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27C4787C-4EB6-430F-BBC8-337FAFA2A7C6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I1688" i="1" a="1"/>
  <c r="I1688" i="1" s="1"/>
  <c r="H1688" i="1" a="1"/>
  <c r="H1688" i="1" s="1"/>
  <c r="K1688" i="1" a="1"/>
  <c r="K1688" i="1" s="1"/>
  <c r="F1688" i="1" a="1"/>
  <c r="F1688" i="1" s="1"/>
  <c r="G1688" i="1" a="1"/>
  <c r="G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1576" i="1" a="1"/>
  <c r="J1576" i="1" s="1"/>
  <c r="I1580" i="1" a="1"/>
  <c r="I1580" i="1" s="1"/>
  <c r="F1580" i="1" a="1"/>
  <c r="F1580" i="1" s="1"/>
  <c r="J1579" i="1" a="1"/>
  <c r="J1579" i="1" s="1"/>
  <c r="K1578" i="1" a="1"/>
  <c r="K1578" i="1" s="1"/>
  <c r="F1577" i="1" a="1"/>
  <c r="F1577" i="1" s="1"/>
  <c r="I1575" i="1" a="1"/>
  <c r="I1575" i="1" s="1"/>
  <c r="G1579" i="1" a="1"/>
  <c r="G1579" i="1" s="1"/>
  <c r="K1577" i="1" a="1"/>
  <c r="K1577" i="1" s="1"/>
  <c r="H1575" i="1" a="1"/>
  <c r="H1575" i="1" s="1"/>
  <c r="J1574" i="1" a="1"/>
  <c r="J1574" i="1" s="1"/>
  <c r="G1575" i="1" a="1"/>
  <c r="G1575" i="1" s="1"/>
  <c r="F1579" i="1" a="1"/>
  <c r="F1579" i="1" s="1"/>
  <c r="F1575" i="1" a="1"/>
  <c r="F1575" i="1" s="1"/>
  <c r="H1574" i="1" a="1"/>
  <c r="H1574" i="1" s="1"/>
  <c r="H1577" i="1" a="1"/>
  <c r="H1577" i="1" s="1"/>
  <c r="F1576" i="1" a="1"/>
  <c r="F1576" i="1" s="1"/>
  <c r="K1580" i="1" a="1"/>
  <c r="K1580" i="1" s="1"/>
  <c r="J1580" i="1" a="1"/>
  <c r="J1580" i="1" s="1"/>
  <c r="H1580" i="1" a="1"/>
  <c r="H1580" i="1" s="1"/>
  <c r="G1580" i="1" a="1"/>
  <c r="G1580" i="1" s="1"/>
  <c r="F1578" i="1" a="1"/>
  <c r="F1578" i="1" s="1"/>
  <c r="K1579" i="1" a="1"/>
  <c r="K1579" i="1" s="1"/>
  <c r="J1577" i="1" a="1"/>
  <c r="J1577" i="1" s="1"/>
  <c r="I1577" i="1" a="1"/>
  <c r="I1577" i="1" s="1"/>
  <c r="G1576" i="1" a="1"/>
  <c r="G1576" i="1" s="1"/>
  <c r="G1574" i="1" a="1"/>
  <c r="G1574" i="1" s="1"/>
  <c r="K1575" i="1" a="1"/>
  <c r="K1575" i="1" s="1"/>
  <c r="I1578" i="1" a="1"/>
  <c r="I1578" i="1" s="1"/>
  <c r="I1576" i="1" a="1"/>
  <c r="I1576" i="1" s="1"/>
  <c r="H1576" i="1" a="1"/>
  <c r="H1576" i="1" s="1"/>
  <c r="I1579" i="1" a="1"/>
  <c r="I1579" i="1" s="1"/>
  <c r="G1577" i="1" a="1"/>
  <c r="G1577" i="1" s="1"/>
  <c r="K1574" i="1" a="1"/>
  <c r="K1574" i="1" s="1"/>
  <c r="J1575" i="1" a="1"/>
  <c r="J1575" i="1" s="1"/>
  <c r="H1579" i="1" a="1"/>
  <c r="H1579" i="1" s="1"/>
  <c r="J1578" i="1" a="1"/>
  <c r="J1578" i="1" s="1"/>
  <c r="K1576" i="1" a="1"/>
  <c r="K1576" i="1" s="1"/>
  <c r="H1578" i="1" a="1"/>
  <c r="H1578" i="1" s="1"/>
  <c r="G1578" i="1" a="1"/>
  <c r="G1578" i="1" s="1"/>
  <c r="I1574" i="1" a="1"/>
  <c r="I1574" i="1" s="1"/>
  <c r="K1555" i="1" a="1"/>
  <c r="K1555" i="1" s="1"/>
  <c r="G1562" i="1" a="1"/>
  <c r="G1562" i="1" s="1"/>
  <c r="G1572" i="1" a="1"/>
  <c r="G1572" i="1" s="1"/>
  <c r="K1556" i="1" a="1"/>
  <c r="K1556" i="1" s="1"/>
  <c r="F1572" i="1" a="1"/>
  <c r="F1572" i="1" s="1"/>
  <c r="H1570" i="1" a="1"/>
  <c r="H1570" i="1" s="1"/>
  <c r="F1562" i="1" a="1"/>
  <c r="F1562" i="1" s="1"/>
  <c r="H1562" i="1" a="1"/>
  <c r="H1562" i="1" s="1"/>
  <c r="H1556" i="1" a="1"/>
  <c r="H1556" i="1" s="1"/>
  <c r="G1563" i="1" a="1"/>
  <c r="G1563" i="1"/>
  <c r="F1573" i="1" a="1"/>
  <c r="F1573" i="1" s="1"/>
  <c r="I1572" i="1" a="1"/>
  <c r="I1572" i="1" s="1"/>
  <c r="G1556" i="1" a="1"/>
  <c r="G1556" i="1" s="1"/>
  <c r="F1574" i="1" a="1"/>
  <c r="F1574" i="1" s="1"/>
  <c r="F1563" i="1" a="1"/>
  <c r="F1563" i="1" s="1"/>
  <c r="K1573" i="1" a="1"/>
  <c r="K1573" i="1"/>
  <c r="J1573" i="1" a="1"/>
  <c r="J1573" i="1" s="1"/>
  <c r="I1573" i="1" a="1"/>
  <c r="I1573" i="1" s="1"/>
  <c r="K1572" i="1" a="1"/>
  <c r="K1572" i="1" s="1"/>
  <c r="G1564" i="1" a="1"/>
  <c r="G1564" i="1" s="1"/>
  <c r="J1563" i="1" a="1"/>
  <c r="J1563" i="1" s="1"/>
  <c r="H1573" i="1" a="1"/>
  <c r="H1573" i="1"/>
  <c r="J1570" i="1" a="1"/>
  <c r="J1570" i="1" s="1"/>
  <c r="I1562" i="1" a="1"/>
  <c r="I1562" i="1" s="1"/>
  <c r="J1562" i="1" a="1"/>
  <c r="J1562" i="1" s="1"/>
  <c r="K1563" i="1" a="1"/>
  <c r="K1563" i="1" s="1"/>
  <c r="F1556" i="1" a="1"/>
  <c r="F1556" i="1" s="1"/>
  <c r="G1573" i="1" a="1"/>
  <c r="G1573" i="1"/>
  <c r="F1570" i="1" a="1"/>
  <c r="F1570" i="1" s="1"/>
  <c r="J1556" i="1" a="1"/>
  <c r="J1556" i="1" s="1"/>
  <c r="I1556" i="1" a="1"/>
  <c r="I1556" i="1" s="1"/>
  <c r="J1564" i="1" a="1"/>
  <c r="J1564" i="1" s="1"/>
  <c r="J1572" i="1" a="1"/>
  <c r="J1572" i="1" s="1"/>
  <c r="H1572" i="1" a="1"/>
  <c r="H1572" i="1" s="1"/>
  <c r="J1555" i="1" a="1"/>
  <c r="J1555" i="1" s="1"/>
  <c r="K1570" i="1" a="1"/>
  <c r="K1570" i="1" s="1"/>
  <c r="I1570" i="1" a="1"/>
  <c r="I1570" i="1" s="1"/>
  <c r="G1570" i="1" a="1"/>
  <c r="G1570" i="1" s="1"/>
  <c r="F1564" i="1" a="1"/>
  <c r="F1564" i="1" s="1"/>
  <c r="I1563" i="1" a="1"/>
  <c r="I1563" i="1" s="1"/>
  <c r="K1564" i="1" a="1"/>
  <c r="K1564" i="1" s="1"/>
  <c r="K1562" i="1" a="1"/>
  <c r="K1562" i="1" s="1"/>
  <c r="H1564" i="1" a="1"/>
  <c r="H1564" i="1" s="1"/>
  <c r="I1564" i="1" a="1"/>
  <c r="I1564" i="1" s="1"/>
  <c r="H1563" i="1" a="1"/>
  <c r="H1563" i="1" s="1"/>
  <c r="K1529" i="1" a="1"/>
  <c r="K1529" i="1" s="1"/>
  <c r="H1549" i="1" a="1"/>
  <c r="H1549" i="1" s="1"/>
  <c r="I1555" i="1" a="1"/>
  <c r="I1555" i="1" s="1"/>
  <c r="H1555" i="1" a="1"/>
  <c r="H1555" i="1" s="1"/>
  <c r="G1529" i="1" a="1"/>
  <c r="G1529" i="1" s="1"/>
  <c r="I1549" i="1" a="1"/>
  <c r="I1549" i="1" s="1"/>
  <c r="K1546" i="1" a="1"/>
  <c r="K1546" i="1" s="1"/>
  <c r="J1547" i="1" a="1"/>
  <c r="J1547" i="1" s="1"/>
  <c r="I1547" i="1" a="1"/>
  <c r="I1547" i="1" s="1"/>
  <c r="F1528" i="1" a="1"/>
  <c r="F1528" i="1" s="1"/>
  <c r="K1527" i="1" a="1"/>
  <c r="K1527" i="1" s="1"/>
  <c r="J1528" i="1" a="1"/>
  <c r="J1528" i="1" s="1"/>
  <c r="F1527" i="1" a="1"/>
  <c r="F1527" i="1" s="1"/>
  <c r="G1555" i="1" a="1"/>
  <c r="G1555" i="1" s="1"/>
  <c r="F1555" i="1" a="1"/>
  <c r="F1555" i="1" s="1"/>
  <c r="K1549" i="1" a="1"/>
  <c r="K1549" i="1" s="1"/>
  <c r="G1549" i="1" a="1"/>
  <c r="G1549" i="1" s="1"/>
  <c r="I1529" i="1" a="1"/>
  <c r="I1529" i="1" s="1"/>
  <c r="I1546" i="1" a="1"/>
  <c r="I1546" i="1" s="1"/>
  <c r="J1549" i="1" a="1"/>
  <c r="J1549" i="1" s="1"/>
  <c r="K1547" i="1" a="1"/>
  <c r="K1547" i="1" s="1"/>
  <c r="J1527" i="1" a="1"/>
  <c r="J1527" i="1" s="1"/>
  <c r="J1529" i="1" a="1"/>
  <c r="J1529" i="1" s="1"/>
  <c r="G1527" i="1" a="1"/>
  <c r="G1527" i="1" s="1"/>
  <c r="K1526" i="1" a="1"/>
  <c r="K1526" i="1" s="1"/>
  <c r="K1528" i="1" a="1"/>
  <c r="K1528" i="1" s="1"/>
  <c r="H1529" i="1" a="1"/>
  <c r="H1529" i="1" s="1"/>
  <c r="F1529" i="1" a="1"/>
  <c r="F1529" i="1" s="1"/>
  <c r="H1527" i="1" a="1"/>
  <c r="H1527" i="1" s="1"/>
  <c r="H1546" i="1" a="1"/>
  <c r="H1546" i="1" s="1"/>
  <c r="I1526" i="1" a="1"/>
  <c r="I1526" i="1" s="1"/>
  <c r="F1549" i="1" a="1"/>
  <c r="F1549" i="1" s="1"/>
  <c r="I1528" i="1" a="1"/>
  <c r="I1528" i="1" s="1"/>
  <c r="G1528" i="1" a="1"/>
  <c r="G1528" i="1" s="1"/>
  <c r="H1547" i="1" a="1"/>
  <c r="H1547" i="1" s="1"/>
  <c r="F1546" i="1" a="1"/>
  <c r="F1546" i="1" s="1"/>
  <c r="H1526" i="1" a="1"/>
  <c r="H1526" i="1"/>
  <c r="I1527" i="1" a="1"/>
  <c r="I1527" i="1" s="1"/>
  <c r="G1547" i="1" a="1"/>
  <c r="G1547" i="1" s="1"/>
  <c r="J1546" i="1" a="1"/>
  <c r="J1546" i="1" s="1"/>
  <c r="F1547" i="1" a="1"/>
  <c r="F1547" i="1" s="1"/>
  <c r="J1526" i="1" a="1"/>
  <c r="J1526" i="1" s="1"/>
  <c r="G1546" i="1" a="1"/>
  <c r="G1546" i="1"/>
  <c r="H1528" i="1" a="1"/>
  <c r="H1528" i="1" s="1"/>
  <c r="I1517" i="1" a="1"/>
  <c r="I1517" i="1" s="1"/>
  <c r="H1517" i="1" a="1"/>
  <c r="H1517" i="1" s="1"/>
  <c r="G1518" i="1" a="1"/>
  <c r="G1518" i="1" s="1"/>
  <c r="F1517" i="1" a="1"/>
  <c r="F1517" i="1" s="1"/>
  <c r="I1524" i="1" a="1"/>
  <c r="I1524" i="1" s="1"/>
  <c r="G1523" i="1" a="1"/>
  <c r="G1523" i="1" s="1"/>
  <c r="G1520" i="1" a="1"/>
  <c r="G1520" i="1" s="1"/>
  <c r="J1519" i="1" a="1"/>
  <c r="J1519" i="1" s="1"/>
  <c r="I1515" i="1" a="1"/>
  <c r="I1515" i="1" s="1"/>
  <c r="F1522" i="1" a="1"/>
  <c r="F1522" i="1" s="1"/>
  <c r="G1515" i="1" a="1"/>
  <c r="G1515" i="1" s="1"/>
  <c r="G1521" i="1" a="1"/>
  <c r="G1521" i="1" s="1"/>
  <c r="K1520" i="1" a="1"/>
  <c r="K1520" i="1" s="1"/>
  <c r="J1520" i="1" a="1"/>
  <c r="J1520" i="1" s="1"/>
  <c r="K1519" i="1" a="1"/>
  <c r="K1519" i="1" s="1"/>
  <c r="K1515" i="1" a="1"/>
  <c r="K1515" i="1" s="1"/>
  <c r="H1518" i="1" a="1"/>
  <c r="H1518" i="1"/>
  <c r="I1523" i="1" a="1"/>
  <c r="I1523" i="1" s="1"/>
  <c r="J1515" i="1" a="1"/>
  <c r="J1515" i="1" s="1"/>
  <c r="J1523" i="1" a="1"/>
  <c r="J1523" i="1" s="1"/>
  <c r="I1520" i="1" a="1"/>
  <c r="I1520" i="1" s="1"/>
  <c r="G1526" i="1" a="1"/>
  <c r="G1526" i="1" s="1"/>
  <c r="K1524" i="1" a="1"/>
  <c r="K1524" i="1" s="1"/>
  <c r="F1526" i="1" a="1"/>
  <c r="F1526" i="1" s="1"/>
  <c r="F1523" i="1" a="1"/>
  <c r="F1523" i="1" s="1"/>
  <c r="I1522" i="1" a="1"/>
  <c r="I1522" i="1" s="1"/>
  <c r="F1520" i="1" a="1"/>
  <c r="F1520" i="1" s="1"/>
  <c r="F1518" i="1" a="1"/>
  <c r="F1518" i="1" s="1"/>
  <c r="K1517" i="1" a="1"/>
  <c r="K1517" i="1" s="1"/>
  <c r="K1525" i="1" a="1"/>
  <c r="K1525" i="1" s="1"/>
  <c r="G1524" i="1" a="1"/>
  <c r="G1524" i="1" s="1"/>
  <c r="I1521" i="1" a="1"/>
  <c r="I1521" i="1" s="1"/>
  <c r="H1521" i="1" a="1"/>
  <c r="H1521" i="1" s="1"/>
  <c r="J1525" i="1" a="1"/>
  <c r="J1525" i="1" s="1"/>
  <c r="I1525" i="1" a="1"/>
  <c r="I1525" i="1" s="1"/>
  <c r="H1525" i="1" a="1"/>
  <c r="H1525" i="1" s="1"/>
  <c r="K1522" i="1" a="1"/>
  <c r="K1522" i="1" s="1"/>
  <c r="J1522" i="1" a="1"/>
  <c r="J1522" i="1" s="1"/>
  <c r="K1518" i="1" a="1"/>
  <c r="K1518" i="1" s="1"/>
  <c r="G1519" i="1" a="1"/>
  <c r="G1519" i="1" s="1"/>
  <c r="G1525" i="1" a="1"/>
  <c r="G1525" i="1" s="1"/>
  <c r="J1517" i="1" a="1"/>
  <c r="J1517" i="1" s="1"/>
  <c r="I1518" i="1" a="1"/>
  <c r="I1518" i="1" s="1"/>
  <c r="F1525" i="1" a="1"/>
  <c r="F1525" i="1" s="1"/>
  <c r="J1518" i="1" a="1"/>
  <c r="J1518" i="1" s="1"/>
  <c r="J1524" i="1" a="1"/>
  <c r="J1524" i="1" s="1"/>
  <c r="H1524" i="1" a="1"/>
  <c r="H1524" i="1" s="1"/>
  <c r="F1524" i="1" a="1"/>
  <c r="F1524" i="1" s="1"/>
  <c r="H1522" i="1" a="1"/>
  <c r="H1522" i="1" s="1"/>
  <c r="G1517" i="1" a="1"/>
  <c r="G1517" i="1" s="1"/>
  <c r="K1521" i="1" a="1"/>
  <c r="K1521" i="1" s="1"/>
  <c r="H1520" i="1" a="1"/>
  <c r="H1520" i="1" s="1"/>
  <c r="I1519" i="1" a="1"/>
  <c r="I1519" i="1" s="1"/>
  <c r="H1515" i="1" a="1"/>
  <c r="H1515" i="1" s="1"/>
  <c r="H1519" i="1" a="1"/>
  <c r="H1519" i="1" s="1"/>
  <c r="F1521" i="1" a="1"/>
  <c r="F1521" i="1" s="1"/>
  <c r="J1521" i="1" a="1"/>
  <c r="J1521" i="1" s="1"/>
  <c r="F1519" i="1" a="1"/>
  <c r="F1519" i="1" s="1"/>
  <c r="K1523" i="1" a="1"/>
  <c r="K1523" i="1" s="1"/>
  <c r="H1523" i="1" a="1"/>
  <c r="H1523" i="1" s="1"/>
  <c r="G1522" i="1" a="1"/>
  <c r="G1522" i="1" s="1"/>
  <c r="F1505" i="1" a="1"/>
  <c r="F1505" i="1" s="1"/>
  <c r="J1512" i="1" a="1"/>
  <c r="J1512" i="1" s="1"/>
  <c r="H1512" i="1" a="1"/>
  <c r="H1512" i="1" s="1"/>
  <c r="F1515" i="1" a="1"/>
  <c r="F1515" i="1"/>
  <c r="J1514" i="1" a="1"/>
  <c r="J1514" i="1" s="1"/>
  <c r="G1514" i="1" a="1"/>
  <c r="G1514" i="1" s="1"/>
  <c r="H1513" i="1" a="1"/>
  <c r="H1513" i="1" s="1"/>
  <c r="K1504" i="1" a="1"/>
  <c r="K1504" i="1" s="1"/>
  <c r="H1503" i="1" a="1"/>
  <c r="H1503" i="1" s="1"/>
  <c r="J1502" i="1" a="1"/>
  <c r="J1502" i="1"/>
  <c r="G1503" i="1" a="1"/>
  <c r="G1503" i="1" s="1"/>
  <c r="F1512" i="1" a="1"/>
  <c r="F1512" i="1" s="1"/>
  <c r="H1504" i="1" a="1"/>
  <c r="H1504" i="1" s="1"/>
  <c r="F1514" i="1" a="1"/>
  <c r="F1514" i="1" s="1"/>
  <c r="K1513" i="1" a="1"/>
  <c r="K1513" i="1" s="1"/>
  <c r="G1511" i="1" a="1"/>
  <c r="G1511" i="1"/>
  <c r="I1513" i="1" a="1"/>
  <c r="I1513" i="1" s="1"/>
  <c r="F1513" i="1" a="1"/>
  <c r="F1513" i="1" s="1"/>
  <c r="K1511" i="1" a="1"/>
  <c r="K1511" i="1" s="1"/>
  <c r="G1504" i="1" a="1"/>
  <c r="G1504" i="1" s="1"/>
  <c r="I1504" i="1" a="1"/>
  <c r="I1504" i="1" s="1"/>
  <c r="F1504" i="1" a="1"/>
  <c r="F1504" i="1" s="1"/>
  <c r="F1511" i="1" a="1"/>
  <c r="F1511" i="1" s="1"/>
  <c r="G1513" i="1" a="1"/>
  <c r="G1513" i="1" s="1"/>
  <c r="G1512" i="1" a="1"/>
  <c r="G1512" i="1" s="1"/>
  <c r="I1511" i="1" a="1"/>
  <c r="I1511" i="1" s="1"/>
  <c r="I1505" i="1" a="1"/>
  <c r="I1505" i="1" s="1"/>
  <c r="F1503" i="1" a="1"/>
  <c r="F1503" i="1"/>
  <c r="J1504" i="1" a="1"/>
  <c r="J1504" i="1" s="1"/>
  <c r="H1511" i="1" a="1"/>
  <c r="H1511" i="1" s="1"/>
  <c r="H1505" i="1" a="1"/>
  <c r="H1505" i="1" s="1"/>
  <c r="K1502" i="1" a="1"/>
  <c r="K1502" i="1" s="1"/>
  <c r="J1505" i="1" a="1"/>
  <c r="J1505" i="1" s="1"/>
  <c r="I1502" i="1" a="1"/>
  <c r="I1502" i="1" s="1"/>
  <c r="K1514" i="1" a="1"/>
  <c r="K1514" i="1" s="1"/>
  <c r="I1514" i="1" a="1"/>
  <c r="I1514" i="1" s="1"/>
  <c r="J1513" i="1" a="1"/>
  <c r="J1513" i="1" s="1"/>
  <c r="I1512" i="1" a="1"/>
  <c r="I1512" i="1" s="1"/>
  <c r="G1505" i="1" a="1"/>
  <c r="G1505" i="1" s="1"/>
  <c r="K1503" i="1" a="1"/>
  <c r="K1503" i="1" s="1"/>
  <c r="H1514" i="1" a="1"/>
  <c r="H1514" i="1" s="1"/>
  <c r="K1505" i="1" a="1"/>
  <c r="K1505" i="1" s="1"/>
  <c r="I1503" i="1" a="1"/>
  <c r="I1503" i="1" s="1"/>
  <c r="J1503" i="1" a="1"/>
  <c r="J1503" i="1" s="1"/>
  <c r="K1512" i="1" a="1"/>
  <c r="K1512" i="1" s="1"/>
  <c r="J1511" i="1" a="1"/>
  <c r="J1511" i="1" s="1"/>
  <c r="K1485" i="1" a="1"/>
  <c r="K1485" i="1" s="1"/>
  <c r="J1499" i="1" a="1"/>
  <c r="J1499" i="1" s="1"/>
  <c r="H1499" i="1" a="1"/>
  <c r="H1499" i="1" s="1"/>
  <c r="G1499" i="1" a="1"/>
  <c r="G1499" i="1" s="1"/>
  <c r="J1498" i="1" a="1"/>
  <c r="J1498" i="1" s="1"/>
  <c r="K1492" i="1" a="1"/>
  <c r="K1492" i="1" s="1"/>
  <c r="G1498" i="1" a="1"/>
  <c r="G1498" i="1" s="1"/>
  <c r="J1490" i="1" a="1"/>
  <c r="J1490" i="1" s="1"/>
  <c r="I1497" i="1" a="1"/>
  <c r="I1497" i="1" s="1"/>
  <c r="I1492" i="1" a="1"/>
  <c r="I1492" i="1" s="1"/>
  <c r="G1497" i="1" a="1"/>
  <c r="G1497" i="1" s="1"/>
  <c r="F1492" i="1" a="1"/>
  <c r="F1492" i="1" s="1"/>
  <c r="F1490" i="1" a="1"/>
  <c r="F1490" i="1" s="1"/>
  <c r="I1499" i="1" a="1"/>
  <c r="I1499" i="1" s="1"/>
  <c r="H1502" i="1" a="1"/>
  <c r="H1502" i="1" s="1"/>
  <c r="G1502" i="1" a="1"/>
  <c r="G1502" i="1" s="1"/>
  <c r="F1498" i="1" a="1"/>
  <c r="F1498" i="1" s="1"/>
  <c r="J1492" i="1" a="1"/>
  <c r="J1492" i="1" s="1"/>
  <c r="F1502" i="1" a="1"/>
  <c r="F1502" i="1" s="1"/>
  <c r="K1497" i="1" a="1"/>
  <c r="K1497" i="1" s="1"/>
  <c r="I1490" i="1" a="1"/>
  <c r="I1490" i="1" s="1"/>
  <c r="F1499" i="1" a="1"/>
  <c r="F1499" i="1" s="1"/>
  <c r="K1498" i="1" a="1"/>
  <c r="K1498" i="1" s="1"/>
  <c r="I1498" i="1" a="1"/>
  <c r="I1498" i="1" s="1"/>
  <c r="F1497" i="1" a="1"/>
  <c r="F1497" i="1" s="1"/>
  <c r="H1490" i="1" a="1"/>
  <c r="H1490" i="1" s="1"/>
  <c r="K1500" i="1" a="1"/>
  <c r="K1500" i="1" s="1"/>
  <c r="J1500" i="1" a="1"/>
  <c r="J1500" i="1" s="1"/>
  <c r="G1500" i="1" a="1"/>
  <c r="G1500" i="1" s="1"/>
  <c r="I1500" i="1" a="1"/>
  <c r="I1500" i="1"/>
  <c r="H1500" i="1" a="1"/>
  <c r="H1500" i="1" s="1"/>
  <c r="F1500" i="1" a="1"/>
  <c r="F1500" i="1" s="1"/>
  <c r="H1498" i="1" a="1"/>
  <c r="H1498" i="1" s="1"/>
  <c r="G1492" i="1" a="1"/>
  <c r="G1492" i="1" s="1"/>
  <c r="K1490" i="1" a="1"/>
  <c r="K1490" i="1" s="1"/>
  <c r="J1497" i="1" a="1"/>
  <c r="J1497" i="1"/>
  <c r="H1492" i="1" a="1"/>
  <c r="H1492" i="1" s="1"/>
  <c r="K1499" i="1" a="1"/>
  <c r="K1499" i="1" s="1"/>
  <c r="H1497" i="1" a="1"/>
  <c r="H1497" i="1" s="1"/>
  <c r="G1490" i="1" a="1"/>
  <c r="G1490" i="1" s="1"/>
  <c r="K1454" i="1" a="1"/>
  <c r="K1454" i="1" s="1"/>
  <c r="I1454" i="1" a="1"/>
  <c r="I1454" i="1"/>
  <c r="J1453" i="1" a="1"/>
  <c r="J1453" i="1" s="1"/>
  <c r="J1483" i="1" a="1"/>
  <c r="J1483" i="1" s="1"/>
  <c r="J1454" i="1" a="1"/>
  <c r="J1454" i="1" s="1"/>
  <c r="H1483" i="1" a="1"/>
  <c r="H1483" i="1" s="1"/>
  <c r="K1455" i="1" a="1"/>
  <c r="K1455" i="1" s="1"/>
  <c r="F1454" i="1" a="1"/>
  <c r="F1454" i="1" s="1"/>
  <c r="H1453" i="1" a="1"/>
  <c r="H1453" i="1" s="1"/>
  <c r="H1455" i="1" a="1"/>
  <c r="H1455" i="1" s="1"/>
  <c r="F1455" i="1" a="1"/>
  <c r="F1455" i="1" s="1"/>
  <c r="I1453" i="1" a="1"/>
  <c r="I1453" i="1" s="1"/>
  <c r="J1485" i="1" a="1"/>
  <c r="J1485" i="1" s="1"/>
  <c r="I1485" i="1" a="1"/>
  <c r="I1485" i="1"/>
  <c r="J1455" i="1" a="1"/>
  <c r="J1455" i="1" s="1"/>
  <c r="K1483" i="1" a="1"/>
  <c r="K1483" i="1" s="1"/>
  <c r="G1456" i="1" a="1"/>
  <c r="G1456" i="1" s="1"/>
  <c r="G1454" i="1" a="1"/>
  <c r="G1454" i="1" s="1"/>
  <c r="H1454" i="1" a="1"/>
  <c r="H1454" i="1" s="1"/>
  <c r="G1483" i="1" a="1"/>
  <c r="G1483" i="1"/>
  <c r="H1485" i="1" a="1"/>
  <c r="H1485" i="1" s="1"/>
  <c r="G1485" i="1" a="1"/>
  <c r="G1485" i="1" s="1"/>
  <c r="F1485" i="1" a="1"/>
  <c r="F1485" i="1" s="1"/>
  <c r="H1456" i="1" a="1"/>
  <c r="H1456" i="1" s="1"/>
  <c r="F1456" i="1" a="1"/>
  <c r="F1456" i="1" s="1"/>
  <c r="I1483" i="1" a="1"/>
  <c r="I1483" i="1" s="1"/>
  <c r="F1483" i="1" a="1"/>
  <c r="F1483" i="1" s="1"/>
  <c r="I1455" i="1" a="1"/>
  <c r="I1455" i="1" s="1"/>
  <c r="K1456" i="1" a="1"/>
  <c r="K1456" i="1" s="1"/>
  <c r="J1456" i="1" a="1"/>
  <c r="J1456" i="1" s="1"/>
  <c r="K1453" i="1" a="1"/>
  <c r="K1453" i="1" s="1"/>
  <c r="G1455" i="1" a="1"/>
  <c r="G1455" i="1" s="1"/>
  <c r="I1456" i="1" a="1"/>
  <c r="I1456" i="1" s="1"/>
  <c r="I1446" i="1" a="1"/>
  <c r="I1446" i="1" s="1"/>
  <c r="H1446" i="1" a="1"/>
  <c r="H1446" i="1" s="1"/>
  <c r="I1449" i="1" a="1"/>
  <c r="I1449" i="1" s="1"/>
  <c r="H1448" i="1" a="1"/>
  <c r="H1448" i="1" s="1"/>
  <c r="F1446" i="1" a="1"/>
  <c r="F1446" i="1" s="1"/>
  <c r="G1451" i="1" a="1"/>
  <c r="G1451" i="1" s="1"/>
  <c r="J1450" i="1" a="1"/>
  <c r="J1450" i="1" s="1"/>
  <c r="G1450" i="1" a="1"/>
  <c r="G1450" i="1" s="1"/>
  <c r="I1443" i="1" a="1"/>
  <c r="I1443" i="1" s="1"/>
  <c r="H1449" i="1" a="1"/>
  <c r="H1449" i="1" s="1"/>
  <c r="J1445" i="1" a="1"/>
  <c r="J1445" i="1" s="1"/>
  <c r="J1449" i="1" a="1"/>
  <c r="J1449" i="1" s="1"/>
  <c r="J1452" i="1" a="1"/>
  <c r="J1452" i="1" s="1"/>
  <c r="F1451" i="1" a="1"/>
  <c r="F1451" i="1" s="1"/>
  <c r="H1445" i="1" a="1"/>
  <c r="H1445" i="1" s="1"/>
  <c r="K1442" i="1" a="1"/>
  <c r="K1442" i="1" s="1"/>
  <c r="H1447" i="1" a="1"/>
  <c r="H1447" i="1" s="1"/>
  <c r="K1443" i="1" a="1"/>
  <c r="K1443" i="1" s="1"/>
  <c r="G1443" i="1" a="1"/>
  <c r="G1443" i="1" s="1"/>
  <c r="J1443" i="1" a="1"/>
  <c r="J1443" i="1" s="1"/>
  <c r="F1447" i="1" a="1"/>
  <c r="F1447" i="1" s="1"/>
  <c r="F1443" i="1" a="1"/>
  <c r="F1443" i="1" s="1"/>
  <c r="J1442" i="1" a="1"/>
  <c r="J1442" i="1" s="1"/>
  <c r="F1453" i="1" a="1"/>
  <c r="F1453" i="1" s="1"/>
  <c r="G1453" i="1" a="1"/>
  <c r="G1453" i="1" s="1"/>
  <c r="K1452" i="1" a="1"/>
  <c r="K1452" i="1" s="1"/>
  <c r="I1452" i="1" a="1"/>
  <c r="I1452" i="1" s="1"/>
  <c r="J1447" i="1" a="1"/>
  <c r="J1447" i="1" s="1"/>
  <c r="H1452" i="1" a="1"/>
  <c r="H1452" i="1"/>
  <c r="G1452" i="1" a="1"/>
  <c r="G1452" i="1" s="1"/>
  <c r="F1452" i="1" a="1"/>
  <c r="F1452" i="1" s="1"/>
  <c r="K1451" i="1" a="1"/>
  <c r="K1451" i="1" s="1"/>
  <c r="J1451" i="1" a="1"/>
  <c r="J1451" i="1" s="1"/>
  <c r="K1449" i="1" a="1"/>
  <c r="K1449" i="1" s="1"/>
  <c r="K1448" i="1" a="1"/>
  <c r="K1448" i="1"/>
  <c r="I1451" i="1" a="1"/>
  <c r="I1451" i="1" s="1"/>
  <c r="H1451" i="1" a="1"/>
  <c r="H1451" i="1" s="1"/>
  <c r="F1450" i="1" a="1"/>
  <c r="F1450" i="1" s="1"/>
  <c r="I1445" i="1" a="1"/>
  <c r="I1445" i="1" s="1"/>
  <c r="K1450" i="1" a="1"/>
  <c r="K1450" i="1" s="1"/>
  <c r="K1445" i="1" a="1"/>
  <c r="K1445" i="1"/>
  <c r="I1444" i="1" a="1"/>
  <c r="I1444" i="1" s="1"/>
  <c r="I1450" i="1" a="1"/>
  <c r="I1450" i="1" s="1"/>
  <c r="K1446" i="1" a="1"/>
  <c r="K1446" i="1" s="1"/>
  <c r="G1449" i="1" a="1"/>
  <c r="G1449" i="1" s="1"/>
  <c r="F1445" i="1" a="1"/>
  <c r="F1445" i="1" s="1"/>
  <c r="G1448" i="1" a="1"/>
  <c r="G1448" i="1" s="1"/>
  <c r="G1444" i="1" a="1"/>
  <c r="G1444" i="1" s="1"/>
  <c r="F1448" i="1" a="1"/>
  <c r="F1448" i="1" s="1"/>
  <c r="K1447" i="1" a="1"/>
  <c r="K1447" i="1" s="1"/>
  <c r="J1446" i="1" a="1"/>
  <c r="J1446" i="1" s="1"/>
  <c r="G1446" i="1" a="1"/>
  <c r="G1446" i="1" s="1"/>
  <c r="G1445" i="1" a="1"/>
  <c r="G1445" i="1"/>
  <c r="H1450" i="1" a="1"/>
  <c r="H1450" i="1" s="1"/>
  <c r="I1447" i="1" a="1"/>
  <c r="I1447" i="1" s="1"/>
  <c r="K1444" i="1" a="1"/>
  <c r="K1444" i="1" s="1"/>
  <c r="J1444" i="1" a="1"/>
  <c r="J1444" i="1" s="1"/>
  <c r="F1449" i="1" a="1"/>
  <c r="F1449" i="1" s="1"/>
  <c r="I1448" i="1" a="1"/>
  <c r="I1448" i="1" s="1"/>
  <c r="H1444" i="1" a="1"/>
  <c r="H1444" i="1" s="1"/>
  <c r="H1443" i="1" a="1"/>
  <c r="H1443" i="1" s="1"/>
  <c r="G1447" i="1" a="1"/>
  <c r="G1447" i="1" s="1"/>
  <c r="F1444" i="1" a="1"/>
  <c r="F1444" i="1" s="1"/>
  <c r="J1448" i="1" a="1"/>
  <c r="J1448" i="1" s="1"/>
  <c r="K1432" i="1" a="1"/>
  <c r="K1432" i="1" s="1"/>
  <c r="K1440" i="1" a="1"/>
  <c r="K1440" i="1" s="1"/>
  <c r="F1438" i="1" a="1"/>
  <c r="F1438" i="1" s="1"/>
  <c r="K1441" i="1" a="1"/>
  <c r="K1441" i="1" s="1"/>
  <c r="H1440" i="1" a="1"/>
  <c r="H1440" i="1" s="1"/>
  <c r="K1436" i="1" a="1"/>
  <c r="K1436" i="1" s="1"/>
  <c r="I1437" i="1" a="1"/>
  <c r="I1437" i="1" s="1"/>
  <c r="H1437" i="1" a="1"/>
  <c r="H1437" i="1" s="1"/>
  <c r="K1434" i="1" a="1"/>
  <c r="K1434" i="1" s="1"/>
  <c r="G1435" i="1" a="1"/>
  <c r="G1435" i="1" s="1"/>
  <c r="H1436" i="1" a="1"/>
  <c r="H1436" i="1" s="1"/>
  <c r="G1438" i="1" a="1"/>
  <c r="G1438" i="1" s="1"/>
  <c r="F1437" i="1" a="1"/>
  <c r="F1437" i="1" s="1"/>
  <c r="I1441" i="1" a="1"/>
  <c r="I1441" i="1" s="1"/>
  <c r="I1434" i="1" a="1"/>
  <c r="I1434" i="1" s="1"/>
  <c r="H1432" i="1" a="1"/>
  <c r="H1432" i="1" s="1"/>
  <c r="I1442" i="1" a="1"/>
  <c r="I1442" i="1" s="1"/>
  <c r="H1439" i="1" a="1"/>
  <c r="H1439" i="1" s="1"/>
  <c r="H1441" i="1" a="1"/>
  <c r="H1441" i="1" s="1"/>
  <c r="F1439" i="1" a="1"/>
  <c r="F1439" i="1" s="1"/>
  <c r="H1435" i="1" a="1"/>
  <c r="H1435" i="1" s="1"/>
  <c r="I1440" i="1" a="1"/>
  <c r="I1440" i="1" s="1"/>
  <c r="G1442" i="1" a="1"/>
  <c r="G1442" i="1" s="1"/>
  <c r="K1438" i="1" a="1"/>
  <c r="K1438" i="1" s="1"/>
  <c r="J1436" i="1" a="1"/>
  <c r="J1436" i="1"/>
  <c r="J1441" i="1" a="1"/>
  <c r="J1441" i="1" s="1"/>
  <c r="G1434" i="1" a="1"/>
  <c r="G1434" i="1" s="1"/>
  <c r="J1440" i="1" a="1"/>
  <c r="J1440" i="1" s="1"/>
  <c r="J1439" i="1" a="1"/>
  <c r="J1439" i="1" s="1"/>
  <c r="I1439" i="1" a="1"/>
  <c r="I1439" i="1" s="1"/>
  <c r="J1438" i="1" a="1"/>
  <c r="J1438" i="1" s="1"/>
  <c r="G1437" i="1" a="1"/>
  <c r="G1437" i="1" s="1"/>
  <c r="I1432" i="1" a="1"/>
  <c r="I1432" i="1" s="1"/>
  <c r="I1436" i="1" a="1"/>
  <c r="I1436" i="1" s="1"/>
  <c r="F1436" i="1" a="1"/>
  <c r="F1436" i="1"/>
  <c r="J1435" i="1" a="1"/>
  <c r="J1435" i="1"/>
  <c r="K1437" i="1" a="1"/>
  <c r="K1437" i="1"/>
  <c r="G1439" i="1" a="1"/>
  <c r="G1439" i="1"/>
  <c r="G1441" i="1" a="1"/>
  <c r="G1441" i="1" s="1"/>
  <c r="G1436" i="1" a="1"/>
  <c r="G1436" i="1" s="1"/>
  <c r="F1434" i="1" a="1"/>
  <c r="F1434" i="1" s="1"/>
  <c r="H1434" i="1" a="1"/>
  <c r="H1434" i="1" s="1"/>
  <c r="F1441" i="1" a="1"/>
  <c r="F1441" i="1" s="1"/>
  <c r="K1439" i="1" a="1"/>
  <c r="K1439" i="1" s="1"/>
  <c r="H1438" i="1" a="1"/>
  <c r="H1438" i="1" s="1"/>
  <c r="J1437" i="1" a="1"/>
  <c r="J1437" i="1" s="1"/>
  <c r="J1434" i="1" a="1"/>
  <c r="J1434" i="1"/>
  <c r="J1432" i="1" a="1"/>
  <c r="J1432" i="1" s="1"/>
  <c r="K1435" i="1" a="1"/>
  <c r="K1435" i="1"/>
  <c r="H1442" i="1" a="1"/>
  <c r="H1442" i="1" s="1"/>
  <c r="G1440" i="1" a="1"/>
  <c r="G1440" i="1" s="1"/>
  <c r="I1435" i="1" a="1"/>
  <c r="I1435" i="1" s="1"/>
  <c r="F1440" i="1" a="1"/>
  <c r="F1440" i="1" s="1"/>
  <c r="F1435" i="1" a="1"/>
  <c r="F1435" i="1" s="1"/>
  <c r="F1442" i="1" a="1"/>
  <c r="F1442" i="1" s="1"/>
  <c r="I1438" i="1" a="1"/>
  <c r="I1438" i="1" s="1"/>
  <c r="G1421" i="1" a="1"/>
  <c r="G1421" i="1" s="1"/>
  <c r="I1429" i="1" a="1"/>
  <c r="I1429" i="1" s="1"/>
  <c r="K1428" i="1" a="1"/>
  <c r="K1428" i="1" s="1"/>
  <c r="G1428" i="1" a="1"/>
  <c r="G1428" i="1"/>
  <c r="H1420" i="1" a="1"/>
  <c r="H1420" i="1" s="1"/>
  <c r="F1430" i="1" a="1"/>
  <c r="F1430" i="1"/>
  <c r="K1429" i="1" a="1"/>
  <c r="K1429" i="1" s="1"/>
  <c r="H1429" i="1" a="1"/>
  <c r="H1429" i="1" s="1"/>
  <c r="F1429" i="1" a="1"/>
  <c r="F1429" i="1" s="1"/>
  <c r="K1421" i="1" a="1"/>
  <c r="K1421" i="1" s="1"/>
  <c r="G1432" i="1" a="1"/>
  <c r="G1432" i="1" s="1"/>
  <c r="F1432" i="1" a="1"/>
  <c r="F1432" i="1" s="1"/>
  <c r="K1431" i="1" a="1"/>
  <c r="K1431" i="1" s="1"/>
  <c r="G1430" i="1" a="1"/>
  <c r="G1430" i="1" s="1"/>
  <c r="G1431" i="1" a="1"/>
  <c r="G1431" i="1" s="1"/>
  <c r="H1428" i="1" a="1"/>
  <c r="H1428" i="1" s="1"/>
  <c r="F1428" i="1" a="1"/>
  <c r="F1428" i="1"/>
  <c r="J1431" i="1" a="1"/>
  <c r="J1431" i="1" s="1"/>
  <c r="I1422" i="1" a="1"/>
  <c r="I1422" i="1" s="1"/>
  <c r="I1431" i="1" a="1"/>
  <c r="I1431" i="1" s="1"/>
  <c r="H1431" i="1" a="1"/>
  <c r="H1431" i="1" s="1"/>
  <c r="H1430" i="1" a="1"/>
  <c r="H1430" i="1" s="1"/>
  <c r="G1420" i="1" a="1"/>
  <c r="G1420" i="1" s="1"/>
  <c r="I1421" i="1" a="1"/>
  <c r="I1421" i="1" s="1"/>
  <c r="F1421" i="1" a="1"/>
  <c r="F1421" i="1" s="1"/>
  <c r="I1430" i="1" a="1"/>
  <c r="I1430" i="1"/>
  <c r="F1431" i="1" a="1"/>
  <c r="F1431" i="1" s="1"/>
  <c r="J1420" i="1" a="1"/>
  <c r="J1420" i="1" s="1"/>
  <c r="K1422" i="1" a="1"/>
  <c r="K1422" i="1" s="1"/>
  <c r="J1422" i="1" a="1"/>
  <c r="J1422" i="1"/>
  <c r="H1422" i="1" a="1"/>
  <c r="H1422" i="1" s="1"/>
  <c r="J1421" i="1" a="1"/>
  <c r="J1421" i="1" s="1"/>
  <c r="K1420" i="1" a="1"/>
  <c r="K1420" i="1" s="1"/>
  <c r="K1430" i="1" a="1"/>
  <c r="K1430" i="1" s="1"/>
  <c r="J1430" i="1" a="1"/>
  <c r="J1430" i="1" s="1"/>
  <c r="H1421" i="1" a="1"/>
  <c r="H1421" i="1" s="1"/>
  <c r="I1428" i="1" a="1"/>
  <c r="I1428" i="1" s="1"/>
  <c r="I1420" i="1" a="1"/>
  <c r="I1420" i="1" s="1"/>
  <c r="F1422" i="1" a="1"/>
  <c r="F1422" i="1"/>
  <c r="J1429" i="1" a="1"/>
  <c r="J1429" i="1" s="1"/>
  <c r="G1429" i="1" a="1"/>
  <c r="G1429" i="1" s="1"/>
  <c r="J1428" i="1" a="1"/>
  <c r="J1428" i="1" s="1"/>
  <c r="G1422" i="1" a="1"/>
  <c r="G1422" i="1" s="1"/>
  <c r="J1408" i="1" a="1"/>
  <c r="J1408" i="1" s="1"/>
  <c r="H1408" i="1" a="1"/>
  <c r="H1408" i="1" s="1"/>
  <c r="J1416" i="1" a="1"/>
  <c r="J1416" i="1" s="1"/>
  <c r="K1414" i="1" a="1"/>
  <c r="K1414" i="1" s="1"/>
  <c r="H1416" i="1" a="1"/>
  <c r="H1416" i="1" s="1"/>
  <c r="F1416" i="1" a="1"/>
  <c r="F1416" i="1" s="1"/>
  <c r="H1414" i="1" a="1"/>
  <c r="H1414" i="1"/>
  <c r="F1414" i="1" a="1"/>
  <c r="F1414" i="1" s="1"/>
  <c r="G1414" i="1" a="1"/>
  <c r="G1414" i="1"/>
  <c r="F1408" i="1" a="1"/>
  <c r="F1408" i="1" s="1"/>
  <c r="F1420" i="1" a="1"/>
  <c r="F1420" i="1" s="1"/>
  <c r="H1418" i="1" a="1"/>
  <c r="H1418" i="1" s="1"/>
  <c r="J1415" i="1" a="1"/>
  <c r="J1415" i="1" s="1"/>
  <c r="G1415" i="1" a="1"/>
  <c r="G1415" i="1" s="1"/>
  <c r="H1419" i="1" a="1"/>
  <c r="H1419" i="1" s="1"/>
  <c r="J1418" i="1" a="1"/>
  <c r="J1418" i="1" s="1"/>
  <c r="J1417" i="1" a="1"/>
  <c r="J1417" i="1" s="1"/>
  <c r="I1414" i="1" a="1"/>
  <c r="I1414" i="1" s="1"/>
  <c r="I1418" i="1" a="1"/>
  <c r="I1418" i="1" s="1"/>
  <c r="K1416" i="1" a="1"/>
  <c r="K1416" i="1"/>
  <c r="K1408" i="1" a="1"/>
  <c r="K1408" i="1" s="1"/>
  <c r="H1407" i="1" a="1"/>
  <c r="H1407" i="1"/>
  <c r="I1416" i="1" a="1"/>
  <c r="I1416" i="1" s="1"/>
  <c r="F1418" i="1" a="1"/>
  <c r="F1418" i="1" s="1"/>
  <c r="G1417" i="1" a="1"/>
  <c r="G1417" i="1" s="1"/>
  <c r="G1416" i="1" a="1"/>
  <c r="G1416" i="1" s="1"/>
  <c r="H1417" i="1" a="1"/>
  <c r="H1417" i="1" s="1"/>
  <c r="H1415" i="1" a="1"/>
  <c r="H1415" i="1" s="1"/>
  <c r="K1419" i="1" a="1"/>
  <c r="K1419" i="1" s="1"/>
  <c r="G1408" i="1" a="1"/>
  <c r="G1408" i="1" s="1"/>
  <c r="I1419" i="1" a="1"/>
  <c r="I1419" i="1" s="1"/>
  <c r="J1414" i="1" a="1"/>
  <c r="J1414" i="1" s="1"/>
  <c r="J1419" i="1" a="1"/>
  <c r="J1419" i="1"/>
  <c r="F1415" i="1" a="1"/>
  <c r="F1415" i="1" s="1"/>
  <c r="I1415" i="1" a="1"/>
  <c r="I1415" i="1"/>
  <c r="G1419" i="1" a="1"/>
  <c r="G1419" i="1" s="1"/>
  <c r="K1418" i="1" a="1"/>
  <c r="K1418" i="1" s="1"/>
  <c r="I1408" i="1" a="1"/>
  <c r="I1408" i="1" s="1"/>
  <c r="F1417" i="1" a="1"/>
  <c r="F1417" i="1" s="1"/>
  <c r="K1407" i="1" a="1"/>
  <c r="K1407" i="1" s="1"/>
  <c r="F1419" i="1" a="1"/>
  <c r="F1419" i="1" s="1"/>
  <c r="G1418" i="1" a="1"/>
  <c r="G1418" i="1" s="1"/>
  <c r="K1417" i="1" a="1"/>
  <c r="K1417" i="1" s="1"/>
  <c r="I1417" i="1" a="1"/>
  <c r="I1417" i="1" s="1"/>
  <c r="I1407" i="1" a="1"/>
  <c r="I1407" i="1" s="1"/>
  <c r="J1407" i="1" a="1"/>
  <c r="J1407" i="1"/>
  <c r="K1415" i="1" a="1"/>
  <c r="K1415" i="1" s="1"/>
  <c r="G1405" i="1" a="1"/>
  <c r="G1405" i="1" s="1"/>
  <c r="G1403" i="1" a="1"/>
  <c r="G1403" i="1"/>
  <c r="F1405" i="1" a="1"/>
  <c r="F1405" i="1" s="1"/>
  <c r="I1403" i="1" a="1"/>
  <c r="I1403" i="1" s="1"/>
  <c r="K1402" i="1" a="1"/>
  <c r="K1402" i="1"/>
  <c r="F1402" i="1" a="1"/>
  <c r="F1402" i="1"/>
  <c r="G1401" i="1" a="1"/>
  <c r="G1401" i="1" s="1"/>
  <c r="H1400" i="1" a="1"/>
  <c r="H1400" i="1"/>
  <c r="G1400" i="1" a="1"/>
  <c r="G1400" i="1" s="1"/>
  <c r="F1401" i="1" a="1"/>
  <c r="F1401" i="1" s="1"/>
  <c r="K1399" i="1" a="1"/>
  <c r="K1399" i="1" s="1"/>
  <c r="I1399" i="1" a="1"/>
  <c r="I1399" i="1"/>
  <c r="G1407" i="1" a="1"/>
  <c r="G1407" i="1" s="1"/>
  <c r="F1407" i="1" a="1"/>
  <c r="F1407" i="1" s="1"/>
  <c r="K1406" i="1" a="1"/>
  <c r="K1406" i="1" s="1"/>
  <c r="J1406" i="1" a="1"/>
  <c r="J1406" i="1" s="1"/>
  <c r="F1399" i="1" a="1"/>
  <c r="F1399" i="1" s="1"/>
  <c r="G1406" i="1" a="1"/>
  <c r="G1406" i="1"/>
  <c r="K1403" i="1" a="1"/>
  <c r="K1403" i="1" s="1"/>
  <c r="I1406" i="1" a="1"/>
  <c r="I1406" i="1" s="1"/>
  <c r="H1406" i="1" a="1"/>
  <c r="H1406" i="1"/>
  <c r="J1405" i="1" a="1"/>
  <c r="J1405" i="1" s="1"/>
  <c r="I1405" i="1" a="1"/>
  <c r="I1405" i="1" s="1"/>
  <c r="F1400" i="1" a="1"/>
  <c r="F1400" i="1" s="1"/>
  <c r="G1399" i="1" a="1"/>
  <c r="G1399" i="1" s="1"/>
  <c r="F1406" i="1" a="1"/>
  <c r="F1406" i="1"/>
  <c r="K1405" i="1" a="1"/>
  <c r="K1405" i="1" s="1"/>
  <c r="J1400" i="1" a="1"/>
  <c r="J1400" i="1"/>
  <c r="H1405" i="1" a="1"/>
  <c r="H1405" i="1" s="1"/>
  <c r="F1403" i="1" a="1"/>
  <c r="F1403" i="1" s="1"/>
  <c r="H1402" i="1" a="1"/>
  <c r="H1402" i="1" s="1"/>
  <c r="J1401" i="1" a="1"/>
  <c r="J1401" i="1"/>
  <c r="K1400" i="1" a="1"/>
  <c r="K1400" i="1" s="1"/>
  <c r="H1399" i="1" a="1"/>
  <c r="H1399" i="1"/>
  <c r="J1403" i="1" a="1"/>
  <c r="J1403" i="1" s="1"/>
  <c r="H1403" i="1" a="1"/>
  <c r="H1403" i="1" s="1"/>
  <c r="J1402" i="1" a="1"/>
  <c r="J1402" i="1" s="1"/>
  <c r="G1402" i="1" a="1"/>
  <c r="G1402" i="1"/>
  <c r="I1400" i="1" a="1"/>
  <c r="I1400" i="1"/>
  <c r="I1402" i="1" a="1"/>
  <c r="I1402" i="1" s="1"/>
  <c r="K1401" i="1" a="1"/>
  <c r="K1401" i="1"/>
  <c r="I1401" i="1" a="1"/>
  <c r="I1401" i="1" s="1"/>
  <c r="H1401" i="1" a="1"/>
  <c r="H1401" i="1" s="1"/>
  <c r="J1399" i="1" a="1"/>
  <c r="J1399" i="1" s="1"/>
  <c r="K1368" i="1" a="1"/>
  <c r="K1368" i="1"/>
  <c r="G1368" i="1" a="1"/>
  <c r="G1368" i="1" s="1"/>
  <c r="F1366" i="1" a="1"/>
  <c r="F1366" i="1"/>
  <c r="J1368" i="1" a="1"/>
  <c r="J1368" i="1" s="1"/>
  <c r="K1367" i="1" a="1"/>
  <c r="K1367" i="1" s="1"/>
  <c r="F1372" i="1" a="1"/>
  <c r="F1372" i="1" s="1"/>
  <c r="K1371" i="1" a="1"/>
  <c r="K1371" i="1"/>
  <c r="G1371" i="1" a="1"/>
  <c r="G1371" i="1"/>
  <c r="J1369" i="1" a="1"/>
  <c r="J1369" i="1" s="1"/>
  <c r="I1367" i="1" a="1"/>
  <c r="I1367" i="1"/>
  <c r="J1371" i="1" a="1"/>
  <c r="J1371" i="1" s="1"/>
  <c r="F1368" i="1" a="1"/>
  <c r="F1368" i="1" s="1"/>
  <c r="H1371" i="1" a="1"/>
  <c r="H1371" i="1" s="1"/>
  <c r="F1371" i="1" a="1"/>
  <c r="F1371" i="1"/>
  <c r="H1370" i="1" a="1"/>
  <c r="H1370" i="1" s="1"/>
  <c r="H1368" i="1" a="1"/>
  <c r="H1368" i="1"/>
  <c r="I1369" i="1" a="1"/>
  <c r="I1369" i="1" s="1"/>
  <c r="J1372" i="1" a="1"/>
  <c r="J1372" i="1" s="1"/>
  <c r="H1366" i="1" a="1"/>
  <c r="H1366" i="1" s="1"/>
  <c r="H1372" i="1" a="1"/>
  <c r="H1372" i="1"/>
  <c r="J1370" i="1" a="1"/>
  <c r="J1370" i="1"/>
  <c r="I1368" i="1" a="1"/>
  <c r="I1368" i="1" s="1"/>
  <c r="G1367" i="1" a="1"/>
  <c r="G1367" i="1" s="1"/>
  <c r="J1367" i="1" a="1"/>
  <c r="J1367" i="1" s="1"/>
  <c r="H1367" i="1" a="1"/>
  <c r="H1367" i="1" s="1"/>
  <c r="I1366" i="1" a="1"/>
  <c r="I1366" i="1" s="1"/>
  <c r="I1371" i="1" a="1"/>
  <c r="I1371" i="1"/>
  <c r="G1369" i="1" a="1"/>
  <c r="G1369" i="1" s="1"/>
  <c r="G1366" i="1" a="1"/>
  <c r="G1366" i="1" s="1"/>
  <c r="G1372" i="1" a="1"/>
  <c r="G1372" i="1"/>
  <c r="J1366" i="1" a="1"/>
  <c r="J1366" i="1" s="1"/>
  <c r="I1370" i="1" a="1"/>
  <c r="I1370" i="1" s="1"/>
  <c r="G1370" i="1" a="1"/>
  <c r="G1370" i="1"/>
  <c r="K1370" i="1" a="1"/>
  <c r="K1370" i="1"/>
  <c r="K1366" i="1" a="1"/>
  <c r="K1366" i="1" s="1"/>
  <c r="F1369" i="1" a="1"/>
  <c r="F1369" i="1"/>
  <c r="F1370" i="1" a="1"/>
  <c r="F1370" i="1" s="1"/>
  <c r="K1372" i="1" a="1"/>
  <c r="K1372" i="1" s="1"/>
  <c r="I1372" i="1" a="1"/>
  <c r="I1372" i="1" s="1"/>
  <c r="K1369" i="1" a="1"/>
  <c r="K1369" i="1"/>
  <c r="H1369" i="1" a="1"/>
  <c r="H1369" i="1" s="1"/>
  <c r="F1367" i="1" a="1"/>
  <c r="F1367" i="1" s="1"/>
  <c r="I1357" i="1" a="1"/>
  <c r="I1357" i="1"/>
  <c r="F1364" i="1" a="1"/>
  <c r="F1364" i="1" s="1"/>
  <c r="G1363" i="1" a="1"/>
  <c r="G1363" i="1" s="1"/>
  <c r="G1362" i="1" a="1"/>
  <c r="G1362" i="1"/>
  <c r="K1357" i="1" a="1"/>
  <c r="K1357" i="1" s="1"/>
  <c r="G1365" i="1" a="1"/>
  <c r="G1365" i="1" s="1"/>
  <c r="F1365" i="1" a="1"/>
  <c r="F1365" i="1"/>
  <c r="J1363" i="1" a="1"/>
  <c r="J1363" i="1" s="1"/>
  <c r="F1358" i="1" a="1"/>
  <c r="F1358" i="1" s="1"/>
  <c r="H1359" i="1" a="1"/>
  <c r="H1359" i="1" s="1"/>
  <c r="K1362" i="1" a="1"/>
  <c r="K1362" i="1" s="1"/>
  <c r="I1364" i="1" a="1"/>
  <c r="I1364" i="1"/>
  <c r="G1360" i="1" a="1"/>
  <c r="G1360" i="1" s="1"/>
  <c r="H1356" i="1" a="1"/>
  <c r="H1356" i="1"/>
  <c r="H1362" i="1" a="1"/>
  <c r="H1362" i="1" s="1"/>
  <c r="I1360" i="1" a="1"/>
  <c r="I1360" i="1" s="1"/>
  <c r="I1356" i="1" a="1"/>
  <c r="I1356" i="1" s="1"/>
  <c r="K1359" i="1" a="1"/>
  <c r="K1359" i="1"/>
  <c r="H1358" i="1" a="1"/>
  <c r="H1358" i="1" s="1"/>
  <c r="G1358" i="1" a="1"/>
  <c r="G1358" i="1"/>
  <c r="G1356" i="1" a="1"/>
  <c r="G1356" i="1" s="1"/>
  <c r="J1355" i="1" a="1"/>
  <c r="J1355" i="1" s="1"/>
  <c r="J1361" i="1" a="1"/>
  <c r="J1361" i="1" s="1"/>
  <c r="K1364" i="1" a="1"/>
  <c r="K1364" i="1"/>
  <c r="G1364" i="1" a="1"/>
  <c r="G1364" i="1"/>
  <c r="H1363" i="1" a="1"/>
  <c r="H1363" i="1" s="1"/>
  <c r="J1364" i="1" a="1"/>
  <c r="J1364" i="1"/>
  <c r="K1363" i="1" a="1"/>
  <c r="K1363" i="1" s="1"/>
  <c r="F1362" i="1" a="1"/>
  <c r="F1362" i="1" s="1"/>
  <c r="K1360" i="1" a="1"/>
  <c r="K1360" i="1" s="1"/>
  <c r="J1359" i="1" a="1"/>
  <c r="J1359" i="1"/>
  <c r="J1356" i="1" a="1"/>
  <c r="J1356" i="1" s="1"/>
  <c r="H1361" i="1" a="1"/>
  <c r="H1361" i="1"/>
  <c r="F1361" i="1" a="1"/>
  <c r="F1361" i="1" s="1"/>
  <c r="F1357" i="1" a="1"/>
  <c r="F1357" i="1" s="1"/>
  <c r="F1363" i="1" a="1"/>
  <c r="F1363" i="1" s="1"/>
  <c r="J1360" i="1" a="1"/>
  <c r="J1360" i="1"/>
  <c r="J1362" i="1" a="1"/>
  <c r="J1362" i="1"/>
  <c r="H1355" i="1" a="1"/>
  <c r="H1355" i="1" s="1"/>
  <c r="J1357" i="1" a="1"/>
  <c r="J1357" i="1"/>
  <c r="G1359" i="1" a="1"/>
  <c r="G1359" i="1" s="1"/>
  <c r="K1361" i="1" a="1"/>
  <c r="K1361" i="1" s="1"/>
  <c r="K1365" i="1" a="1"/>
  <c r="K1365" i="1" s="1"/>
  <c r="J1365" i="1" a="1"/>
  <c r="J1365" i="1"/>
  <c r="I1362" i="1" a="1"/>
  <c r="I1362" i="1" s="1"/>
  <c r="I1365" i="1" a="1"/>
  <c r="I1365" i="1"/>
  <c r="F1359" i="1" a="1"/>
  <c r="F1359" i="1" s="1"/>
  <c r="H1360" i="1" a="1"/>
  <c r="H1360" i="1" s="1"/>
  <c r="I1355" i="1" a="1"/>
  <c r="I1355" i="1" s="1"/>
  <c r="H1365" i="1" a="1"/>
  <c r="H1365" i="1"/>
  <c r="H1364" i="1" a="1"/>
  <c r="H1364" i="1"/>
  <c r="I1363" i="1" a="1"/>
  <c r="I1363" i="1" s="1"/>
  <c r="I1361" i="1" a="1"/>
  <c r="I1361" i="1" s="1"/>
  <c r="G1361" i="1" a="1"/>
  <c r="G1361" i="1" s="1"/>
  <c r="H1357" i="1" a="1"/>
  <c r="H1357" i="1" s="1"/>
  <c r="F1360" i="1" a="1"/>
  <c r="F1360" i="1" s="1"/>
  <c r="I1359" i="1" a="1"/>
  <c r="I1359" i="1"/>
  <c r="K1358" i="1" a="1"/>
  <c r="K1358" i="1" s="1"/>
  <c r="J1358" i="1" a="1"/>
  <c r="J1358" i="1" s="1"/>
  <c r="K1356" i="1" a="1"/>
  <c r="K1356" i="1"/>
  <c r="G1357" i="1" a="1"/>
  <c r="G1357" i="1" s="1"/>
  <c r="I1358" i="1" a="1"/>
  <c r="I1358" i="1" s="1"/>
  <c r="K1355" i="1" a="1"/>
  <c r="K1355" i="1"/>
  <c r="F1356" i="1" a="1"/>
  <c r="F1356" i="1"/>
  <c r="H1345" i="1" a="1"/>
  <c r="H1345" i="1" s="1"/>
  <c r="H1344" i="1" a="1"/>
  <c r="H1344" i="1"/>
  <c r="F1345" i="1" a="1"/>
  <c r="F1345" i="1" s="1"/>
  <c r="H1353" i="1" a="1"/>
  <c r="H1353" i="1" s="1"/>
  <c r="K1353" i="1" a="1"/>
  <c r="K1353" i="1" s="1"/>
  <c r="I1353" i="1" a="1"/>
  <c r="I1353" i="1"/>
  <c r="G1352" i="1" a="1"/>
  <c r="G1352" i="1" s="1"/>
  <c r="H1348" i="1" a="1"/>
  <c r="H1348" i="1" s="1"/>
  <c r="H1347" i="1" a="1"/>
  <c r="H1347" i="1"/>
  <c r="G1351" i="1" a="1"/>
  <c r="G1351" i="1" s="1"/>
  <c r="J1351" i="1" a="1"/>
  <c r="J1351" i="1" s="1"/>
  <c r="J1350" i="1" a="1"/>
  <c r="J1350" i="1"/>
  <c r="K1348" i="1" a="1"/>
  <c r="K1348" i="1" s="1"/>
  <c r="K1346" i="1" a="1"/>
  <c r="K1346" i="1" s="1"/>
  <c r="F1350" i="1" a="1"/>
  <c r="F1350" i="1"/>
  <c r="J1347" i="1" a="1"/>
  <c r="J1347" i="1" s="1"/>
  <c r="I1347" i="1" a="1"/>
  <c r="I1347" i="1" s="1"/>
  <c r="G1346" i="1" a="1"/>
  <c r="G1346" i="1" s="1"/>
  <c r="J1344" i="1" a="1"/>
  <c r="J1344" i="1" s="1"/>
  <c r="H1346" i="1" a="1"/>
  <c r="H1346" i="1"/>
  <c r="G1354" i="1" a="1"/>
  <c r="G1354" i="1" s="1"/>
  <c r="K1354" i="1" a="1"/>
  <c r="K1354" i="1"/>
  <c r="F1352" i="1" a="1"/>
  <c r="F1352" i="1" s="1"/>
  <c r="G1355" i="1" a="1"/>
  <c r="G1355" i="1" s="1"/>
  <c r="I1344" i="1" a="1"/>
  <c r="I1344" i="1" s="1"/>
  <c r="F1348" i="1" a="1"/>
  <c r="F1348" i="1"/>
  <c r="J1354" i="1" a="1"/>
  <c r="J1354" i="1" s="1"/>
  <c r="G1353" i="1" a="1"/>
  <c r="G1353" i="1"/>
  <c r="K1351" i="1" a="1"/>
  <c r="K1351" i="1" s="1"/>
  <c r="H1350" i="1" a="1"/>
  <c r="H1350" i="1" s="1"/>
  <c r="I1351" i="1" a="1"/>
  <c r="I1351" i="1" s="1"/>
  <c r="H1354" i="1" a="1"/>
  <c r="H1354" i="1"/>
  <c r="F1346" i="1" a="1"/>
  <c r="F1346" i="1"/>
  <c r="I1345" i="1" a="1"/>
  <c r="I1345" i="1" s="1"/>
  <c r="K1345" i="1" a="1"/>
  <c r="K1345" i="1"/>
  <c r="G1348" i="1" a="1"/>
  <c r="G1348" i="1" s="1"/>
  <c r="G1345" i="1" a="1"/>
  <c r="G1345" i="1" s="1"/>
  <c r="K1344" i="1" a="1"/>
  <c r="K1344" i="1" s="1"/>
  <c r="F1355" i="1" a="1"/>
  <c r="F1355" i="1"/>
  <c r="F1351" i="1" a="1"/>
  <c r="F1351" i="1" s="1"/>
  <c r="I1354" i="1" a="1"/>
  <c r="I1354" i="1"/>
  <c r="I1352" i="1" a="1"/>
  <c r="I1352" i="1" s="1"/>
  <c r="F1354" i="1" a="1"/>
  <c r="F1354" i="1" s="1"/>
  <c r="J1353" i="1" a="1"/>
  <c r="J1353" i="1" s="1"/>
  <c r="F1353" i="1" a="1"/>
  <c r="F1353" i="1"/>
  <c r="K1352" i="1" a="1"/>
  <c r="K1352" i="1"/>
  <c r="J1352" i="1" a="1"/>
  <c r="J1352" i="1" s="1"/>
  <c r="G1347" i="1" a="1"/>
  <c r="G1347" i="1"/>
  <c r="I1346" i="1" a="1"/>
  <c r="I1346" i="1" s="1"/>
  <c r="J1348" i="1" a="1"/>
  <c r="J1348" i="1" s="1"/>
  <c r="H1352" i="1" a="1"/>
  <c r="H1352" i="1" s="1"/>
  <c r="H1351" i="1" a="1"/>
  <c r="H1351" i="1"/>
  <c r="F1347" i="1" a="1"/>
  <c r="F1347" i="1" s="1"/>
  <c r="I1350" i="1" a="1"/>
  <c r="I1350" i="1"/>
  <c r="J1346" i="1" a="1"/>
  <c r="J1346" i="1" s="1"/>
  <c r="I1348" i="1" a="1"/>
  <c r="I1348" i="1" s="1"/>
  <c r="G1350" i="1" a="1"/>
  <c r="G1350" i="1" s="1"/>
  <c r="J1345" i="1" a="1"/>
  <c r="J1345" i="1"/>
  <c r="K1350" i="1" a="1"/>
  <c r="K1350" i="1"/>
  <c r="K1347" i="1" a="1"/>
  <c r="K1347" i="1" s="1"/>
  <c r="K1336" i="1" a="1"/>
  <c r="K1336" i="1" s="1"/>
  <c r="G1344" i="1" a="1"/>
  <c r="G1344" i="1" s="1"/>
  <c r="G1336" i="1" a="1"/>
  <c r="G1336" i="1" s="1"/>
  <c r="F1344" i="1" a="1"/>
  <c r="F1344" i="1" s="1"/>
  <c r="K1338" i="1" a="1"/>
  <c r="K1338" i="1"/>
  <c r="G1335" i="1" a="1"/>
  <c r="G1335" i="1" s="1"/>
  <c r="F1338" i="1" a="1"/>
  <c r="F1338" i="1" s="1"/>
  <c r="J1331" i="1" a="1"/>
  <c r="J1331" i="1"/>
  <c r="I1332" i="1" a="1"/>
  <c r="I1332" i="1" s="1"/>
  <c r="J1336" i="1" a="1"/>
  <c r="J1336" i="1" s="1"/>
  <c r="K1332" i="1" a="1"/>
  <c r="K1332" i="1"/>
  <c r="H1336" i="1" a="1"/>
  <c r="H1336" i="1"/>
  <c r="F1334" i="1" a="1"/>
  <c r="F1334" i="1" s="1"/>
  <c r="J1333" i="1" a="1"/>
  <c r="J1333" i="1"/>
  <c r="K1334" i="1" a="1"/>
  <c r="K1334" i="1" s="1"/>
  <c r="I1334" i="1" a="1"/>
  <c r="I1334" i="1" s="1"/>
  <c r="H1334" i="1" a="1"/>
  <c r="H1334" i="1" s="1"/>
  <c r="G1332" i="1" a="1"/>
  <c r="G1332" i="1" s="1"/>
  <c r="F1333" i="1" a="1"/>
  <c r="F1333" i="1" s="1"/>
  <c r="F1332" i="1" a="1"/>
  <c r="F1332" i="1" s="1"/>
  <c r="J1332" i="1" a="1"/>
  <c r="J1332" i="1"/>
  <c r="H1337" i="1" a="1"/>
  <c r="H1337" i="1" s="1"/>
  <c r="F1331" i="1" a="1"/>
  <c r="F1331" i="1" s="1"/>
  <c r="H1338" i="1" a="1"/>
  <c r="H1338" i="1"/>
  <c r="F1336" i="1" a="1"/>
  <c r="F1336" i="1" s="1"/>
  <c r="H1333" i="1" a="1"/>
  <c r="H1333" i="1" s="1"/>
  <c r="F1335" i="1" a="1"/>
  <c r="F1335" i="1"/>
  <c r="G1334" i="1" a="1"/>
  <c r="G1334" i="1" s="1"/>
  <c r="K1337" i="1" a="1"/>
  <c r="K1337" i="1" s="1"/>
  <c r="I1331" i="1" a="1"/>
  <c r="I1331" i="1" s="1"/>
  <c r="I1338" i="1" a="1"/>
  <c r="I1338" i="1" s="1"/>
  <c r="G1337" i="1" a="1"/>
  <c r="G1337" i="1"/>
  <c r="I1336" i="1" a="1"/>
  <c r="I1336" i="1" s="1"/>
  <c r="J1335" i="1" a="1"/>
  <c r="J1335" i="1"/>
  <c r="H1331" i="1" a="1"/>
  <c r="H1331" i="1" s="1"/>
  <c r="G1338" i="1" a="1"/>
  <c r="G1338" i="1" s="1"/>
  <c r="J1337" i="1" a="1"/>
  <c r="J1337" i="1" s="1"/>
  <c r="I1337" i="1" a="1"/>
  <c r="I1337" i="1" s="1"/>
  <c r="K1335" i="1" a="1"/>
  <c r="K1335" i="1" s="1"/>
  <c r="J1334" i="1" a="1"/>
  <c r="J1334" i="1"/>
  <c r="G1331" i="1" a="1"/>
  <c r="G1331" i="1" s="1"/>
  <c r="H1332" i="1" a="1"/>
  <c r="H1332" i="1" s="1"/>
  <c r="H1335" i="1" a="1"/>
  <c r="H1335" i="1" s="1"/>
  <c r="K1331" i="1" a="1"/>
  <c r="K1331" i="1"/>
  <c r="J1338" i="1" a="1"/>
  <c r="J1338" i="1"/>
  <c r="K1330" i="1" a="1"/>
  <c r="K1330" i="1" s="1"/>
  <c r="F1337" i="1" a="1"/>
  <c r="F1337" i="1"/>
  <c r="G1333" i="1" a="1"/>
  <c r="G1333" i="1" s="1"/>
  <c r="I1333" i="1" a="1"/>
  <c r="I1333" i="1" s="1"/>
  <c r="I1335" i="1" a="1"/>
  <c r="I1335" i="1" s="1"/>
  <c r="K1333" i="1" a="1"/>
  <c r="K1333" i="1"/>
  <c r="F1593" i="1" a="1"/>
  <c r="F1593" i="1" s="1"/>
  <c r="I1593" i="1" a="1"/>
  <c r="I1593" i="1"/>
  <c r="J1593" i="1" a="1"/>
  <c r="J1593" i="1" s="1"/>
  <c r="I1603" i="1" a="1"/>
  <c r="I1603" i="1" s="1"/>
  <c r="I1602" i="1" a="1"/>
  <c r="I1602" i="1" s="1"/>
  <c r="J1596" i="1" a="1"/>
  <c r="J1596" i="1"/>
  <c r="H1596" i="1" a="1"/>
  <c r="H1596" i="1" s="1"/>
  <c r="G1609" i="1" a="1"/>
  <c r="G1609" i="1" s="1"/>
  <c r="J1602" i="1" a="1"/>
  <c r="J1602" i="1" s="1"/>
  <c r="I1594" i="1" a="1"/>
  <c r="I1594" i="1" s="1"/>
  <c r="F1596" i="1" a="1"/>
  <c r="F1596" i="1" s="1"/>
  <c r="K1602" i="1" a="1"/>
  <c r="K1602" i="1" s="1"/>
  <c r="G1602" i="1" a="1"/>
  <c r="G1602" i="1" s="1"/>
  <c r="K1596" i="1" a="1"/>
  <c r="K1596" i="1" s="1"/>
  <c r="G1594" i="1" a="1"/>
  <c r="G1594" i="1"/>
  <c r="F1609" i="1" a="1"/>
  <c r="F1609" i="1" s="1"/>
  <c r="K1603" i="1" a="1"/>
  <c r="K1603" i="1" s="1"/>
  <c r="J1603" i="1" a="1"/>
  <c r="J1603" i="1" s="1"/>
  <c r="H1603" i="1" a="1"/>
  <c r="H1603" i="1"/>
  <c r="G1603" i="1" a="1"/>
  <c r="G1603" i="1" s="1"/>
  <c r="F1603" i="1" a="1"/>
  <c r="F1603" i="1" s="1"/>
  <c r="G1596" i="1" a="1"/>
  <c r="G1596" i="1" s="1"/>
  <c r="J1594" i="1" a="1"/>
  <c r="J1594" i="1" s="1"/>
  <c r="H1594" i="1" a="1"/>
  <c r="H1594" i="1" s="1"/>
  <c r="F1594" i="1" a="1"/>
  <c r="F1594" i="1"/>
  <c r="H1593" i="1" a="1"/>
  <c r="H1593" i="1" s="1"/>
  <c r="K1593" i="1" a="1"/>
  <c r="K1593" i="1"/>
  <c r="H1602" i="1" a="1"/>
  <c r="H1602" i="1" s="1"/>
  <c r="F1602" i="1" a="1"/>
  <c r="F1602" i="1" s="1"/>
  <c r="I1596" i="1" a="1"/>
  <c r="I1596" i="1" s="1"/>
  <c r="K1594" i="1" a="1"/>
  <c r="K1594" i="1"/>
  <c r="G1593" i="1" a="1"/>
  <c r="G1593" i="1"/>
  <c r="J1257" i="1" a="1"/>
  <c r="J1257" i="1" s="1"/>
  <c r="G1316" i="1" a="1"/>
  <c r="G1316" i="1" s="1"/>
  <c r="G1259" i="1" a="1"/>
  <c r="G1259" i="1"/>
  <c r="J1315" i="1" a="1"/>
  <c r="J1315" i="1"/>
  <c r="F1315" i="1" a="1"/>
  <c r="F1315" i="1"/>
  <c r="I1260" i="1" a="1"/>
  <c r="I1260" i="1" s="1"/>
  <c r="G1260" i="1" a="1"/>
  <c r="G1260" i="1" s="1"/>
  <c r="H1260" i="1" a="1"/>
  <c r="H1260" i="1" s="1"/>
  <c r="F1260" i="1" a="1"/>
  <c r="F1260" i="1" s="1"/>
  <c r="J1258" i="1" a="1"/>
  <c r="J1258" i="1"/>
  <c r="H1257" i="1" a="1"/>
  <c r="H1257" i="1" s="1"/>
  <c r="K1315" i="1" a="1"/>
  <c r="K1315" i="1" s="1"/>
  <c r="J1261" i="1" a="1"/>
  <c r="J1261" i="1" s="1"/>
  <c r="G1261" i="1" a="1"/>
  <c r="G1261" i="1" s="1"/>
  <c r="F1259" i="1" a="1"/>
  <c r="F1259" i="1" s="1"/>
  <c r="H1258" i="1" a="1"/>
  <c r="H1258" i="1" s="1"/>
  <c r="I1258" i="1" a="1"/>
  <c r="I1258" i="1" s="1"/>
  <c r="K1257" i="1" a="1"/>
  <c r="K1257" i="1" s="1"/>
  <c r="H1259" i="1" a="1"/>
  <c r="H1259" i="1" s="1"/>
  <c r="J1259" i="1" a="1"/>
  <c r="J1259" i="1"/>
  <c r="K1258" i="1" a="1"/>
  <c r="K1258" i="1" s="1"/>
  <c r="F1258" i="1" a="1"/>
  <c r="F1258" i="1"/>
  <c r="F1316" i="1" a="1"/>
  <c r="F1316" i="1"/>
  <c r="I1315" i="1" a="1"/>
  <c r="I1315" i="1" s="1"/>
  <c r="H1315" i="1" a="1"/>
  <c r="H1315" i="1" s="1"/>
  <c r="I1257" i="1" a="1"/>
  <c r="I1257" i="1" s="1"/>
  <c r="K1260" i="1" a="1"/>
  <c r="K1260" i="1" s="1"/>
  <c r="G1258" i="1" a="1"/>
  <c r="G1258" i="1"/>
  <c r="I1259" i="1" a="1"/>
  <c r="I1259" i="1" s="1"/>
  <c r="J1260" i="1" a="1"/>
  <c r="J1260" i="1" s="1"/>
  <c r="K1261" i="1" a="1"/>
  <c r="K1261" i="1" s="1"/>
  <c r="H1261" i="1" a="1"/>
  <c r="H1261" i="1" s="1"/>
  <c r="K1259" i="1" a="1"/>
  <c r="K1259" i="1" s="1"/>
  <c r="H1316" i="1" a="1"/>
  <c r="H1316" i="1" s="1"/>
  <c r="G1315" i="1" a="1"/>
  <c r="G1315" i="1"/>
  <c r="I1261" i="1" a="1"/>
  <c r="I1261" i="1"/>
  <c r="F1261" i="1" a="1"/>
  <c r="F1261" i="1" s="1"/>
  <c r="F1253" i="1" a="1"/>
  <c r="F1253" i="1" s="1"/>
  <c r="G1256" i="1" a="1"/>
  <c r="G1256" i="1" s="1"/>
  <c r="J1249" i="1" a="1"/>
  <c r="J1249" i="1"/>
  <c r="J1255" i="1" a="1"/>
  <c r="J1255" i="1" s="1"/>
  <c r="G1255" i="1" a="1"/>
  <c r="G1255" i="1" s="1"/>
  <c r="H1254" i="1" a="1"/>
  <c r="H1254" i="1" s="1"/>
  <c r="J1251" i="1" a="1"/>
  <c r="J1251" i="1" s="1"/>
  <c r="F1248" i="1" a="1"/>
  <c r="F1248" i="1" s="1"/>
  <c r="I1255" i="1" a="1"/>
  <c r="I1255" i="1" s="1"/>
  <c r="J1254" i="1" a="1"/>
  <c r="J1254" i="1" s="1"/>
  <c r="K1253" i="1" a="1"/>
  <c r="K1253" i="1"/>
  <c r="K1254" i="1" a="1"/>
  <c r="K1254" i="1"/>
  <c r="H1247" i="1" a="1"/>
  <c r="H1247" i="1" s="1"/>
  <c r="H1250" i="1" a="1"/>
  <c r="H1250" i="1" s="1"/>
  <c r="J1252" i="1" a="1"/>
  <c r="J1252" i="1" s="1"/>
  <c r="I1254" i="1" a="1"/>
  <c r="I1254" i="1"/>
  <c r="J1247" i="1" a="1"/>
  <c r="J1247" i="1" s="1"/>
  <c r="K1252" i="1" a="1"/>
  <c r="K1252" i="1" s="1"/>
  <c r="I1252" i="1" a="1"/>
  <c r="I1252" i="1" s="1"/>
  <c r="G1252" i="1" a="1"/>
  <c r="G1252" i="1" s="1"/>
  <c r="K1250" i="1" a="1"/>
  <c r="K1250" i="1" s="1"/>
  <c r="K1251" i="1" a="1"/>
  <c r="K1251" i="1" s="1"/>
  <c r="I1249" i="1" a="1"/>
  <c r="I1249" i="1" s="1"/>
  <c r="F1254" i="1" a="1"/>
  <c r="F1254" i="1"/>
  <c r="J1253" i="1" a="1"/>
  <c r="J1253" i="1"/>
  <c r="G1251" i="1" a="1"/>
  <c r="G1251" i="1" s="1"/>
  <c r="H1253" i="1" a="1"/>
  <c r="H1253" i="1" s="1"/>
  <c r="I1250" i="1" a="1"/>
  <c r="I1250" i="1" s="1"/>
  <c r="F1247" i="1" a="1"/>
  <c r="F1247" i="1"/>
  <c r="G1249" i="1" a="1"/>
  <c r="G1249" i="1" s="1"/>
  <c r="J1248" i="1" a="1"/>
  <c r="J1248" i="1" s="1"/>
  <c r="G1257" i="1" a="1"/>
  <c r="G1257" i="1" s="1"/>
  <c r="H1249" i="1" a="1"/>
  <c r="H1249" i="1" s="1"/>
  <c r="F1257" i="1" a="1"/>
  <c r="F1257" i="1" s="1"/>
  <c r="H1255" i="1" a="1"/>
  <c r="H1255" i="1" s="1"/>
  <c r="K1256" i="1" a="1"/>
  <c r="K1256" i="1" s="1"/>
  <c r="K1246" i="1" a="1"/>
  <c r="K1246" i="1"/>
  <c r="J1256" i="1" a="1"/>
  <c r="J1256" i="1" s="1"/>
  <c r="F1256" i="1" a="1"/>
  <c r="F1256" i="1" s="1"/>
  <c r="G1247" i="1" a="1"/>
  <c r="G1247" i="1" s="1"/>
  <c r="H1256" i="1" a="1"/>
  <c r="H1256" i="1" s="1"/>
  <c r="K1247" i="1" a="1"/>
  <c r="K1247" i="1"/>
  <c r="K1248" i="1" a="1"/>
  <c r="K1248" i="1" s="1"/>
  <c r="F1251" i="1" a="1"/>
  <c r="F1251" i="1" s="1"/>
  <c r="H1252" i="1" a="1"/>
  <c r="H1252" i="1"/>
  <c r="K1255" i="1" a="1"/>
  <c r="K1255" i="1" s="1"/>
  <c r="I1251" i="1" a="1"/>
  <c r="I1251" i="1" s="1"/>
  <c r="J1250" i="1" a="1"/>
  <c r="J1250" i="1" s="1"/>
  <c r="F1255" i="1" a="1"/>
  <c r="F1255" i="1" s="1"/>
  <c r="G1253" i="1" a="1"/>
  <c r="G1253" i="1" s="1"/>
  <c r="F1250" i="1" a="1"/>
  <c r="F1250" i="1" s="1"/>
  <c r="G1254" i="1" a="1"/>
  <c r="G1254" i="1" s="1"/>
  <c r="H1251" i="1" a="1"/>
  <c r="H1251" i="1" s="1"/>
  <c r="I1253" i="1" a="1"/>
  <c r="I1253" i="1" s="1"/>
  <c r="F1252" i="1" a="1"/>
  <c r="F1252" i="1"/>
  <c r="G1248" i="1" a="1"/>
  <c r="G1248" i="1" s="1"/>
  <c r="J1246" i="1" a="1"/>
  <c r="J1246" i="1"/>
  <c r="G1250" i="1" a="1"/>
  <c r="G1250" i="1"/>
  <c r="I1247" i="1" a="1"/>
  <c r="I1247" i="1" s="1"/>
  <c r="I1256" i="1" a="1"/>
  <c r="I1256" i="1" s="1"/>
  <c r="I1248" i="1" a="1"/>
  <c r="I1248" i="1" s="1"/>
  <c r="H1248" i="1" a="1"/>
  <c r="H1248" i="1" s="1"/>
  <c r="K1249" i="1" a="1"/>
  <c r="K1249" i="1" s="1"/>
  <c r="F1249" i="1" a="1"/>
  <c r="F1249" i="1" s="1"/>
  <c r="I1237" i="1" a="1"/>
  <c r="I1237" i="1" s="1"/>
  <c r="G1244" i="1" a="1"/>
  <c r="G1244" i="1" s="1"/>
  <c r="H1243" i="1" a="1"/>
  <c r="H1243" i="1" s="1"/>
  <c r="F1244" i="1" a="1"/>
  <c r="F1244" i="1" s="1"/>
  <c r="G1243" i="1" a="1"/>
  <c r="G1243" i="1" s="1"/>
  <c r="F1243" i="1" a="1"/>
  <c r="F1243" i="1"/>
  <c r="J1241" i="1" a="1"/>
  <c r="J1241" i="1"/>
  <c r="H1240" i="1" a="1"/>
  <c r="H1240" i="1" s="1"/>
  <c r="G1240" i="1" a="1"/>
  <c r="G1240" i="1" s="1"/>
  <c r="F1240" i="1" a="1"/>
  <c r="F1240" i="1" s="1"/>
  <c r="I1239" i="1" a="1"/>
  <c r="I1239" i="1"/>
  <c r="H1239" i="1" a="1"/>
  <c r="H1239" i="1" s="1"/>
  <c r="J1238" i="1" a="1"/>
  <c r="J1238" i="1" s="1"/>
  <c r="F1238" i="1" a="1"/>
  <c r="F1238" i="1" s="1"/>
  <c r="F1237" i="1" a="1"/>
  <c r="F1237" i="1" s="1"/>
  <c r="H1237" i="1" a="1"/>
  <c r="H1237" i="1" s="1"/>
  <c r="G1238" i="1" a="1"/>
  <c r="G1238" i="1" s="1"/>
  <c r="K1239" i="1" a="1"/>
  <c r="K1239" i="1" s="1"/>
  <c r="I1238" i="1" a="1"/>
  <c r="I1238" i="1"/>
  <c r="G1239" i="1" a="1"/>
  <c r="G1239" i="1"/>
  <c r="F1236" i="1" a="1"/>
  <c r="F1236" i="1" s="1"/>
  <c r="G1237" i="1" a="1"/>
  <c r="G1237" i="1" s="1"/>
  <c r="H1236" i="1" a="1"/>
  <c r="H1236" i="1" s="1"/>
  <c r="K1245" i="1" a="1"/>
  <c r="K1245" i="1"/>
  <c r="F1245" i="1" a="1"/>
  <c r="F1245" i="1" s="1"/>
  <c r="J1243" i="1" a="1"/>
  <c r="J1243" i="1" s="1"/>
  <c r="I1241" i="1" a="1"/>
  <c r="I1241" i="1" s="1"/>
  <c r="F1241" i="1" a="1"/>
  <c r="F1241" i="1" s="1"/>
  <c r="K1240" i="1" a="1"/>
  <c r="K1240" i="1" s="1"/>
  <c r="K1237" i="1" a="1"/>
  <c r="K1237" i="1" s="1"/>
  <c r="J1239" i="1" a="1"/>
  <c r="J1239" i="1" s="1"/>
  <c r="H1238" i="1" a="1"/>
  <c r="H1238" i="1"/>
  <c r="I1242" i="1" a="1"/>
  <c r="I1242" i="1"/>
  <c r="I1246" i="1" a="1"/>
  <c r="I1246" i="1" s="1"/>
  <c r="H1246" i="1" a="1"/>
  <c r="H1246" i="1" s="1"/>
  <c r="G1246" i="1" a="1"/>
  <c r="G1246" i="1" s="1"/>
  <c r="G1241" i="1" a="1"/>
  <c r="G1241" i="1"/>
  <c r="F1246" i="1" a="1"/>
  <c r="F1246" i="1"/>
  <c r="J1236" i="1" a="1"/>
  <c r="J1236" i="1" s="1"/>
  <c r="J1245" i="1" a="1"/>
  <c r="J1245" i="1" s="1"/>
  <c r="K1238" i="1" a="1"/>
  <c r="K1238" i="1" s="1"/>
  <c r="I1245" i="1" a="1"/>
  <c r="I1245" i="1" s="1"/>
  <c r="H1245" i="1" a="1"/>
  <c r="H1245" i="1" s="1"/>
  <c r="K1243" i="1" a="1"/>
  <c r="K1243" i="1" s="1"/>
  <c r="G1245" i="1" a="1"/>
  <c r="G1245" i="1"/>
  <c r="I1244" i="1" a="1"/>
  <c r="I1244" i="1" s="1"/>
  <c r="H1244" i="1" a="1"/>
  <c r="H1244" i="1" s="1"/>
  <c r="J1242" i="1" a="1"/>
  <c r="J1242" i="1" s="1"/>
  <c r="K1236" i="1" a="1"/>
  <c r="K1236" i="1" s="1"/>
  <c r="K1242" i="1" a="1"/>
  <c r="K1242" i="1"/>
  <c r="H1241" i="1" a="1"/>
  <c r="H1241" i="1"/>
  <c r="I1236" i="1" a="1"/>
  <c r="I1236" i="1" s="1"/>
  <c r="J1240" i="1" a="1"/>
  <c r="J1240" i="1"/>
  <c r="J1237" i="1" a="1"/>
  <c r="J1237" i="1" s="1"/>
  <c r="G1236" i="1" a="1"/>
  <c r="G1236" i="1" s="1"/>
  <c r="F1242" i="1" a="1"/>
  <c r="F1242" i="1" s="1"/>
  <c r="K1244" i="1" a="1"/>
  <c r="K1244" i="1" s="1"/>
  <c r="J1244" i="1" a="1"/>
  <c r="J1244" i="1" s="1"/>
  <c r="I1243" i="1" a="1"/>
  <c r="I1243" i="1" s="1"/>
  <c r="H1242" i="1" a="1"/>
  <c r="H1242" i="1" s="1"/>
  <c r="G1242" i="1" a="1"/>
  <c r="G1242" i="1" s="1"/>
  <c r="K1241" i="1" a="1"/>
  <c r="K1241" i="1" s="1"/>
  <c r="I1240" i="1" a="1"/>
  <c r="I1240" i="1"/>
  <c r="F1239" i="1" a="1"/>
  <c r="F1239" i="1" s="1"/>
  <c r="I1226" i="1" a="1"/>
  <c r="I1226" i="1"/>
  <c r="J1231" i="1" a="1"/>
  <c r="J1231" i="1"/>
  <c r="G1230" i="1" a="1"/>
  <c r="G1230" i="1" s="1"/>
  <c r="H1228" i="1" a="1"/>
  <c r="H1228" i="1" s="1"/>
  <c r="G1231" i="1" a="1"/>
  <c r="G1231" i="1" s="1"/>
  <c r="K1228" i="1" a="1"/>
  <c r="K1228" i="1" s="1"/>
  <c r="G1228" i="1" a="1"/>
  <c r="G1228" i="1"/>
  <c r="J1227" i="1" a="1"/>
  <c r="J1227" i="1" s="1"/>
  <c r="K1230" i="1" a="1"/>
  <c r="K1230" i="1" s="1"/>
  <c r="K1226" i="1" a="1"/>
  <c r="K1226" i="1" s="1"/>
  <c r="F1228" i="1" a="1"/>
  <c r="F1228" i="1" s="1"/>
  <c r="K1225" i="1" a="1"/>
  <c r="K1225" i="1" s="1"/>
  <c r="J1229" i="1" a="1"/>
  <c r="J1229" i="1" s="1"/>
  <c r="I1225" i="1" a="1"/>
  <c r="I1225" i="1"/>
  <c r="H1229" i="1" a="1"/>
  <c r="H1229" i="1"/>
  <c r="I1228" i="1" a="1"/>
  <c r="I1228" i="1" s="1"/>
  <c r="K1227" i="1" a="1"/>
  <c r="K1227" i="1" s="1"/>
  <c r="G1235" i="1" a="1"/>
  <c r="G1235" i="1" s="1"/>
  <c r="K1234" i="1" a="1"/>
  <c r="K1234" i="1"/>
  <c r="J1228" i="1" a="1"/>
  <c r="J1228" i="1"/>
  <c r="G1234" i="1" a="1"/>
  <c r="G1234" i="1" s="1"/>
  <c r="F1229" i="1" a="1"/>
  <c r="F1229" i="1" s="1"/>
  <c r="I1229" i="1" a="1"/>
  <c r="I1229" i="1" s="1"/>
  <c r="G1233" i="1" a="1"/>
  <c r="G1233" i="1" s="1"/>
  <c r="H1232" i="1" a="1"/>
  <c r="H1232" i="1" s="1"/>
  <c r="F1227" i="1" a="1"/>
  <c r="F1227" i="1" s="1"/>
  <c r="F1230" i="1" a="1"/>
  <c r="F1230" i="1"/>
  <c r="H1227" i="1" a="1"/>
  <c r="H1227" i="1"/>
  <c r="K1231" i="1" a="1"/>
  <c r="K1231" i="1" s="1"/>
  <c r="I1230" i="1" a="1"/>
  <c r="I1230" i="1" s="1"/>
  <c r="I1231" i="1" a="1"/>
  <c r="I1231" i="1" s="1"/>
  <c r="K1235" i="1" a="1"/>
  <c r="K1235" i="1"/>
  <c r="J1230" i="1" a="1"/>
  <c r="J1230" i="1"/>
  <c r="F1226" i="1" a="1"/>
  <c r="F1226" i="1" s="1"/>
  <c r="H1233" i="1" a="1"/>
  <c r="H1233" i="1" s="1"/>
  <c r="I1233" i="1" a="1"/>
  <c r="I1233" i="1" s="1"/>
  <c r="H1234" i="1" a="1"/>
  <c r="H1234" i="1" s="1"/>
  <c r="J1234" i="1" a="1"/>
  <c r="J1234" i="1" s="1"/>
  <c r="J1226" i="1" a="1"/>
  <c r="J1226" i="1" s="1"/>
  <c r="J1225" i="1" a="1"/>
  <c r="J1225" i="1"/>
  <c r="J1235" i="1" a="1"/>
  <c r="J1235" i="1"/>
  <c r="I1235" i="1" a="1"/>
  <c r="I1235" i="1" s="1"/>
  <c r="H1235" i="1" a="1"/>
  <c r="H1235" i="1" s="1"/>
  <c r="G1227" i="1" a="1"/>
  <c r="G1227" i="1" s="1"/>
  <c r="F1235" i="1" a="1"/>
  <c r="F1235" i="1"/>
  <c r="I1234" i="1" a="1"/>
  <c r="I1234" i="1"/>
  <c r="F1234" i="1" a="1"/>
  <c r="F1234" i="1" s="1"/>
  <c r="F1233" i="1" a="1"/>
  <c r="F1233" i="1" s="1"/>
  <c r="I1232" i="1" a="1"/>
  <c r="I1232" i="1" s="1"/>
  <c r="F1231" i="1" a="1"/>
  <c r="F1231" i="1" s="1"/>
  <c r="H1230" i="1" a="1"/>
  <c r="H1230" i="1" s="1"/>
  <c r="G1229" i="1" a="1"/>
  <c r="G1229" i="1" s="1"/>
  <c r="H1226" i="1" a="1"/>
  <c r="H1226" i="1"/>
  <c r="H1225" i="1" a="1"/>
  <c r="H1225" i="1" s="1"/>
  <c r="G1226" i="1" a="1"/>
  <c r="G1226" i="1" s="1"/>
  <c r="F1232" i="1" a="1"/>
  <c r="F1232" i="1" s="1"/>
  <c r="H1231" i="1" a="1"/>
  <c r="H1231" i="1" s="1"/>
  <c r="I1227" i="1" a="1"/>
  <c r="I1227" i="1"/>
  <c r="K1233" i="1" a="1"/>
  <c r="K1233" i="1"/>
  <c r="J1233" i="1" a="1"/>
  <c r="J1233" i="1" s="1"/>
  <c r="K1232" i="1" a="1"/>
  <c r="K1232" i="1"/>
  <c r="J1232" i="1" a="1"/>
  <c r="J1232" i="1" s="1"/>
  <c r="G1232" i="1" a="1"/>
  <c r="G1232" i="1" s="1"/>
  <c r="K1229" i="1" a="1"/>
  <c r="K1229" i="1" s="1"/>
  <c r="I1217" i="1" a="1"/>
  <c r="I1217" i="1" s="1"/>
  <c r="I1216" i="1" a="1"/>
  <c r="I1216" i="1" s="1"/>
  <c r="F1218" i="1" a="1"/>
  <c r="F1218" i="1" s="1"/>
  <c r="H1216" i="1" a="1"/>
  <c r="H1216" i="1" s="1"/>
  <c r="H1220" i="1" a="1"/>
  <c r="H1220" i="1" s="1"/>
  <c r="G1225" i="1" a="1"/>
  <c r="G1225" i="1" s="1"/>
  <c r="F1225" i="1" a="1"/>
  <c r="F1225" i="1"/>
  <c r="K1219" i="1" a="1"/>
  <c r="K1219" i="1" s="1"/>
  <c r="K1224" i="1" a="1"/>
  <c r="K1224" i="1" s="1"/>
  <c r="J1224" i="1" a="1"/>
  <c r="J1224" i="1"/>
  <c r="I1224" i="1" a="1"/>
  <c r="I1224" i="1" s="1"/>
  <c r="K1222" i="1" a="1"/>
  <c r="K1222" i="1" s="1"/>
  <c r="F1215" i="1" a="1"/>
  <c r="F1215" i="1" s="1"/>
  <c r="I1222" i="1" a="1"/>
  <c r="I1222" i="1" s="1"/>
  <c r="J1215" i="1" a="1"/>
  <c r="J1215" i="1"/>
  <c r="G1215" i="1" a="1"/>
  <c r="G1215" i="1" s="1"/>
  <c r="K1221" i="1" a="1"/>
  <c r="K1221" i="1" s="1"/>
  <c r="I1215" i="1" a="1"/>
  <c r="I1215" i="1" s="1"/>
  <c r="I1219" i="1" a="1"/>
  <c r="I1219" i="1" s="1"/>
  <c r="G1224" i="1" a="1"/>
  <c r="G1224" i="1" s="1"/>
  <c r="K1217" i="1" a="1"/>
  <c r="K1217" i="1" s="1"/>
  <c r="K1223" i="1" a="1"/>
  <c r="K1223" i="1" s="1"/>
  <c r="J1216" i="1" a="1"/>
  <c r="J1216" i="1"/>
  <c r="K1216" i="1" a="1"/>
  <c r="K1216" i="1" s="1"/>
  <c r="H1218" i="1" a="1"/>
  <c r="H1218" i="1" s="1"/>
  <c r="F1216" i="1" a="1"/>
  <c r="F1216" i="1" s="1"/>
  <c r="J1221" i="1" a="1"/>
  <c r="J1221" i="1"/>
  <c r="H1221" i="1" a="1"/>
  <c r="H1221" i="1"/>
  <c r="F1221" i="1" a="1"/>
  <c r="F1221" i="1" s="1"/>
  <c r="I1220" i="1" a="1"/>
  <c r="I1220" i="1" s="1"/>
  <c r="H1215" i="1" a="1"/>
  <c r="H1215" i="1" s="1"/>
  <c r="K1215" i="1" a="1"/>
  <c r="K1215" i="1" s="1"/>
  <c r="F1217" i="1" a="1"/>
  <c r="F1217" i="1" s="1"/>
  <c r="F1220" i="1" a="1"/>
  <c r="F1220" i="1" s="1"/>
  <c r="H1224" i="1" a="1"/>
  <c r="H1224" i="1" s="1"/>
  <c r="J1218" i="1" a="1"/>
  <c r="J1218" i="1"/>
  <c r="F1224" i="1" a="1"/>
  <c r="F1224" i="1" s="1"/>
  <c r="J1223" i="1" a="1"/>
  <c r="J1223" i="1" s="1"/>
  <c r="G1218" i="1" a="1"/>
  <c r="G1218" i="1" s="1"/>
  <c r="J1222" i="1" a="1"/>
  <c r="J1222" i="1"/>
  <c r="F1219" i="1" a="1"/>
  <c r="F1219" i="1"/>
  <c r="I1223" i="1" a="1"/>
  <c r="I1223" i="1" s="1"/>
  <c r="J1219" i="1" a="1"/>
  <c r="J1219" i="1" s="1"/>
  <c r="K1218" i="1" a="1"/>
  <c r="K1218" i="1" s="1"/>
  <c r="H1223" i="1" a="1"/>
  <c r="H1223" i="1" s="1"/>
  <c r="G1223" i="1" a="1"/>
  <c r="G1223" i="1" s="1"/>
  <c r="I1221" i="1" a="1"/>
  <c r="I1221" i="1" s="1"/>
  <c r="G1221" i="1" a="1"/>
  <c r="G1221" i="1" s="1"/>
  <c r="H1219" i="1" a="1"/>
  <c r="H1219" i="1"/>
  <c r="I1218" i="1" a="1"/>
  <c r="I1218" i="1" s="1"/>
  <c r="J1217" i="1" a="1"/>
  <c r="J1217" i="1" s="1"/>
  <c r="G1216" i="1" a="1"/>
  <c r="G1216" i="1" s="1"/>
  <c r="H1217" i="1" a="1"/>
  <c r="H1217" i="1"/>
  <c r="F1223" i="1" a="1"/>
  <c r="F1223" i="1"/>
  <c r="K1220" i="1" a="1"/>
  <c r="K1220" i="1" s="1"/>
  <c r="H1222" i="1" a="1"/>
  <c r="H1222" i="1" s="1"/>
  <c r="G1222" i="1" a="1"/>
  <c r="G1222" i="1" s="1"/>
  <c r="F1222" i="1" a="1"/>
  <c r="F1222" i="1" s="1"/>
  <c r="G1217" i="1" a="1"/>
  <c r="G1217" i="1" s="1"/>
  <c r="J1220" i="1" a="1"/>
  <c r="J1220" i="1" s="1"/>
  <c r="G1220" i="1" a="1"/>
  <c r="G1220" i="1" s="1"/>
  <c r="G1219" i="1" a="1"/>
  <c r="G1219" i="1" s="1"/>
  <c r="I1208" i="1" a="1"/>
  <c r="I1208" i="1" s="1"/>
  <c r="H1208" i="1" a="1"/>
  <c r="H1208" i="1" s="1"/>
  <c r="G1208" i="1" a="1"/>
  <c r="G1208" i="1" s="1"/>
  <c r="K1214" i="1" a="1"/>
  <c r="K1214" i="1"/>
  <c r="G1214" i="1" a="1"/>
  <c r="G1214" i="1"/>
  <c r="F1209" i="1" a="1"/>
  <c r="F1209" i="1" s="1"/>
  <c r="K1212" i="1" a="1"/>
  <c r="K1212" i="1"/>
  <c r="F1212" i="1" a="1"/>
  <c r="F1212" i="1" s="1"/>
  <c r="J1210" i="1" a="1"/>
  <c r="J1210" i="1" s="1"/>
  <c r="I1210" i="1" a="1"/>
  <c r="I1210" i="1" s="1"/>
  <c r="H1206" i="1" a="1"/>
  <c r="H1206" i="1" s="1"/>
  <c r="J1208" i="1" a="1"/>
  <c r="J1208" i="1" s="1"/>
  <c r="G1210" i="1" a="1"/>
  <c r="G1210" i="1" s="1"/>
  <c r="H1209" i="1" a="1"/>
  <c r="H1209" i="1" s="1"/>
  <c r="G1209" i="1" a="1"/>
  <c r="G1209" i="1" s="1"/>
  <c r="K1208" i="1" a="1"/>
  <c r="K1208" i="1" s="1"/>
  <c r="F1207" i="1" a="1"/>
  <c r="F1207" i="1"/>
  <c r="K1207" i="1" a="1"/>
  <c r="K1207" i="1" s="1"/>
  <c r="J1207" i="1" a="1"/>
  <c r="J1207" i="1" s="1"/>
  <c r="I1206" i="1" a="1"/>
  <c r="I1206" i="1"/>
  <c r="F1206" i="1" a="1"/>
  <c r="F1206" i="1" s="1"/>
  <c r="J1213" i="1" a="1"/>
  <c r="J1213" i="1" s="1"/>
  <c r="G1213" i="1" a="1"/>
  <c r="G1213" i="1" s="1"/>
  <c r="F1213" i="1" a="1"/>
  <c r="F1213" i="1" s="1"/>
  <c r="G1207" i="1" a="1"/>
  <c r="G1207" i="1"/>
  <c r="K1206" i="1" a="1"/>
  <c r="K1206" i="1" s="1"/>
  <c r="J1214" i="1" a="1"/>
  <c r="J1214" i="1" s="1"/>
  <c r="J1206" i="1" a="1"/>
  <c r="J1206" i="1" s="1"/>
  <c r="I1214" i="1" a="1"/>
  <c r="I1214" i="1" s="1"/>
  <c r="H1214" i="1" a="1"/>
  <c r="H1214" i="1" s="1"/>
  <c r="F1214" i="1" a="1"/>
  <c r="F1214" i="1" s="1"/>
  <c r="K1213" i="1" a="1"/>
  <c r="K1213" i="1" s="1"/>
  <c r="H1207" i="1" a="1"/>
  <c r="H1207" i="1"/>
  <c r="I1212" i="1" a="1"/>
  <c r="I1212" i="1" s="1"/>
  <c r="K1209" i="1" a="1"/>
  <c r="K1209" i="1" s="1"/>
  <c r="I1213" i="1" a="1"/>
  <c r="I1213" i="1" s="1"/>
  <c r="H1213" i="1" a="1"/>
  <c r="H1213" i="1"/>
  <c r="J1212" i="1" a="1"/>
  <c r="J1212" i="1"/>
  <c r="F1210" i="1" a="1"/>
  <c r="F1210" i="1" s="1"/>
  <c r="F1208" i="1" a="1"/>
  <c r="F1208" i="1" s="1"/>
  <c r="H1212" i="1" a="1"/>
  <c r="H1212" i="1" s="1"/>
  <c r="G1212" i="1" a="1"/>
  <c r="G1212" i="1" s="1"/>
  <c r="K1210" i="1" a="1"/>
  <c r="K1210" i="1" s="1"/>
  <c r="H1210" i="1" a="1"/>
  <c r="H1210" i="1" s="1"/>
  <c r="J1209" i="1" a="1"/>
  <c r="J1209" i="1" s="1"/>
  <c r="G1206" i="1" a="1"/>
  <c r="G1206" i="1"/>
  <c r="K1200" i="1" a="1"/>
  <c r="K1200" i="1" s="1"/>
  <c r="I1209" i="1" a="1"/>
  <c r="I1209" i="1" s="1"/>
  <c r="I1207" i="1" a="1"/>
  <c r="I1207" i="1" s="1"/>
  <c r="F1193" i="1" a="1"/>
  <c r="F1193" i="1"/>
  <c r="H1192" i="1" a="1"/>
  <c r="H1192" i="1"/>
  <c r="G1191" i="1" a="1"/>
  <c r="G1191" i="1" s="1"/>
  <c r="I1200" i="1" a="1"/>
  <c r="I1200" i="1" s="1"/>
  <c r="H1200" i="1" a="1"/>
  <c r="H1200" i="1" s="1"/>
  <c r="G1192" i="1" a="1"/>
  <c r="G1192" i="1" s="1"/>
  <c r="G1200" i="1" a="1"/>
  <c r="G1200" i="1" s="1"/>
  <c r="F1200" i="1" a="1"/>
  <c r="F1200" i="1" s="1"/>
  <c r="J1198" i="1" a="1"/>
  <c r="J1198" i="1" s="1"/>
  <c r="K1199" i="1" a="1"/>
  <c r="K1199" i="1"/>
  <c r="I1199" i="1" a="1"/>
  <c r="I1199" i="1" s="1"/>
  <c r="H1198" i="1" a="1"/>
  <c r="H1198" i="1" s="1"/>
  <c r="K1196" i="1" a="1"/>
  <c r="K1196" i="1" s="1"/>
  <c r="J1196" i="1" a="1"/>
  <c r="J1196" i="1"/>
  <c r="F1196" i="1" a="1"/>
  <c r="F1196" i="1"/>
  <c r="F1194" i="1" a="1"/>
  <c r="F1194" i="1" s="1"/>
  <c r="G1190" i="1" a="1"/>
  <c r="G1190" i="1" s="1"/>
  <c r="J1191" i="1" a="1"/>
  <c r="J1191" i="1" s="1"/>
  <c r="I1190" i="1" a="1"/>
  <c r="I1190" i="1" s="1"/>
  <c r="H1195" i="1" a="1"/>
  <c r="H1195" i="1" s="1"/>
  <c r="I1195" i="1" a="1"/>
  <c r="I1195" i="1" s="1"/>
  <c r="I1191" i="1" a="1"/>
  <c r="I1191" i="1" s="1"/>
  <c r="H1193" i="1" a="1"/>
  <c r="H1193" i="1" s="1"/>
  <c r="G1199" i="1" a="1"/>
  <c r="G1199" i="1" s="1"/>
  <c r="I1192" i="1" a="1"/>
  <c r="I1192" i="1" s="1"/>
  <c r="G1198" i="1" a="1"/>
  <c r="G1198" i="1" s="1"/>
  <c r="H1197" i="1" a="1"/>
  <c r="H1197" i="1"/>
  <c r="J1193" i="1" a="1"/>
  <c r="J1193" i="1"/>
  <c r="F1198" i="1" a="1"/>
  <c r="F1198" i="1" s="1"/>
  <c r="I1197" i="1" a="1"/>
  <c r="I1197" i="1"/>
  <c r="I1196" i="1" a="1"/>
  <c r="I1196" i="1" s="1"/>
  <c r="H1190" i="1" a="1"/>
  <c r="H1190" i="1" s="1"/>
  <c r="K1195" i="1" a="1"/>
  <c r="K1195" i="1" s="1"/>
  <c r="J1195" i="1" a="1"/>
  <c r="J1195" i="1" s="1"/>
  <c r="G1195" i="1" a="1"/>
  <c r="G1195" i="1" s="1"/>
  <c r="F1195" i="1" a="1"/>
  <c r="F1195" i="1" s="1"/>
  <c r="J1192" i="1" a="1"/>
  <c r="J1192" i="1" s="1"/>
  <c r="F1191" i="1" a="1"/>
  <c r="F1191" i="1" s="1"/>
  <c r="K1192" i="1" a="1"/>
  <c r="K1192" i="1" s="1"/>
  <c r="J1199" i="1" a="1"/>
  <c r="J1199" i="1"/>
  <c r="K1191" i="1" a="1"/>
  <c r="K1191" i="1" s="1"/>
  <c r="J1197" i="1" a="1"/>
  <c r="J1197" i="1" s="1"/>
  <c r="J1194" i="1" a="1"/>
  <c r="J1194" i="1"/>
  <c r="F1192" i="1" a="1"/>
  <c r="F1192" i="1" s="1"/>
  <c r="I1193" i="1" a="1"/>
  <c r="I1193" i="1" s="1"/>
  <c r="F1197" i="1" a="1"/>
  <c r="F1197" i="1" s="1"/>
  <c r="J1200" i="1" a="1"/>
  <c r="J1200" i="1" s="1"/>
  <c r="H1199" i="1" a="1"/>
  <c r="H1199" i="1"/>
  <c r="H1194" i="1" a="1"/>
  <c r="H1194" i="1" s="1"/>
  <c r="K1193" i="1" a="1"/>
  <c r="K1193" i="1" s="1"/>
  <c r="F1199" i="1" a="1"/>
  <c r="F1199" i="1" s="1"/>
  <c r="K1198" i="1" a="1"/>
  <c r="K1198" i="1" s="1"/>
  <c r="K1190" i="1" a="1"/>
  <c r="K1190" i="1" s="1"/>
  <c r="H1196" i="1" a="1"/>
  <c r="H1196" i="1" s="1"/>
  <c r="I1198" i="1" a="1"/>
  <c r="I1198" i="1" s="1"/>
  <c r="G1194" i="1" a="1"/>
  <c r="G1194" i="1"/>
  <c r="G1193" i="1" a="1"/>
  <c r="G1193" i="1" s="1"/>
  <c r="K1197" i="1" a="1"/>
  <c r="K1197" i="1" s="1"/>
  <c r="J1190" i="1" a="1"/>
  <c r="J1190" i="1" s="1"/>
  <c r="I1194" i="1" a="1"/>
  <c r="I1194" i="1"/>
  <c r="G1197" i="1" a="1"/>
  <c r="G1197" i="1"/>
  <c r="G1196" i="1" a="1"/>
  <c r="G1196" i="1" s="1"/>
  <c r="K1194" i="1" a="1"/>
  <c r="K1194" i="1" s="1"/>
  <c r="H1191" i="1" a="1"/>
  <c r="H1191" i="1" s="1"/>
  <c r="F1185" i="1" a="1"/>
  <c r="F1185" i="1" s="1"/>
  <c r="J1183" i="1" a="1"/>
  <c r="J1183" i="1" s="1"/>
  <c r="G1187" i="1" a="1"/>
  <c r="G1187" i="1" s="1"/>
  <c r="J1187" i="1" a="1"/>
  <c r="J1187" i="1" s="1"/>
  <c r="F1186" i="1" a="1"/>
  <c r="F1186" i="1"/>
  <c r="J1184" i="1" a="1"/>
  <c r="J1184" i="1" s="1"/>
  <c r="J1189" i="1" a="1"/>
  <c r="J1189" i="1" s="1"/>
  <c r="F1189" i="1" a="1"/>
  <c r="F1189" i="1" s="1"/>
  <c r="H1188" i="1" a="1"/>
  <c r="H1188" i="1"/>
  <c r="G1188" i="1" a="1"/>
  <c r="G1188" i="1"/>
  <c r="F1188" i="1" a="1"/>
  <c r="F1188" i="1" s="1"/>
  <c r="I1187" i="1" a="1"/>
  <c r="I1187" i="1" s="1"/>
  <c r="F1184" i="1" a="1"/>
  <c r="F1184" i="1" s="1"/>
  <c r="H1187" i="1" a="1"/>
  <c r="H1187" i="1" s="1"/>
  <c r="H1184" i="1" a="1"/>
  <c r="H1184" i="1" s="1"/>
  <c r="G1177" i="1" a="1"/>
  <c r="G1177" i="1" s="1"/>
  <c r="H1185" i="1" a="1"/>
  <c r="H1185" i="1" s="1"/>
  <c r="F1187" i="1" a="1"/>
  <c r="F1187" i="1"/>
  <c r="K1184" i="1" a="1"/>
  <c r="K1184" i="1" s="1"/>
  <c r="J1186" i="1" a="1"/>
  <c r="J1186" i="1" s="1"/>
  <c r="I1186" i="1" a="1"/>
  <c r="I1186" i="1" s="1"/>
  <c r="J1185" i="1" a="1"/>
  <c r="J1185" i="1"/>
  <c r="H1183" i="1" a="1"/>
  <c r="H1183" i="1"/>
  <c r="I1185" i="1" a="1"/>
  <c r="I1185" i="1" s="1"/>
  <c r="G1185" i="1" a="1"/>
  <c r="G1185" i="1" s="1"/>
  <c r="J1177" i="1" a="1"/>
  <c r="J1177" i="1" s="1"/>
  <c r="I1184" i="1" a="1"/>
  <c r="I1184" i="1" s="1"/>
  <c r="G1184" i="1" a="1"/>
  <c r="G1184" i="1" s="1"/>
  <c r="H1177" i="1" a="1"/>
  <c r="H1177" i="1" s="1"/>
  <c r="K1177" i="1" a="1"/>
  <c r="K1177" i="1"/>
  <c r="K1188" i="1" a="1"/>
  <c r="K1188" i="1" s="1"/>
  <c r="I1183" i="1" a="1"/>
  <c r="I1183" i="1" s="1"/>
  <c r="G1183" i="1" a="1"/>
  <c r="G1183" i="1" s="1"/>
  <c r="J1188" i="1" a="1"/>
  <c r="J1188" i="1" s="1"/>
  <c r="I1177" i="1" a="1"/>
  <c r="I1177" i="1"/>
  <c r="K1183" i="1" a="1"/>
  <c r="K1183" i="1"/>
  <c r="K1187" i="1" a="1"/>
  <c r="K1187" i="1" s="1"/>
  <c r="F1190" i="1" a="1"/>
  <c r="F1190" i="1"/>
  <c r="K1189" i="1" a="1"/>
  <c r="K1189" i="1" s="1"/>
  <c r="F1183" i="1" a="1"/>
  <c r="F1183" i="1" s="1"/>
  <c r="I1189" i="1" a="1"/>
  <c r="I1189" i="1" s="1"/>
  <c r="K1186" i="1" a="1"/>
  <c r="K1186" i="1" s="1"/>
  <c r="K1185" i="1" a="1"/>
  <c r="K1185" i="1" s="1"/>
  <c r="H1189" i="1" a="1"/>
  <c r="H1189" i="1" s="1"/>
  <c r="G1189" i="1" a="1"/>
  <c r="G1189" i="1" s="1"/>
  <c r="I1188" i="1" a="1"/>
  <c r="I1188" i="1" s="1"/>
  <c r="H1186" i="1" a="1"/>
  <c r="H1186" i="1" s="1"/>
  <c r="G1186" i="1" a="1"/>
  <c r="G1186" i="1"/>
  <c r="K1176" i="1" a="1"/>
  <c r="K1176" i="1" s="1"/>
  <c r="J1174" i="1" a="1"/>
  <c r="J1174" i="1"/>
  <c r="F1174" i="1" a="1"/>
  <c r="F1174" i="1"/>
  <c r="J1170" i="1" a="1"/>
  <c r="J1170" i="1" s="1"/>
  <c r="H1168" i="1" a="1"/>
  <c r="H1168" i="1" s="1"/>
  <c r="J1167" i="1" a="1"/>
  <c r="J1167" i="1" s="1"/>
  <c r="H1173" i="1" a="1"/>
  <c r="H1173" i="1" s="1"/>
  <c r="J1166" i="1" a="1"/>
  <c r="J1166" i="1"/>
  <c r="J1172" i="1" a="1"/>
  <c r="J1172" i="1" s="1"/>
  <c r="G1167" i="1" a="1"/>
  <c r="G1167" i="1" s="1"/>
  <c r="F1172" i="1" a="1"/>
  <c r="F1172" i="1" s="1"/>
  <c r="I1170" i="1" a="1"/>
  <c r="I1170" i="1" s="1"/>
  <c r="H1171" i="1" a="1"/>
  <c r="H1171" i="1" s="1"/>
  <c r="H1176" i="1" a="1"/>
  <c r="H1176" i="1" s="1"/>
  <c r="G1176" i="1" a="1"/>
  <c r="G1176" i="1"/>
  <c r="K1175" i="1" a="1"/>
  <c r="K1175" i="1"/>
  <c r="J1175" i="1" a="1"/>
  <c r="J1175" i="1" s="1"/>
  <c r="I1175" i="1" a="1"/>
  <c r="I1175" i="1" s="1"/>
  <c r="G1175" i="1" a="1"/>
  <c r="G1175" i="1" s="1"/>
  <c r="I1167" i="1" a="1"/>
  <c r="I1167" i="1"/>
  <c r="H1175" i="1" a="1"/>
  <c r="H1175" i="1"/>
  <c r="F1168" i="1" a="1"/>
  <c r="F1168" i="1" s="1"/>
  <c r="K1169" i="1" a="1"/>
  <c r="K1169" i="1" s="1"/>
  <c r="F1175" i="1" a="1"/>
  <c r="F1175" i="1" s="1"/>
  <c r="K1174" i="1" a="1"/>
  <c r="K1174" i="1" s="1"/>
  <c r="K1173" i="1" a="1"/>
  <c r="K1173" i="1" s="1"/>
  <c r="J1173" i="1" a="1"/>
  <c r="J1173" i="1" s="1"/>
  <c r="F1171" i="1" a="1"/>
  <c r="F1171" i="1"/>
  <c r="I1169" i="1" a="1"/>
  <c r="I1169" i="1"/>
  <c r="H1174" i="1" a="1"/>
  <c r="H1174" i="1" s="1"/>
  <c r="G1173" i="1" a="1"/>
  <c r="G1173" i="1" s="1"/>
  <c r="H1167" i="1" a="1"/>
  <c r="H1167" i="1" s="1"/>
  <c r="I1172" i="1" a="1"/>
  <c r="I1172" i="1"/>
  <c r="J1171" i="1" a="1"/>
  <c r="J1171" i="1"/>
  <c r="K1171" i="1" a="1"/>
  <c r="K1171" i="1" s="1"/>
  <c r="G1171" i="1" a="1"/>
  <c r="G1171" i="1" s="1"/>
  <c r="H1169" i="1" a="1"/>
  <c r="H1169" i="1" s="1"/>
  <c r="G1169" i="1" a="1"/>
  <c r="G1169" i="1" s="1"/>
  <c r="I1168" i="1" a="1"/>
  <c r="I1168" i="1" s="1"/>
  <c r="F1167" i="1" a="1"/>
  <c r="F1167" i="1" s="1"/>
  <c r="K1170" i="1" a="1"/>
  <c r="K1170" i="1"/>
  <c r="F1170" i="1" a="1"/>
  <c r="F1170" i="1"/>
  <c r="G1168" i="1" a="1"/>
  <c r="G1168" i="1" s="1"/>
  <c r="H1172" i="1" a="1"/>
  <c r="H1172" i="1" s="1"/>
  <c r="I1174" i="1" a="1"/>
  <c r="I1174" i="1" s="1"/>
  <c r="I1171" i="1" a="1"/>
  <c r="I1171" i="1"/>
  <c r="I1173" i="1" a="1"/>
  <c r="I1173" i="1"/>
  <c r="F1173" i="1" a="1"/>
  <c r="F1173" i="1" s="1"/>
  <c r="J1168" i="1" a="1"/>
  <c r="J1168" i="1" s="1"/>
  <c r="G1172" i="1" a="1"/>
  <c r="G1172" i="1" s="1"/>
  <c r="H1170" i="1" a="1"/>
  <c r="H1170" i="1" s="1"/>
  <c r="K1167" i="1" a="1"/>
  <c r="K1167" i="1" s="1"/>
  <c r="F1169" i="1" a="1"/>
  <c r="F1169" i="1" s="1"/>
  <c r="J1169" i="1" a="1"/>
  <c r="J1169" i="1"/>
  <c r="I1166" i="1" a="1"/>
  <c r="I1166" i="1" s="1"/>
  <c r="K1166" i="1" a="1"/>
  <c r="K1166" i="1" s="1"/>
  <c r="G1170" i="1" a="1"/>
  <c r="G1170" i="1" s="1"/>
  <c r="K1172" i="1" a="1"/>
  <c r="K1172" i="1" s="1"/>
  <c r="K1168" i="1" a="1"/>
  <c r="K1168" i="1"/>
  <c r="G1174" i="1" a="1"/>
  <c r="G1174" i="1"/>
  <c r="J1176" i="1" a="1"/>
  <c r="J1176" i="1" s="1"/>
  <c r="F1176" i="1" a="1"/>
  <c r="F1176" i="1"/>
  <c r="F1177" i="1" a="1"/>
  <c r="F1177" i="1" s="1"/>
  <c r="I1176" i="1" a="1"/>
  <c r="I1176" i="1" s="1"/>
  <c r="G1154" i="1" a="1"/>
  <c r="G1154" i="1" s="1"/>
  <c r="H1153" i="1" a="1"/>
  <c r="H1153" i="1" s="1"/>
  <c r="K1154" i="1" a="1"/>
  <c r="K1154" i="1" s="1"/>
  <c r="G1163" i="1" a="1"/>
  <c r="G1163" i="1" s="1"/>
  <c r="J1163" i="1" a="1"/>
  <c r="J1163" i="1" s="1"/>
  <c r="J1162" i="1" a="1"/>
  <c r="J1162" i="1" s="1"/>
  <c r="K1153" i="1" a="1"/>
  <c r="K1153" i="1" s="1"/>
  <c r="F1162" i="1" a="1"/>
  <c r="F1162" i="1"/>
  <c r="J1154" i="1" a="1"/>
  <c r="J1154" i="1" s="1"/>
  <c r="G1165" i="1" a="1"/>
  <c r="G1165" i="1"/>
  <c r="J1164" i="1" a="1"/>
  <c r="J1164" i="1"/>
  <c r="I1164" i="1" a="1"/>
  <c r="I1164" i="1" s="1"/>
  <c r="K1162" i="1" a="1"/>
  <c r="K1162" i="1" s="1"/>
  <c r="J1160" i="1" a="1"/>
  <c r="J1160" i="1" s="1"/>
  <c r="I1154" i="1" a="1"/>
  <c r="I1154" i="1" s="1"/>
  <c r="I1162" i="1" a="1"/>
  <c r="I1162" i="1"/>
  <c r="F1160" i="1" a="1"/>
  <c r="F1160" i="1" s="1"/>
  <c r="K1163" i="1" a="1"/>
  <c r="K1163" i="1" s="1"/>
  <c r="F1164" i="1" a="1"/>
  <c r="F1164" i="1" s="1"/>
  <c r="H1163" i="1" a="1"/>
  <c r="H1163" i="1" s="1"/>
  <c r="F1163" i="1" a="1"/>
  <c r="F1163" i="1" s="1"/>
  <c r="G1162" i="1" a="1"/>
  <c r="G1162" i="1" s="1"/>
  <c r="K1161" i="1" a="1"/>
  <c r="K1161" i="1"/>
  <c r="I1160" i="1" a="1"/>
  <c r="I1160" i="1"/>
  <c r="J1153" i="1" a="1"/>
  <c r="J1153" i="1" s="1"/>
  <c r="I1153" i="1" a="1"/>
  <c r="I1153" i="1" s="1"/>
  <c r="F1154" i="1" a="1"/>
  <c r="F1154" i="1" s="1"/>
  <c r="J1161" i="1" a="1"/>
  <c r="J1161" i="1"/>
  <c r="G1161" i="1" a="1"/>
  <c r="G1161" i="1"/>
  <c r="H1154" i="1" a="1"/>
  <c r="H1154" i="1" s="1"/>
  <c r="J1165" i="1" a="1"/>
  <c r="J1165" i="1" s="1"/>
  <c r="K1165" i="1" a="1"/>
  <c r="K1165" i="1" s="1"/>
  <c r="H1166" i="1" a="1"/>
  <c r="H1166" i="1" s="1"/>
  <c r="G1166" i="1" a="1"/>
  <c r="G1166" i="1" s="1"/>
  <c r="G1160" i="1" a="1"/>
  <c r="G1160" i="1" s="1"/>
  <c r="G1153" i="1" a="1"/>
  <c r="G1153" i="1"/>
  <c r="F1166" i="1" a="1"/>
  <c r="F1166" i="1"/>
  <c r="I1165" i="1" a="1"/>
  <c r="I1165" i="1" s="1"/>
  <c r="H1161" i="1" a="1"/>
  <c r="H1161" i="1" s="1"/>
  <c r="H1165" i="1" a="1"/>
  <c r="H1165" i="1" s="1"/>
  <c r="F1165" i="1" a="1"/>
  <c r="F1165" i="1"/>
  <c r="F1161" i="1" a="1"/>
  <c r="F1161" i="1"/>
  <c r="K1164" i="1" a="1"/>
  <c r="K1164" i="1" s="1"/>
  <c r="H1164" i="1" a="1"/>
  <c r="H1164" i="1" s="1"/>
  <c r="H1162" i="1" a="1"/>
  <c r="H1162" i="1" s="1"/>
  <c r="G1164" i="1" a="1"/>
  <c r="G1164" i="1" s="1"/>
  <c r="I1163" i="1" a="1"/>
  <c r="I1163" i="1" s="1"/>
  <c r="I1161" i="1" a="1"/>
  <c r="I1161" i="1" s="1"/>
  <c r="K1160" i="1" a="1"/>
  <c r="K1160" i="1"/>
  <c r="H1160" i="1" a="1"/>
  <c r="H1160" i="1"/>
  <c r="I1141" i="1" a="1"/>
  <c r="I1141" i="1" s="1"/>
  <c r="F1143" i="1" a="1"/>
  <c r="F1143" i="1" s="1"/>
  <c r="H1142" i="1" a="1"/>
  <c r="H1142" i="1"/>
  <c r="J1152" i="1" a="1"/>
  <c r="J1152" i="1"/>
  <c r="I1152" i="1" a="1"/>
  <c r="I1152" i="1"/>
  <c r="G1152" i="1" a="1"/>
  <c r="G1152" i="1" s="1"/>
  <c r="F1152" i="1" a="1"/>
  <c r="F1152" i="1" s="1"/>
  <c r="G1148" i="1" a="1"/>
  <c r="G1148" i="1" s="1"/>
  <c r="I1146" i="1" a="1"/>
  <c r="I1146" i="1" s="1"/>
  <c r="I1151" i="1" a="1"/>
  <c r="I1151" i="1" s="1"/>
  <c r="H1151" i="1" a="1"/>
  <c r="H1151" i="1" s="1"/>
  <c r="G1151" i="1" a="1"/>
  <c r="G1151" i="1"/>
  <c r="F1151" i="1" a="1"/>
  <c r="F1151" i="1" s="1"/>
  <c r="G1145" i="1" a="1"/>
  <c r="G1145" i="1" s="1"/>
  <c r="I1148" i="1" a="1"/>
  <c r="I1148" i="1" s="1"/>
  <c r="H1144" i="1" a="1"/>
  <c r="H1144" i="1"/>
  <c r="H1148" i="1" a="1"/>
  <c r="H1148" i="1"/>
  <c r="I1147" i="1" a="1"/>
  <c r="I1147" i="1"/>
  <c r="K1146" i="1" a="1"/>
  <c r="K1146" i="1" s="1"/>
  <c r="F1145" i="1" a="1"/>
  <c r="F1145" i="1"/>
  <c r="K1143" i="1" a="1"/>
  <c r="K1143" i="1" s="1"/>
  <c r="J1142" i="1" a="1"/>
  <c r="J1142" i="1" s="1"/>
  <c r="F1146" i="1" a="1"/>
  <c r="F1146" i="1" s="1"/>
  <c r="J1145" i="1" a="1"/>
  <c r="J1145" i="1" s="1"/>
  <c r="I1145" i="1" a="1"/>
  <c r="I1145" i="1" s="1"/>
  <c r="I1144" i="1" a="1"/>
  <c r="I1144" i="1" s="1"/>
  <c r="F1144" i="1" a="1"/>
  <c r="F1144" i="1" s="1"/>
  <c r="I1143" i="1" a="1"/>
  <c r="I1143" i="1" s="1"/>
  <c r="H1143" i="1" a="1"/>
  <c r="H1143" i="1"/>
  <c r="G1143" i="1" a="1"/>
  <c r="G1143" i="1"/>
  <c r="J1141" i="1" a="1"/>
  <c r="J1141" i="1" s="1"/>
  <c r="G1141" i="1" a="1"/>
  <c r="G1141" i="1"/>
  <c r="F1142" i="1" a="1"/>
  <c r="F1142" i="1"/>
  <c r="F1141" i="1" a="1"/>
  <c r="F1141" i="1" s="1"/>
  <c r="H1141" i="1" a="1"/>
  <c r="H1141" i="1" s="1"/>
  <c r="J1148" i="1" a="1"/>
  <c r="J1148" i="1" s="1"/>
  <c r="J1151" i="1" a="1"/>
  <c r="J1151" i="1" s="1"/>
  <c r="G1142" i="1" a="1"/>
  <c r="G1142" i="1"/>
  <c r="J1146" i="1" a="1"/>
  <c r="J1146" i="1" s="1"/>
  <c r="F1147" i="1" a="1"/>
  <c r="F1147" i="1" s="1"/>
  <c r="K1148" i="1" a="1"/>
  <c r="K1148" i="1" s="1"/>
  <c r="H1146" i="1" a="1"/>
  <c r="H1146" i="1"/>
  <c r="K1145" i="1" a="1"/>
  <c r="K1145" i="1" s="1"/>
  <c r="K1144" i="1" a="1"/>
  <c r="K1144" i="1" s="1"/>
  <c r="K1142" i="1" a="1"/>
  <c r="K1142" i="1"/>
  <c r="H1147" i="1" a="1"/>
  <c r="H1147" i="1"/>
  <c r="F1153" i="1" a="1"/>
  <c r="F1153" i="1" s="1"/>
  <c r="K1152" i="1" a="1"/>
  <c r="K1152" i="1" s="1"/>
  <c r="H1152" i="1" a="1"/>
  <c r="H1152" i="1" s="1"/>
  <c r="K1151" i="1" a="1"/>
  <c r="K1151" i="1"/>
  <c r="F1148" i="1" a="1"/>
  <c r="F1148" i="1"/>
  <c r="G1147" i="1" a="1"/>
  <c r="G1147" i="1" s="1"/>
  <c r="K1147" i="1" a="1"/>
  <c r="K1147" i="1" s="1"/>
  <c r="J1147" i="1" a="1"/>
  <c r="J1147" i="1" s="1"/>
  <c r="G1146" i="1" a="1"/>
  <c r="G1146" i="1" s="1"/>
  <c r="H1145" i="1" a="1"/>
  <c r="H1145" i="1" s="1"/>
  <c r="K1141" i="1" a="1"/>
  <c r="K1141" i="1" s="1"/>
  <c r="G1144" i="1" a="1"/>
  <c r="G1144" i="1"/>
  <c r="J1144" i="1" a="1"/>
  <c r="J1144" i="1"/>
  <c r="J1143" i="1" a="1"/>
  <c r="J1143" i="1" s="1"/>
  <c r="I1142" i="1" a="1"/>
  <c r="I1142" i="1" s="1"/>
  <c r="K1139" i="1" a="1"/>
  <c r="K1139" i="1"/>
  <c r="H1137" i="1" a="1"/>
  <c r="H1137" i="1"/>
  <c r="F1139" i="1" a="1"/>
  <c r="F1139" i="1"/>
  <c r="K1138" i="1" a="1"/>
  <c r="K1138" i="1" s="1"/>
  <c r="G1136" i="1" a="1"/>
  <c r="G1136" i="1" s="1"/>
  <c r="I1137" i="1" a="1"/>
  <c r="I1137" i="1" s="1"/>
  <c r="K1136" i="1" a="1"/>
  <c r="K1136" i="1" s="1"/>
  <c r="J1136" i="1" a="1"/>
  <c r="J1136" i="1" s="1"/>
  <c r="F1136" i="1" a="1"/>
  <c r="F1136" i="1" s="1"/>
  <c r="K1140" i="1" a="1"/>
  <c r="K1140" i="1"/>
  <c r="J1140" i="1" a="1"/>
  <c r="J1140" i="1"/>
  <c r="I1139" i="1" a="1"/>
  <c r="I1139" i="1" s="1"/>
  <c r="F1137" i="1" a="1"/>
  <c r="F1137" i="1" s="1"/>
  <c r="I1136" i="1" a="1"/>
  <c r="I1136" i="1"/>
  <c r="H1140" i="1" a="1"/>
  <c r="H1140" i="1"/>
  <c r="G1140" i="1" a="1"/>
  <c r="G1140" i="1"/>
  <c r="G1138" i="1" a="1"/>
  <c r="G1138" i="1" s="1"/>
  <c r="I1140" i="1" a="1"/>
  <c r="I1140" i="1" s="1"/>
  <c r="F1140" i="1" a="1"/>
  <c r="F1140" i="1" s="1"/>
  <c r="J1137" i="1" a="1"/>
  <c r="J1137" i="1" s="1"/>
  <c r="J1139" i="1" a="1"/>
  <c r="J1139" i="1" s="1"/>
  <c r="H1139" i="1" a="1"/>
  <c r="H1139" i="1" s="1"/>
  <c r="G1139" i="1" a="1"/>
  <c r="G1139" i="1"/>
  <c r="H1138" i="1" a="1"/>
  <c r="H1138" i="1" s="1"/>
  <c r="F1138" i="1" a="1"/>
  <c r="F1138" i="1" s="1"/>
  <c r="J1138" i="1" a="1"/>
  <c r="J1138" i="1" s="1"/>
  <c r="I1138" i="1" a="1"/>
  <c r="I1138" i="1"/>
  <c r="G1137" i="1" a="1"/>
  <c r="G1137" i="1"/>
  <c r="K1137" i="1" a="1"/>
  <c r="K1137" i="1"/>
  <c r="H1136" i="1" a="1"/>
  <c r="H1136" i="1" s="1"/>
  <c r="I1318" i="1" a="1"/>
  <c r="I1318" i="1"/>
  <c r="G1322" i="1" a="1"/>
  <c r="G1322" i="1" s="1"/>
  <c r="H1319" i="1" a="1"/>
  <c r="H1319" i="1" s="1"/>
  <c r="K1317" i="1" a="1"/>
  <c r="K1317" i="1" s="1"/>
  <c r="K1321" i="1" a="1"/>
  <c r="K1321" i="1" s="1"/>
  <c r="H1330" i="1" a="1"/>
  <c r="H1330" i="1" s="1"/>
  <c r="F1323" i="1" a="1"/>
  <c r="F1323" i="1" s="1"/>
  <c r="G1330" i="1" a="1"/>
  <c r="G1330" i="1" s="1"/>
  <c r="F1324" i="1" a="1"/>
  <c r="F1324" i="1" s="1"/>
  <c r="I1323" i="1" a="1"/>
  <c r="I1323" i="1"/>
  <c r="H1318" i="1" a="1"/>
  <c r="H1318" i="1"/>
  <c r="J1324" i="1" a="1"/>
  <c r="J1324" i="1" s="1"/>
  <c r="J1321" i="1" a="1"/>
  <c r="J1321" i="1" s="1"/>
  <c r="F1321" i="1" a="1"/>
  <c r="F1321" i="1"/>
  <c r="G1323" i="1" a="1"/>
  <c r="G1323" i="1" s="1"/>
  <c r="K1319" i="1" a="1"/>
  <c r="K1319" i="1" s="1"/>
  <c r="J1319" i="1" a="1"/>
  <c r="J1319" i="1" s="1"/>
  <c r="G1318" i="1" a="1"/>
  <c r="G1318" i="1" s="1"/>
  <c r="H1321" i="1" a="1"/>
  <c r="H1321" i="1"/>
  <c r="I1321" i="1" a="1"/>
  <c r="I1321" i="1" s="1"/>
  <c r="F1319" i="1" a="1"/>
  <c r="F1319" i="1"/>
  <c r="I1317" i="1" a="1"/>
  <c r="I1317" i="1" s="1"/>
  <c r="F1322" i="1" a="1"/>
  <c r="F1322" i="1"/>
  <c r="J1316" i="1" a="1"/>
  <c r="J1316" i="1" s="1"/>
  <c r="F1318" i="1" a="1"/>
  <c r="F1318" i="1" s="1"/>
  <c r="H1322" i="1" a="1"/>
  <c r="H1322" i="1" s="1"/>
  <c r="I1319" i="1" a="1"/>
  <c r="I1319" i="1"/>
  <c r="K1318" i="1" a="1"/>
  <c r="K1318" i="1" s="1"/>
  <c r="K1323" i="1" a="1"/>
  <c r="K1323" i="1" s="1"/>
  <c r="G1317" i="1" a="1"/>
  <c r="G1317" i="1" s="1"/>
  <c r="H1317" i="1" a="1"/>
  <c r="H1317" i="1"/>
  <c r="G1324" i="1" a="1"/>
  <c r="G1324" i="1"/>
  <c r="J1318" i="1" a="1"/>
  <c r="J1318" i="1" s="1"/>
  <c r="H1323" i="1" a="1"/>
  <c r="H1323" i="1" s="1"/>
  <c r="K1316" i="1" a="1"/>
  <c r="K1316" i="1" s="1"/>
  <c r="I1316" i="1" a="1"/>
  <c r="I1316" i="1" s="1"/>
  <c r="J1330" i="1" a="1"/>
  <c r="J1330" i="1" s="1"/>
  <c r="I1324" i="1" a="1"/>
  <c r="I1324" i="1" s="1"/>
  <c r="J1323" i="1" a="1"/>
  <c r="J1323" i="1" s="1"/>
  <c r="G1319" i="1" a="1"/>
  <c r="G1319" i="1"/>
  <c r="F1317" i="1" a="1"/>
  <c r="F1317" i="1" s="1"/>
  <c r="I1330" i="1" a="1"/>
  <c r="I1330" i="1" s="1"/>
  <c r="J1322" i="1" a="1"/>
  <c r="J1322" i="1"/>
  <c r="F1330" i="1" a="1"/>
  <c r="F1330" i="1"/>
  <c r="J1317" i="1" a="1"/>
  <c r="J1317" i="1"/>
  <c r="H1324" i="1" a="1"/>
  <c r="H1324" i="1" s="1"/>
  <c r="I1322" i="1" a="1"/>
  <c r="I1322" i="1" s="1"/>
  <c r="G1321" i="1" a="1"/>
  <c r="G1321" i="1" s="1"/>
  <c r="K1324" i="1" a="1"/>
  <c r="K1324" i="1" s="1"/>
  <c r="K1322" i="1" a="1"/>
  <c r="K1322" i="1" s="1"/>
  <c r="F2010" i="1" a="1"/>
  <c r="F2010" i="1" s="1"/>
  <c r="I2015" i="1" a="1"/>
  <c r="I2015" i="1" s="1"/>
  <c r="H2011" i="1" a="1"/>
  <c r="H2011" i="1" s="1"/>
  <c r="J2010" i="1" a="1"/>
  <c r="J2010" i="1" s="1"/>
  <c r="G2010" i="1" a="1"/>
  <c r="G2010" i="1" s="1"/>
  <c r="H2016" i="1" a="1"/>
  <c r="H2016" i="1"/>
  <c r="F2015" i="1" a="1"/>
  <c r="F2015" i="1"/>
  <c r="J2011" i="1" a="1"/>
  <c r="J2011" i="1" s="1"/>
  <c r="H2012" i="1" a="1"/>
  <c r="H2012" i="1" s="1"/>
  <c r="I2016" i="1" a="1"/>
  <c r="I2016" i="1" s="1"/>
  <c r="K2013" i="1" a="1"/>
  <c r="K2013" i="1" s="1"/>
  <c r="K2014" i="1" s="1" a="1"/>
  <c r="K2014" i="1" s="1"/>
  <c r="H2010" i="1" a="1"/>
  <c r="H2010" i="1" s="1"/>
  <c r="K2010" i="1" a="1"/>
  <c r="K2010" i="1" s="1"/>
  <c r="G2013" i="1" a="1"/>
  <c r="G2013" i="1" s="1"/>
  <c r="G2014" i="1" s="1" a="1"/>
  <c r="G2014" i="1" s="1"/>
  <c r="G2016" i="1" a="1"/>
  <c r="G2016" i="1" s="1"/>
  <c r="J2013" i="1" a="1"/>
  <c r="J2013" i="1"/>
  <c r="J2012" i="1" a="1"/>
  <c r="J2012" i="1"/>
  <c r="K2015" i="1" a="1"/>
  <c r="K2015" i="1" s="1"/>
  <c r="K2011" i="1" a="1"/>
  <c r="K2011" i="1" s="1"/>
  <c r="K2012" i="1" s="1" a="1"/>
  <c r="K2012" i="1" s="1"/>
  <c r="K2016" i="1" a="1"/>
  <c r="K2016" i="1" s="1"/>
  <c r="I2013" i="1" a="1"/>
  <c r="I2013" i="1" s="1"/>
  <c r="I2014" i="1" s="1" a="1"/>
  <c r="I2014" i="1" s="1"/>
  <c r="J2016" i="1" a="1"/>
  <c r="J2016" i="1" s="1"/>
  <c r="F2013" i="1" a="1"/>
  <c r="F2013" i="1" s="1"/>
  <c r="F2014" i="1" s="1" a="1"/>
  <c r="F2014" i="1" s="1"/>
  <c r="J2014" i="1" a="1"/>
  <c r="J2014" i="1" s="1"/>
  <c r="I2011" i="1" a="1"/>
  <c r="I2011" i="1" s="1"/>
  <c r="I2012" i="1" s="1" a="1"/>
  <c r="I2012" i="1" s="1"/>
  <c r="I2010" i="1" a="1"/>
  <c r="I2010" i="1" s="1"/>
  <c r="H2015" i="1" a="1"/>
  <c r="H2015" i="1" s="1"/>
  <c r="G2015" i="1" a="1"/>
  <c r="G2015" i="1" s="1"/>
  <c r="G2011" i="1" a="1"/>
  <c r="G2011" i="1" s="1"/>
  <c r="G2012" i="1" s="1" a="1"/>
  <c r="G2012" i="1" s="1"/>
  <c r="J2015" i="1" a="1"/>
  <c r="J2015" i="1" s="1"/>
  <c r="F2011" i="1" a="1"/>
  <c r="F2011" i="1" s="1"/>
  <c r="F2012" i="1" s="1" a="1"/>
  <c r="F2012" i="1" s="1"/>
  <c r="H2013" i="1" a="1"/>
  <c r="H2013" i="1"/>
  <c r="H2014" i="1" s="1" a="1"/>
  <c r="H2014" i="1" s="1"/>
  <c r="F2016" i="1" a="1"/>
  <c r="F2016" i="1" s="1"/>
  <c r="K2003" i="1" a="1"/>
  <c r="K2003" i="1" s="1"/>
  <c r="K2004" i="1" s="1" a="1"/>
  <c r="K2004" i="1" s="1"/>
  <c r="J2001" i="1" a="1"/>
  <c r="J2001" i="1" s="1"/>
  <c r="J2002" i="1" s="1" a="1"/>
  <c r="J2002" i="1" s="1"/>
  <c r="K2000" i="1" a="1"/>
  <c r="K2000" i="1" s="1"/>
  <c r="I2008" i="1" a="1"/>
  <c r="I2008" i="1" s="1"/>
  <c r="I2009" i="1" s="1" a="1"/>
  <c r="I2009" i="1" s="1"/>
  <c r="I2005" i="1" a="1"/>
  <c r="I2005" i="1" s="1"/>
  <c r="G2003" i="1" a="1"/>
  <c r="G2003" i="1" s="1"/>
  <c r="G2004" i="1" s="1" a="1"/>
  <c r="G2004" i="1" s="1"/>
  <c r="F2001" i="1" a="1"/>
  <c r="F2001" i="1" s="1"/>
  <c r="F2002" i="1" s="1" a="1"/>
  <c r="F2002" i="1" s="1"/>
  <c r="K2008" i="1" a="1"/>
  <c r="K2008" i="1" s="1"/>
  <c r="K2009" i="1" s="1" a="1"/>
  <c r="K2009" i="1" s="1"/>
  <c r="G2008" i="1" a="1"/>
  <c r="G2008" i="1" s="1"/>
  <c r="G2009" i="1" s="1" a="1"/>
  <c r="G2009" i="1" s="1"/>
  <c r="I2006" i="1" a="1"/>
  <c r="I2006" i="1"/>
  <c r="H2005" i="1" a="1"/>
  <c r="H2005" i="1"/>
  <c r="H2003" i="1" a="1"/>
  <c r="H2003" i="1" s="1"/>
  <c r="H2004" i="1" s="1" a="1"/>
  <c r="H2004" i="1" s="1"/>
  <c r="G2005" i="1" a="1"/>
  <c r="G2005" i="1" s="1"/>
  <c r="I2003" i="1" a="1"/>
  <c r="I2003" i="1" s="1"/>
  <c r="I2004" i="1" s="1" a="1"/>
  <c r="I2004" i="1" s="1"/>
  <c r="F2006" i="1" a="1"/>
  <c r="F2006" i="1" s="1"/>
  <c r="F2005" i="1" a="1"/>
  <c r="F2005" i="1" s="1"/>
  <c r="G2001" i="1" a="1"/>
  <c r="G2001" i="1" s="1"/>
  <c r="G2002" i="1" s="1" a="1"/>
  <c r="G2002" i="1" s="1"/>
  <c r="J2003" i="1" a="1"/>
  <c r="J2003" i="1" s="1"/>
  <c r="J2004" i="1" s="1" a="1"/>
  <c r="J2004" i="1" s="1"/>
  <c r="H2000" i="1" a="1"/>
  <c r="H2000" i="1"/>
  <c r="F2008" i="1" a="1"/>
  <c r="F2008" i="1"/>
  <c r="F2009" i="1" s="1" a="1"/>
  <c r="F2009" i="1" s="1"/>
  <c r="I2001" i="1" a="1"/>
  <c r="I2001" i="1" s="1"/>
  <c r="I2002" i="1" s="1" a="1"/>
  <c r="I2002" i="1" s="1"/>
  <c r="J2008" i="1" a="1"/>
  <c r="J2008" i="1" s="1"/>
  <c r="J2009" i="1" s="1" a="1"/>
  <c r="J2009" i="1" s="1"/>
  <c r="H2008" i="1" a="1"/>
  <c r="H2008" i="1" s="1"/>
  <c r="H2009" i="1" s="1" a="1"/>
  <c r="H2009" i="1" s="1"/>
  <c r="H2006" i="1" a="1"/>
  <c r="H2006" i="1" s="1"/>
  <c r="K2001" i="1" a="1"/>
  <c r="K2001" i="1" s="1"/>
  <c r="K2002" i="1" s="1" a="1"/>
  <c r="K2002" i="1" s="1"/>
  <c r="J2000" i="1" a="1"/>
  <c r="J2000" i="1" s="1"/>
  <c r="J2006" i="1" a="1"/>
  <c r="J2006" i="1" s="1"/>
  <c r="K2005" i="1" a="1"/>
  <c r="K2005" i="1" s="1"/>
  <c r="F2003" i="1" a="1"/>
  <c r="F2003" i="1"/>
  <c r="F2004" i="1" s="1" a="1"/>
  <c r="F2004" i="1" s="1"/>
  <c r="H2001" i="1" a="1"/>
  <c r="H2001" i="1" s="1"/>
  <c r="H2002" i="1" s="1" a="1"/>
  <c r="H2002" i="1" s="1"/>
  <c r="I2000" i="1" a="1"/>
  <c r="I2000" i="1" s="1"/>
  <c r="G2000" i="1" a="1"/>
  <c r="G2000" i="1" s="1"/>
  <c r="F2000" i="1" a="1"/>
  <c r="F2000" i="1" s="1"/>
  <c r="K2006" i="1" a="1"/>
  <c r="K2006" i="1" s="1"/>
  <c r="G2006" i="1" a="1"/>
  <c r="G2006" i="1" s="1"/>
  <c r="J2005" i="1" a="1"/>
  <c r="J2005" i="1" s="1"/>
  <c r="G1991" i="1" a="1"/>
  <c r="G1991" i="1" s="1"/>
  <c r="K1988" i="1" a="1"/>
  <c r="K1988" i="1"/>
  <c r="K1990" i="1" a="1"/>
  <c r="K1990" i="1"/>
  <c r="F1993" i="1" a="1"/>
  <c r="F1993" i="1" s="1"/>
  <c r="I1996" i="1" a="1"/>
  <c r="I1996" i="1" s="1"/>
  <c r="K1995" i="1" a="1"/>
  <c r="K1995" i="1" s="1"/>
  <c r="J1995" i="1" a="1"/>
  <c r="J1995" i="1" s="1"/>
  <c r="H1995" i="1" a="1"/>
  <c r="H1995" i="1" s="1"/>
  <c r="J1992" i="1" a="1"/>
  <c r="J1992" i="1" s="1"/>
  <c r="I1992" i="1" a="1"/>
  <c r="I1992" i="1" s="1"/>
  <c r="I1989" i="1" a="1"/>
  <c r="I1989" i="1"/>
  <c r="J1990" i="1" a="1"/>
  <c r="J1990" i="1" s="1"/>
  <c r="G1990" i="1" a="1"/>
  <c r="G1990" i="1" s="1"/>
  <c r="H1991" i="1" a="1"/>
  <c r="H1991" i="1" s="1"/>
  <c r="H1988" i="1" a="1"/>
  <c r="H1988" i="1"/>
  <c r="G1989" i="1" a="1"/>
  <c r="G1989" i="1" s="1"/>
  <c r="G1995" i="1" a="1"/>
  <c r="G1995" i="1" s="1"/>
  <c r="I1994" i="1" a="1"/>
  <c r="I1994" i="1" s="1"/>
  <c r="I1990" i="1" a="1"/>
  <c r="I1990" i="1" s="1"/>
  <c r="K1994" i="1" a="1"/>
  <c r="K1994" i="1" s="1"/>
  <c r="H1994" i="1" a="1"/>
  <c r="H1994" i="1" s="1"/>
  <c r="G1993" i="1" a="1"/>
  <c r="G1993" i="1" s="1"/>
  <c r="F1990" i="1" a="1"/>
  <c r="F1990" i="1"/>
  <c r="H1989" i="1" a="1"/>
  <c r="H1989" i="1"/>
  <c r="I1993" i="1" a="1"/>
  <c r="I1993" i="1" s="1"/>
  <c r="G1988" i="1" a="1"/>
  <c r="G1988" i="1" s="1"/>
  <c r="K1998" i="1" a="1"/>
  <c r="K1998" i="1" s="1"/>
  <c r="K1999" i="1" s="1" a="1"/>
  <c r="K1999" i="1" s="1"/>
  <c r="J1998" i="1" a="1"/>
  <c r="J1998" i="1" s="1"/>
  <c r="J1999" i="1" s="1" a="1"/>
  <c r="J1999" i="1" s="1"/>
  <c r="I1995" i="1" a="1"/>
  <c r="I1995" i="1" s="1"/>
  <c r="H1990" i="1" a="1"/>
  <c r="H1990" i="1" s="1"/>
  <c r="I1998" i="1" a="1"/>
  <c r="I1998" i="1"/>
  <c r="I1999" i="1" s="1" a="1"/>
  <c r="I1999" i="1" s="1"/>
  <c r="H1998" i="1" a="1"/>
  <c r="H1998" i="1" s="1"/>
  <c r="H1999" i="1" s="1" a="1"/>
  <c r="H1999" i="1" s="1"/>
  <c r="G1998" i="1" a="1"/>
  <c r="G1998" i="1" s="1"/>
  <c r="G1999" i="1" s="1" a="1"/>
  <c r="G1999" i="1" s="1"/>
  <c r="I1988" i="1" a="1"/>
  <c r="I1988" i="1" s="1"/>
  <c r="F1998" i="1" a="1"/>
  <c r="F1998" i="1"/>
  <c r="F1999" i="1" s="1" a="1"/>
  <c r="F1999" i="1" s="1"/>
  <c r="K1996" i="1" a="1"/>
  <c r="K1996" i="1"/>
  <c r="F1988" i="1" a="1"/>
  <c r="F1988" i="1"/>
  <c r="J1996" i="1" a="1"/>
  <c r="J1996" i="1" s="1"/>
  <c r="H1996" i="1" a="1"/>
  <c r="H1996" i="1"/>
  <c r="G1996" i="1" a="1"/>
  <c r="G1996" i="1" s="1"/>
  <c r="F1995" i="1" a="1"/>
  <c r="F1995" i="1"/>
  <c r="J1993" i="1" a="1"/>
  <c r="J1993" i="1" s="1"/>
  <c r="J1988" i="1" a="1"/>
  <c r="J1988" i="1"/>
  <c r="F1996" i="1" a="1"/>
  <c r="F1996" i="1" s="1"/>
  <c r="K1992" i="1" a="1"/>
  <c r="K1992" i="1" s="1"/>
  <c r="J1989" i="1" a="1"/>
  <c r="J1989" i="1" s="1"/>
  <c r="J1994" i="1" a="1"/>
  <c r="J1994" i="1" s="1"/>
  <c r="G1994" i="1" a="1"/>
  <c r="G1994" i="1" s="1"/>
  <c r="H1993" i="1" a="1"/>
  <c r="H1993" i="1"/>
  <c r="F1991" i="1" a="1"/>
  <c r="F1991" i="1"/>
  <c r="F1989" i="1" a="1"/>
  <c r="F1989" i="1" s="1"/>
  <c r="F1994" i="1" a="1"/>
  <c r="F1994" i="1" s="1"/>
  <c r="G1992" i="1" a="1"/>
  <c r="G1992" i="1" s="1"/>
  <c r="I1991" i="1" a="1"/>
  <c r="I1991" i="1"/>
  <c r="K1993" i="1" a="1"/>
  <c r="K1993" i="1"/>
  <c r="H1992" i="1" a="1"/>
  <c r="H1992" i="1"/>
  <c r="F1992" i="1" a="1"/>
  <c r="F1992" i="1" s="1"/>
  <c r="J1991" i="1" a="1"/>
  <c r="J1991" i="1"/>
  <c r="K1987" i="1" a="1"/>
  <c r="K1987" i="1" s="1"/>
  <c r="K1991" i="1" a="1"/>
  <c r="K1991" i="1" s="1"/>
  <c r="K1989" i="1" a="1"/>
  <c r="K1989" i="1" s="1"/>
  <c r="K1981" i="1" a="1"/>
  <c r="K1981" i="1" s="1"/>
  <c r="H1981" i="1" a="1"/>
  <c r="H1981" i="1"/>
  <c r="I1983" i="1" a="1"/>
  <c r="I1983" i="1" s="1"/>
  <c r="F1979" i="1" a="1"/>
  <c r="F1979" i="1" s="1"/>
  <c r="H1977" i="1" a="1"/>
  <c r="H1977" i="1"/>
  <c r="G1977" i="1" a="1"/>
  <c r="G1977" i="1"/>
  <c r="K1986" i="1" a="1"/>
  <c r="K1986" i="1"/>
  <c r="G1982" i="1" a="1"/>
  <c r="G1982" i="1"/>
  <c r="F1978" i="1" a="1"/>
  <c r="F1978" i="1" s="1"/>
  <c r="J1987" i="1" a="1"/>
  <c r="J1987" i="1" s="1"/>
  <c r="I1987" i="1" a="1"/>
  <c r="I1987" i="1" s="1"/>
  <c r="F1983" i="1" a="1"/>
  <c r="F1983" i="1" s="1"/>
  <c r="I1980" i="1" a="1"/>
  <c r="I1980" i="1" s="1"/>
  <c r="G1978" i="1" a="1"/>
  <c r="G1978" i="1" s="1"/>
  <c r="H1987" i="1" a="1"/>
  <c r="H1987" i="1"/>
  <c r="G1984" i="1" a="1"/>
  <c r="G1984" i="1" s="1"/>
  <c r="K1980" i="1" a="1"/>
  <c r="K1980" i="1"/>
  <c r="G1987" i="1" a="1"/>
  <c r="G1987" i="1"/>
  <c r="H1985" i="1" a="1"/>
  <c r="H1985" i="1"/>
  <c r="H1980" i="1" a="1"/>
  <c r="H1980" i="1"/>
  <c r="K1982" i="1" a="1"/>
  <c r="K1982" i="1"/>
  <c r="J1978" i="1" a="1"/>
  <c r="J1978" i="1" s="1"/>
  <c r="F1987" i="1" a="1"/>
  <c r="F1987" i="1" s="1"/>
  <c r="J1986" i="1" a="1"/>
  <c r="J1986" i="1" s="1"/>
  <c r="G1979" i="1" a="1"/>
  <c r="G1979" i="1" s="1"/>
  <c r="I1986" i="1" a="1"/>
  <c r="I1986" i="1" s="1"/>
  <c r="I1979" i="1" a="1"/>
  <c r="I1979" i="1" s="1"/>
  <c r="H1986" i="1" a="1"/>
  <c r="H1986" i="1" s="1"/>
  <c r="I1985" i="1" a="1"/>
  <c r="I1985" i="1" s="1"/>
  <c r="F1981" i="1" a="1"/>
  <c r="F1981" i="1"/>
  <c r="J1977" i="1" a="1"/>
  <c r="J1977" i="1"/>
  <c r="G1986" i="1" a="1"/>
  <c r="G1986" i="1"/>
  <c r="G1983" i="1" a="1"/>
  <c r="G1983" i="1"/>
  <c r="G1981" i="1" a="1"/>
  <c r="G1981" i="1" s="1"/>
  <c r="K1977" i="1" a="1"/>
  <c r="K1977" i="1"/>
  <c r="J1985" i="1" a="1"/>
  <c r="J1985" i="1" s="1"/>
  <c r="F1985" i="1" a="1"/>
  <c r="F1985" i="1" s="1"/>
  <c r="F1986" i="1" a="1"/>
  <c r="F1986" i="1" s="1"/>
  <c r="K1985" i="1" a="1"/>
  <c r="K1985" i="1" s="1"/>
  <c r="H1983" i="1" a="1"/>
  <c r="H1983" i="1" s="1"/>
  <c r="G1985" i="1" a="1"/>
  <c r="G1985" i="1"/>
  <c r="K1984" i="1" a="1"/>
  <c r="K1984" i="1" s="1"/>
  <c r="I1977" i="1" a="1"/>
  <c r="I1977" i="1"/>
  <c r="H1978" i="1" a="1"/>
  <c r="H1978" i="1"/>
  <c r="J1979" i="1" a="1"/>
  <c r="J1979" i="1"/>
  <c r="J1984" i="1" a="1"/>
  <c r="J1984" i="1" s="1"/>
  <c r="I1978" i="1" a="1"/>
  <c r="I1978" i="1" s="1"/>
  <c r="F1984" i="1" a="1"/>
  <c r="F1984" i="1"/>
  <c r="K1978" i="1" a="1"/>
  <c r="K1978" i="1" s="1"/>
  <c r="I1984" i="1" a="1"/>
  <c r="I1984" i="1" s="1"/>
  <c r="H1984" i="1" a="1"/>
  <c r="H1984" i="1" s="1"/>
  <c r="G1980" i="1" a="1"/>
  <c r="G1980" i="1" s="1"/>
  <c r="H1979" i="1" a="1"/>
  <c r="H1979" i="1"/>
  <c r="K1983" i="1" a="1"/>
  <c r="K1983" i="1"/>
  <c r="J1983" i="1" a="1"/>
  <c r="J1983" i="1" s="1"/>
  <c r="J1981" i="1" a="1"/>
  <c r="J1981" i="1"/>
  <c r="I1982" i="1" a="1"/>
  <c r="I1982" i="1"/>
  <c r="H1982" i="1" a="1"/>
  <c r="H1982" i="1" s="1"/>
  <c r="K1979" i="1" a="1"/>
  <c r="K1979" i="1" s="1"/>
  <c r="F1980" i="1" a="1"/>
  <c r="F1980" i="1" s="1"/>
  <c r="I1981" i="1" a="1"/>
  <c r="I1981" i="1"/>
  <c r="J1980" i="1" a="1"/>
  <c r="J1980" i="1" s="1"/>
  <c r="J1982" i="1" a="1"/>
  <c r="J1982" i="1" s="1"/>
  <c r="F1982" i="1" a="1"/>
  <c r="F1982" i="1" s="1"/>
  <c r="I1969" i="1" a="1"/>
  <c r="I1969" i="1"/>
  <c r="J1968" i="1" a="1"/>
  <c r="J1968" i="1"/>
  <c r="J1966" i="1" a="1"/>
  <c r="J1966" i="1"/>
  <c r="K1975" i="1" a="1"/>
  <c r="K1975" i="1" s="1"/>
  <c r="H1974" i="1" a="1"/>
  <c r="H1974" i="1"/>
  <c r="G1974" i="1" a="1"/>
  <c r="G1974" i="1" s="1"/>
  <c r="F1975" i="1" a="1"/>
  <c r="F1975" i="1" s="1"/>
  <c r="J1974" i="1" a="1"/>
  <c r="J1974" i="1" s="1"/>
  <c r="I1974" i="1" a="1"/>
  <c r="I1974" i="1" s="1"/>
  <c r="G1975" i="1" a="1"/>
  <c r="G1975" i="1"/>
  <c r="I1971" i="1" a="1"/>
  <c r="I1971" i="1" s="1"/>
  <c r="F1968" i="1" a="1"/>
  <c r="F1968" i="1" s="1"/>
  <c r="H1970" i="1" a="1"/>
  <c r="H1970" i="1"/>
  <c r="F1974" i="1" a="1"/>
  <c r="F1974" i="1"/>
  <c r="J1969" i="1" a="1"/>
  <c r="J1969" i="1"/>
  <c r="F1972" i="1" a="1"/>
  <c r="F1972" i="1"/>
  <c r="J1970" i="1" a="1"/>
  <c r="J1970" i="1" s="1"/>
  <c r="K1972" i="1" a="1"/>
  <c r="K1972" i="1" s="1"/>
  <c r="J1976" i="1" a="1"/>
  <c r="J1976" i="1" s="1"/>
  <c r="H1976" i="1" a="1"/>
  <c r="H1976" i="1" s="1"/>
  <c r="G1976" i="1" a="1"/>
  <c r="G1976" i="1" s="1"/>
  <c r="J1975" i="1" a="1"/>
  <c r="J1975" i="1" s="1"/>
  <c r="G1972" i="1" a="1"/>
  <c r="G1972" i="1" s="1"/>
  <c r="K1970" i="1" a="1"/>
  <c r="K1970" i="1" s="1"/>
  <c r="I1972" i="1" a="1"/>
  <c r="I1972" i="1"/>
  <c r="K1968" i="1" a="1"/>
  <c r="K1968" i="1"/>
  <c r="I1975" i="1" a="1"/>
  <c r="I1975" i="1"/>
  <c r="H1975" i="1" a="1"/>
  <c r="H1975" i="1"/>
  <c r="F1970" i="1" a="1"/>
  <c r="F1970" i="1"/>
  <c r="J1971" i="1" a="1"/>
  <c r="J1971" i="1" s="1"/>
  <c r="H1971" i="1" a="1"/>
  <c r="H1971" i="1" s="1"/>
  <c r="G1971" i="1" a="1"/>
  <c r="G1971" i="1" s="1"/>
  <c r="F1971" i="1" a="1"/>
  <c r="F1971" i="1" s="1"/>
  <c r="K1966" i="1" a="1"/>
  <c r="K1966" i="1" s="1"/>
  <c r="K1974" i="1" a="1"/>
  <c r="K1974" i="1" s="1"/>
  <c r="K1971" i="1" a="1"/>
  <c r="K1971" i="1" s="1"/>
  <c r="G1970" i="1" a="1"/>
  <c r="G1970" i="1" s="1"/>
  <c r="H1967" i="1" a="1"/>
  <c r="H1967" i="1"/>
  <c r="I1967" i="1" a="1"/>
  <c r="I1967" i="1"/>
  <c r="K1967" i="1" a="1"/>
  <c r="K1967" i="1"/>
  <c r="F1969" i="1" a="1"/>
  <c r="F1969" i="1"/>
  <c r="K1969" i="1" a="1"/>
  <c r="K1969" i="1" s="1"/>
  <c r="F1967" i="1" a="1"/>
  <c r="F1967" i="1"/>
  <c r="G1968" i="1" a="1"/>
  <c r="G1968" i="1" s="1"/>
  <c r="F1977" i="1" a="1"/>
  <c r="F1977" i="1" s="1"/>
  <c r="H1969" i="1" a="1"/>
  <c r="H1969" i="1" s="1"/>
  <c r="G1969" i="1" a="1"/>
  <c r="G1969" i="1" s="1"/>
  <c r="J1967" i="1" a="1"/>
  <c r="J1967" i="1" s="1"/>
  <c r="K1976" i="1" a="1"/>
  <c r="K1976" i="1"/>
  <c r="J1972" i="1" a="1"/>
  <c r="J1972" i="1" s="1"/>
  <c r="I1976" i="1" a="1"/>
  <c r="I1976" i="1"/>
  <c r="F1976" i="1" a="1"/>
  <c r="F1976" i="1"/>
  <c r="H1972" i="1" a="1"/>
  <c r="H1972" i="1"/>
  <c r="I1968" i="1" a="1"/>
  <c r="I1968" i="1" s="1"/>
  <c r="I1970" i="1" a="1"/>
  <c r="I1970" i="1" s="1"/>
  <c r="H1968" i="1" a="1"/>
  <c r="H1968" i="1"/>
  <c r="G1967" i="1" a="1"/>
  <c r="G1967" i="1" s="1"/>
  <c r="I1957" i="1" a="1"/>
  <c r="I1957" i="1" s="1"/>
  <c r="F1957" i="1" a="1"/>
  <c r="F1957" i="1" s="1"/>
  <c r="G1956" i="1" a="1"/>
  <c r="G1956" i="1" s="1"/>
  <c r="J1965" i="1" a="1"/>
  <c r="J1965" i="1"/>
  <c r="H1956" i="1" a="1"/>
  <c r="H1956" i="1"/>
  <c r="I1965" i="1" a="1"/>
  <c r="I1965" i="1" s="1"/>
  <c r="H1965" i="1" a="1"/>
  <c r="H1965" i="1"/>
  <c r="G1965" i="1" a="1"/>
  <c r="G1965" i="1"/>
  <c r="I1964" i="1" a="1"/>
  <c r="I1964" i="1" s="1"/>
  <c r="J1964" i="1" a="1"/>
  <c r="J1964" i="1" s="1"/>
  <c r="H1958" i="1" a="1"/>
  <c r="H1958" i="1" s="1"/>
  <c r="I1962" i="1" a="1"/>
  <c r="I1962" i="1"/>
  <c r="F1959" i="1" a="1"/>
  <c r="F1959" i="1" s="1"/>
  <c r="F1958" i="1" a="1"/>
  <c r="F1958" i="1" s="1"/>
  <c r="I1956" i="1" a="1"/>
  <c r="I1956" i="1" s="1"/>
  <c r="F1956" i="1" a="1"/>
  <c r="F1956" i="1"/>
  <c r="G1962" i="1" a="1"/>
  <c r="G1962" i="1"/>
  <c r="K1960" i="1" a="1"/>
  <c r="K1960" i="1"/>
  <c r="F1963" i="1" a="1"/>
  <c r="F1963" i="1" s="1"/>
  <c r="K1958" i="1" a="1"/>
  <c r="K1958" i="1"/>
  <c r="K1962" i="1" a="1"/>
  <c r="K1962" i="1" s="1"/>
  <c r="I1961" i="1" a="1"/>
  <c r="I1961" i="1" s="1"/>
  <c r="J1963" i="1" a="1"/>
  <c r="J1963" i="1" s="1"/>
  <c r="J1957" i="1" a="1"/>
  <c r="J1957" i="1" s="1"/>
  <c r="H1962" i="1" a="1"/>
  <c r="H1962" i="1"/>
  <c r="H1961" i="1" a="1"/>
  <c r="H1961" i="1" s="1"/>
  <c r="J1961" i="1" a="1"/>
  <c r="J1961" i="1" s="1"/>
  <c r="G1960" i="1" a="1"/>
  <c r="G1960" i="1"/>
  <c r="I1960" i="1" a="1"/>
  <c r="I1960" i="1"/>
  <c r="H1960" i="1" a="1"/>
  <c r="H1960" i="1"/>
  <c r="I1958" i="1" a="1"/>
  <c r="I1958" i="1"/>
  <c r="I1966" i="1" a="1"/>
  <c r="I1966" i="1" s="1"/>
  <c r="H1966" i="1" a="1"/>
  <c r="H1966" i="1" s="1"/>
  <c r="G1966" i="1" a="1"/>
  <c r="G1966" i="1" s="1"/>
  <c r="F1961" i="1" a="1"/>
  <c r="F1961" i="1" s="1"/>
  <c r="F1966" i="1" a="1"/>
  <c r="F1966" i="1" s="1"/>
  <c r="K1961" i="1" a="1"/>
  <c r="K1961" i="1" s="1"/>
  <c r="K1965" i="1" a="1"/>
  <c r="K1965" i="1"/>
  <c r="H1963" i="1" a="1"/>
  <c r="H1963" i="1" s="1"/>
  <c r="G1961" i="1" a="1"/>
  <c r="G1961" i="1"/>
  <c r="H1964" i="1" a="1"/>
  <c r="H1964" i="1"/>
  <c r="J1962" i="1" a="1"/>
  <c r="J1962" i="1"/>
  <c r="F1965" i="1" a="1"/>
  <c r="F1965" i="1"/>
  <c r="K1964" i="1" a="1"/>
  <c r="K1964" i="1"/>
  <c r="J1960" i="1" a="1"/>
  <c r="J1960" i="1" s="1"/>
  <c r="G1964" i="1" a="1"/>
  <c r="G1964" i="1" s="1"/>
  <c r="F1964" i="1" a="1"/>
  <c r="F1964" i="1" s="1"/>
  <c r="G1963" i="1" a="1"/>
  <c r="G1963" i="1" s="1"/>
  <c r="K1963" i="1" a="1"/>
  <c r="K1963" i="1" s="1"/>
  <c r="I1963" i="1" a="1"/>
  <c r="I1963" i="1" s="1"/>
  <c r="F1962" i="1" a="1"/>
  <c r="F1962" i="1" s="1"/>
  <c r="K1959" i="1" a="1"/>
  <c r="K1959" i="1" s="1"/>
  <c r="J1959" i="1" a="1"/>
  <c r="J1959" i="1"/>
  <c r="G1959" i="1" a="1"/>
  <c r="G1959" i="1"/>
  <c r="J1958" i="1" a="1"/>
  <c r="J1958" i="1"/>
  <c r="H1957" i="1" a="1"/>
  <c r="H1957" i="1"/>
  <c r="J1956" i="1" a="1"/>
  <c r="J1956" i="1" s="1"/>
  <c r="F1960" i="1" a="1"/>
  <c r="F1960" i="1"/>
  <c r="I1959" i="1" a="1"/>
  <c r="I1959" i="1" s="1"/>
  <c r="H1959" i="1" a="1"/>
  <c r="H1959" i="1" s="1"/>
  <c r="G1957" i="1" a="1"/>
  <c r="G1957" i="1" s="1"/>
  <c r="K1956" i="1" a="1"/>
  <c r="K1956" i="1" s="1"/>
  <c r="G1958" i="1" a="1"/>
  <c r="G1958" i="1" s="1"/>
  <c r="K1957" i="1" a="1"/>
  <c r="K1957" i="1"/>
  <c r="K1950" i="1" a="1"/>
  <c r="K1950" i="1" s="1"/>
  <c r="K1948" i="1" a="1"/>
  <c r="K1948" i="1"/>
  <c r="K1947" i="1" a="1"/>
  <c r="K1947" i="1"/>
  <c r="F1948" i="1" a="1"/>
  <c r="F1948" i="1" s="1"/>
  <c r="K1946" i="1" a="1"/>
  <c r="K1946" i="1" s="1"/>
  <c r="K1951" i="1" a="1"/>
  <c r="K1951" i="1" s="1"/>
  <c r="I1950" i="1" a="1"/>
  <c r="I1950" i="1"/>
  <c r="I1947" i="1" a="1"/>
  <c r="I1947" i="1" s="1"/>
  <c r="F1947" i="1" a="1"/>
  <c r="F1947" i="1" s="1"/>
  <c r="F1955" i="1" a="1"/>
  <c r="F1955" i="1" s="1"/>
  <c r="J1953" i="1" a="1"/>
  <c r="J1953" i="1" s="1"/>
  <c r="G1948" i="1" a="1"/>
  <c r="G1948" i="1"/>
  <c r="G1951" i="1" a="1"/>
  <c r="G1951" i="1"/>
  <c r="K1955" i="1" a="1"/>
  <c r="K1955" i="1" s="1"/>
  <c r="F1954" i="1" a="1"/>
  <c r="F1954" i="1"/>
  <c r="J1947" i="1" a="1"/>
  <c r="J1947" i="1"/>
  <c r="J1955" i="1" a="1"/>
  <c r="J1955" i="1" s="1"/>
  <c r="J1951" i="1" a="1"/>
  <c r="J1951" i="1" s="1"/>
  <c r="I1955" i="1" a="1"/>
  <c r="I1955" i="1" s="1"/>
  <c r="H1955" i="1" a="1"/>
  <c r="H1955" i="1"/>
  <c r="J1952" i="1" a="1"/>
  <c r="J1952" i="1" s="1"/>
  <c r="H1950" i="1" a="1"/>
  <c r="H1950" i="1" s="1"/>
  <c r="J1945" i="1" a="1"/>
  <c r="J1945" i="1" s="1"/>
  <c r="G1955" i="1" a="1"/>
  <c r="G1955" i="1" s="1"/>
  <c r="G1952" i="1" a="1"/>
  <c r="G1952" i="1"/>
  <c r="F1945" i="1" a="1"/>
  <c r="F1945" i="1"/>
  <c r="K1944" i="1" a="1"/>
  <c r="K1944" i="1" s="1"/>
  <c r="K1954" i="1" a="1"/>
  <c r="K1954" i="1"/>
  <c r="J1954" i="1" a="1"/>
  <c r="J1954" i="1" s="1"/>
  <c r="H1951" i="1" a="1"/>
  <c r="H1951" i="1" s="1"/>
  <c r="H1945" i="1" a="1"/>
  <c r="H1945" i="1" s="1"/>
  <c r="H1946" i="1" a="1"/>
  <c r="H1946" i="1" s="1"/>
  <c r="I1945" i="1" a="1"/>
  <c r="I1945" i="1"/>
  <c r="I1954" i="1" a="1"/>
  <c r="I1954" i="1" s="1"/>
  <c r="K1953" i="1" a="1"/>
  <c r="K1953" i="1" s="1"/>
  <c r="H1954" i="1" a="1"/>
  <c r="H1954" i="1"/>
  <c r="G1954" i="1" a="1"/>
  <c r="G1954" i="1"/>
  <c r="I1952" i="1" a="1"/>
  <c r="I1952" i="1"/>
  <c r="K1952" i="1" a="1"/>
  <c r="K1952" i="1"/>
  <c r="F1952" i="1" a="1"/>
  <c r="F1952" i="1" s="1"/>
  <c r="I1951" i="1" a="1"/>
  <c r="I1951" i="1" s="1"/>
  <c r="K1945" i="1" a="1"/>
  <c r="K1945" i="1" s="1"/>
  <c r="I1948" i="1" a="1"/>
  <c r="I1948" i="1" s="1"/>
  <c r="F1950" i="1" a="1"/>
  <c r="F1950" i="1" s="1"/>
  <c r="H1947" i="1" a="1"/>
  <c r="H1947" i="1" s="1"/>
  <c r="G1950" i="1" a="1"/>
  <c r="G1950" i="1"/>
  <c r="G1946" i="1" a="1"/>
  <c r="G1946" i="1" s="1"/>
  <c r="J1948" i="1" a="1"/>
  <c r="J1948" i="1"/>
  <c r="I1946" i="1" a="1"/>
  <c r="I1946" i="1"/>
  <c r="I1953" i="1" a="1"/>
  <c r="I1953" i="1"/>
  <c r="H1953" i="1" a="1"/>
  <c r="H1953" i="1"/>
  <c r="G1953" i="1" a="1"/>
  <c r="G1953" i="1"/>
  <c r="F1946" i="1" a="1"/>
  <c r="F1946" i="1" s="1"/>
  <c r="F1953" i="1" a="1"/>
  <c r="F1953" i="1" s="1"/>
  <c r="H1948" i="1" a="1"/>
  <c r="H1948" i="1" s="1"/>
  <c r="J1950" i="1" a="1"/>
  <c r="J1950" i="1" s="1"/>
  <c r="F1951" i="1" a="1"/>
  <c r="F1951" i="1" s="1"/>
  <c r="G1947" i="1" a="1"/>
  <c r="G1947" i="1" s="1"/>
  <c r="J1946" i="1" a="1"/>
  <c r="J1946" i="1" s="1"/>
  <c r="H1952" i="1" a="1"/>
  <c r="H1952" i="1" s="1"/>
  <c r="G1945" i="1" a="1"/>
  <c r="G1945" i="1"/>
  <c r="H1924" i="1" a="1"/>
  <c r="H1924" i="1"/>
  <c r="F1931" i="1" a="1"/>
  <c r="F1931" i="1" s="1"/>
  <c r="G1930" i="1" a="1"/>
  <c r="G1930" i="1"/>
  <c r="G1929" i="1" a="1"/>
  <c r="G1929" i="1" s="1"/>
  <c r="G1927" i="1" a="1"/>
  <c r="G1927" i="1" s="1"/>
  <c r="K1925" i="1" a="1"/>
  <c r="K1925" i="1" s="1"/>
  <c r="F1929" i="1" a="1"/>
  <c r="F1929" i="1" s="1"/>
  <c r="K1924" i="1" a="1"/>
  <c r="K1924" i="1" s="1"/>
  <c r="I1929" i="1" a="1"/>
  <c r="I1929" i="1" s="1"/>
  <c r="J1926" i="1" a="1"/>
  <c r="J1926" i="1" s="1"/>
  <c r="H1929" i="1" a="1"/>
  <c r="H1929" i="1"/>
  <c r="H1928" i="1" a="1"/>
  <c r="H1928" i="1" s="1"/>
  <c r="K1926" i="1" a="1"/>
  <c r="K1926" i="1"/>
  <c r="I1924" i="1" a="1"/>
  <c r="I1924" i="1"/>
  <c r="J1928" i="1" a="1"/>
  <c r="J1928" i="1" s="1"/>
  <c r="J1930" i="1" a="1"/>
  <c r="J1930" i="1" s="1"/>
  <c r="J1927" i="1" a="1"/>
  <c r="J1927" i="1" s="1"/>
  <c r="H1926" i="1" a="1"/>
  <c r="H1926" i="1" s="1"/>
  <c r="J1924" i="1" a="1"/>
  <c r="J1924" i="1" s="1"/>
  <c r="J1931" i="1" a="1"/>
  <c r="J1931" i="1" s="1"/>
  <c r="G1926" i="1" a="1"/>
  <c r="G1926" i="1" s="1"/>
  <c r="F1930" i="1" a="1"/>
  <c r="F1930" i="1" s="1"/>
  <c r="I1927" i="1" a="1"/>
  <c r="I1927" i="1"/>
  <c r="G1924" i="1" a="1"/>
  <c r="G1924" i="1"/>
  <c r="I1928" i="1" a="1"/>
  <c r="I1928" i="1" s="1"/>
  <c r="F1934" i="1" a="1"/>
  <c r="F1934" i="1" s="1"/>
  <c r="K1933" i="1" a="1"/>
  <c r="K1933" i="1"/>
  <c r="K1928" i="1" a="1"/>
  <c r="K1928" i="1" s="1"/>
  <c r="G1925" i="1" a="1"/>
  <c r="G1925" i="1" s="1"/>
  <c r="J1933" i="1" a="1"/>
  <c r="J1933" i="1" s="1"/>
  <c r="G1932" i="1" a="1"/>
  <c r="G1932" i="1" s="1"/>
  <c r="H1930" i="1" a="1"/>
  <c r="H1930" i="1" s="1"/>
  <c r="F1926" i="1" a="1"/>
  <c r="F1926" i="1" s="1"/>
  <c r="I1930" i="1" a="1"/>
  <c r="I1930" i="1" s="1"/>
  <c r="I1933" i="1" a="1"/>
  <c r="I1933" i="1" s="1"/>
  <c r="F1933" i="1" a="1"/>
  <c r="F1933" i="1"/>
  <c r="K1930" i="1" a="1"/>
  <c r="K1930" i="1"/>
  <c r="F1925" i="1" a="1"/>
  <c r="F1925" i="1" s="1"/>
  <c r="I1932" i="1" a="1"/>
  <c r="I1932" i="1"/>
  <c r="H1933" i="1" a="1"/>
  <c r="H1933" i="1" s="1"/>
  <c r="G1933" i="1" a="1"/>
  <c r="G1933" i="1" s="1"/>
  <c r="F1927" i="1" a="1"/>
  <c r="F1927" i="1" s="1"/>
  <c r="K1932" i="1" a="1"/>
  <c r="K1932" i="1" s="1"/>
  <c r="J1932" i="1" a="1"/>
  <c r="J1932" i="1" s="1"/>
  <c r="H1927" i="1" a="1"/>
  <c r="H1927" i="1" s="1"/>
  <c r="H1932" i="1" a="1"/>
  <c r="H1932" i="1" s="1"/>
  <c r="K1931" i="1" a="1"/>
  <c r="K1931" i="1"/>
  <c r="I1931" i="1" a="1"/>
  <c r="I1931" i="1" s="1"/>
  <c r="F1932" i="1" a="1"/>
  <c r="F1932" i="1"/>
  <c r="G1928" i="1" a="1"/>
  <c r="G1928" i="1"/>
  <c r="I1926" i="1" a="1"/>
  <c r="I1926" i="1" s="1"/>
  <c r="K1929" i="1" a="1"/>
  <c r="K1929" i="1" s="1"/>
  <c r="I1925" i="1" a="1"/>
  <c r="I1925" i="1" s="1"/>
  <c r="H1931" i="1" a="1"/>
  <c r="H1931" i="1" s="1"/>
  <c r="J1929" i="1" a="1"/>
  <c r="J1929" i="1" s="1"/>
  <c r="F1928" i="1" a="1"/>
  <c r="F1928" i="1" s="1"/>
  <c r="H1925" i="1" a="1"/>
  <c r="H1925" i="1" s="1"/>
  <c r="J1925" i="1" a="1"/>
  <c r="J1925" i="1" s="1"/>
  <c r="G1931" i="1" a="1"/>
  <c r="G1931" i="1" s="1"/>
  <c r="K1927" i="1" a="1"/>
  <c r="K1927" i="1"/>
  <c r="J1921" i="1" a="1"/>
  <c r="J1921" i="1" s="1"/>
  <c r="J1916" i="1" a="1"/>
  <c r="J1916" i="1"/>
  <c r="K1914" i="1" a="1"/>
  <c r="K1914" i="1"/>
  <c r="J1923" i="1" a="1"/>
  <c r="J1923" i="1" s="1"/>
  <c r="K1921" i="1" a="1"/>
  <c r="K1921" i="1" s="1"/>
  <c r="F1914" i="1" a="1"/>
  <c r="F1914" i="1" s="1"/>
  <c r="I1923" i="1" a="1"/>
  <c r="I1923" i="1" s="1"/>
  <c r="F1923" i="1" a="1"/>
  <c r="F1923" i="1" s="1"/>
  <c r="J1922" i="1" a="1"/>
  <c r="J1922" i="1" s="1"/>
  <c r="K1913" i="1" a="1"/>
  <c r="K1913" i="1" s="1"/>
  <c r="G1921" i="1" a="1"/>
  <c r="G1921" i="1" s="1"/>
  <c r="I1920" i="1" a="1"/>
  <c r="I1920" i="1" s="1"/>
  <c r="F1919" i="1" a="1"/>
  <c r="F1919" i="1"/>
  <c r="J1918" i="1" a="1"/>
  <c r="J1918" i="1" s="1"/>
  <c r="K1916" i="1" a="1"/>
  <c r="K1916" i="1"/>
  <c r="J1915" i="1" a="1"/>
  <c r="J1915" i="1" s="1"/>
  <c r="H1922" i="1" a="1"/>
  <c r="H1922" i="1" s="1"/>
  <c r="G1919" i="1" a="1"/>
  <c r="G1919" i="1" s="1"/>
  <c r="H1918" i="1" a="1"/>
  <c r="H1918" i="1" s="1"/>
  <c r="H1915" i="1" a="1"/>
  <c r="H1915" i="1" s="1"/>
  <c r="F1921" i="1" a="1"/>
  <c r="F1921" i="1" s="1"/>
  <c r="H1916" i="1" a="1"/>
  <c r="H1916" i="1" s="1"/>
  <c r="F1920" i="1" a="1"/>
  <c r="F1920" i="1"/>
  <c r="H1919" i="1" a="1"/>
  <c r="H1919" i="1" s="1"/>
  <c r="J1917" i="1" a="1"/>
  <c r="J1917" i="1" s="1"/>
  <c r="G1917" i="1" a="1"/>
  <c r="G1917" i="1"/>
  <c r="I1914" i="1" a="1"/>
  <c r="I1914" i="1" s="1"/>
  <c r="F1924" i="1" a="1"/>
  <c r="F1924" i="1" s="1"/>
  <c r="K1923" i="1" a="1"/>
  <c r="K1923" i="1" s="1"/>
  <c r="H1923" i="1" a="1"/>
  <c r="H1923" i="1" s="1"/>
  <c r="K1920" i="1" a="1"/>
  <c r="K1920" i="1" s="1"/>
  <c r="F1922" i="1" a="1"/>
  <c r="F1922" i="1" s="1"/>
  <c r="I1921" i="1" a="1"/>
  <c r="I1921" i="1" s="1"/>
  <c r="H1921" i="1" a="1"/>
  <c r="H1921" i="1" s="1"/>
  <c r="J1920" i="1" a="1"/>
  <c r="J1920" i="1"/>
  <c r="G1918" i="1" a="1"/>
  <c r="G1918" i="1"/>
  <c r="F1918" i="1" a="1"/>
  <c r="F1918" i="1" s="1"/>
  <c r="I1917" i="1" a="1"/>
  <c r="I1917" i="1" s="1"/>
  <c r="G1915" i="1" a="1"/>
  <c r="G1915" i="1"/>
  <c r="G1920" i="1" a="1"/>
  <c r="G1920" i="1" s="1"/>
  <c r="H1920" i="1" a="1"/>
  <c r="H1920" i="1" s="1"/>
  <c r="G1923" i="1" a="1"/>
  <c r="G1923" i="1" s="1"/>
  <c r="K1922" i="1" a="1"/>
  <c r="K1922" i="1" s="1"/>
  <c r="G1922" i="1" a="1"/>
  <c r="G1922" i="1" s="1"/>
  <c r="I1916" i="1" a="1"/>
  <c r="I1916" i="1" s="1"/>
  <c r="G1914" i="1" a="1"/>
  <c r="G1914" i="1" s="1"/>
  <c r="I1913" i="1" a="1"/>
  <c r="I1913" i="1" s="1"/>
  <c r="K1919" i="1" a="1"/>
  <c r="K1919" i="1"/>
  <c r="I1922" i="1" a="1"/>
  <c r="I1922" i="1"/>
  <c r="J1919" i="1" a="1"/>
  <c r="J1919" i="1" s="1"/>
  <c r="K1918" i="1" a="1"/>
  <c r="K1918" i="1" s="1"/>
  <c r="F1915" i="1" a="1"/>
  <c r="F1915" i="1" s="1"/>
  <c r="J1913" i="1" a="1"/>
  <c r="J1913" i="1" s="1"/>
  <c r="G1916" i="1" a="1"/>
  <c r="G1916" i="1" s="1"/>
  <c r="H1917" i="1" a="1"/>
  <c r="H1917" i="1" s="1"/>
  <c r="K1915" i="1" a="1"/>
  <c r="K1915" i="1" s="1"/>
  <c r="I1919" i="1" a="1"/>
  <c r="I1919" i="1" s="1"/>
  <c r="F1917" i="1" a="1"/>
  <c r="F1917" i="1" s="1"/>
  <c r="F1916" i="1" a="1"/>
  <c r="F1916" i="1"/>
  <c r="J1914" i="1" a="1"/>
  <c r="J1914" i="1" s="1"/>
  <c r="I1918" i="1" a="1"/>
  <c r="I1918" i="1"/>
  <c r="I1915" i="1" a="1"/>
  <c r="I1915" i="1"/>
  <c r="K1917" i="1" a="1"/>
  <c r="K1917" i="1" s="1"/>
  <c r="H1914" i="1" a="1"/>
  <c r="H1914" i="1" s="1"/>
  <c r="J1905" i="1" a="1"/>
  <c r="J1905" i="1" s="1"/>
  <c r="F1905" i="1" a="1"/>
  <c r="F1905" i="1" s="1"/>
  <c r="G1904" i="1" a="1"/>
  <c r="G1904" i="1" s="1"/>
  <c r="K1909" i="1" a="1"/>
  <c r="K1909" i="1" s="1"/>
  <c r="K1906" i="1" a="1"/>
  <c r="K1906" i="1" s="1"/>
  <c r="I1911" i="1" a="1"/>
  <c r="I1911" i="1" s="1"/>
  <c r="K1912" i="1" a="1"/>
  <c r="K1912" i="1" s="1"/>
  <c r="F1912" i="1" a="1"/>
  <c r="F1912" i="1"/>
  <c r="G1911" i="1" a="1"/>
  <c r="G1911" i="1" s="1"/>
  <c r="K1910" i="1" a="1"/>
  <c r="K1910" i="1"/>
  <c r="I1910" i="1" a="1"/>
  <c r="I1910" i="1"/>
  <c r="G1909" i="1" a="1"/>
  <c r="G1909" i="1" s="1"/>
  <c r="G1908" i="1" a="1"/>
  <c r="G1908" i="1" s="1"/>
  <c r="F1903" i="1" a="1"/>
  <c r="F1903" i="1" s="1"/>
  <c r="K1903" i="1" a="1"/>
  <c r="K1903" i="1" s="1"/>
  <c r="F1908" i="1" a="1"/>
  <c r="F1908" i="1" s="1"/>
  <c r="J1907" i="1" a="1"/>
  <c r="J1907" i="1" s="1"/>
  <c r="I1909" i="1" a="1"/>
  <c r="I1909" i="1" s="1"/>
  <c r="I1906" i="1" a="1"/>
  <c r="I1906" i="1" s="1"/>
  <c r="G1903" i="1" a="1"/>
  <c r="G1903" i="1" s="1"/>
  <c r="G1910" i="1" a="1"/>
  <c r="G1910" i="1"/>
  <c r="F1907" i="1" a="1"/>
  <c r="F1907" i="1" s="1"/>
  <c r="H1909" i="1" a="1"/>
  <c r="H1909" i="1"/>
  <c r="H1903" i="1" a="1"/>
  <c r="H1903" i="1" s="1"/>
  <c r="J1908" i="1" a="1"/>
  <c r="J1908" i="1" s="1"/>
  <c r="H1912" i="1" a="1"/>
  <c r="H1912" i="1" s="1"/>
  <c r="I1903" i="1" a="1"/>
  <c r="I1903" i="1" s="1"/>
  <c r="I1907" i="1" a="1"/>
  <c r="I1907" i="1" s="1"/>
  <c r="J1911" i="1" a="1"/>
  <c r="J1911" i="1" s="1"/>
  <c r="H1911" i="1" a="1"/>
  <c r="H1911" i="1" s="1"/>
  <c r="H1905" i="1" a="1"/>
  <c r="H1905" i="1"/>
  <c r="H1907" i="1" a="1"/>
  <c r="H1907" i="1" s="1"/>
  <c r="G1912" i="1" a="1"/>
  <c r="G1912" i="1" s="1"/>
  <c r="H1908" i="1" a="1"/>
  <c r="H1908" i="1"/>
  <c r="H1906" i="1" a="1"/>
  <c r="H1906" i="1" s="1"/>
  <c r="G1913" i="1" a="1"/>
  <c r="G1913" i="1" s="1"/>
  <c r="I1912" i="1" a="1"/>
  <c r="I1912" i="1" s="1"/>
  <c r="J1909" i="1" a="1"/>
  <c r="J1909" i="1" s="1"/>
  <c r="J1906" i="1" a="1"/>
  <c r="J1906" i="1" s="1"/>
  <c r="K1902" i="1" a="1"/>
  <c r="K1902" i="1" s="1"/>
  <c r="K1907" i="1" a="1"/>
  <c r="K1907" i="1" s="1"/>
  <c r="H1913" i="1" a="1"/>
  <c r="H1913" i="1" s="1"/>
  <c r="K1904" i="1" a="1"/>
  <c r="K1904" i="1"/>
  <c r="J1904" i="1" a="1"/>
  <c r="J1904" i="1"/>
  <c r="F1913" i="1" a="1"/>
  <c r="F1913" i="1" s="1"/>
  <c r="J1912" i="1" a="1"/>
  <c r="J1912" i="1" s="1"/>
  <c r="K1911" i="1" a="1"/>
  <c r="K1911" i="1"/>
  <c r="F1911" i="1" a="1"/>
  <c r="F1911" i="1" s="1"/>
  <c r="J1910" i="1" a="1"/>
  <c r="J1910" i="1" s="1"/>
  <c r="H1910" i="1" a="1"/>
  <c r="H1910" i="1" s="1"/>
  <c r="F1910" i="1" a="1"/>
  <c r="F1910" i="1" s="1"/>
  <c r="K1905" i="1" a="1"/>
  <c r="K1905" i="1" s="1"/>
  <c r="I1904" i="1" a="1"/>
  <c r="I1904" i="1" s="1"/>
  <c r="H1904" i="1" a="1"/>
  <c r="H1904" i="1" s="1"/>
  <c r="F1909" i="1" a="1"/>
  <c r="F1909" i="1" s="1"/>
  <c r="I1908" i="1" a="1"/>
  <c r="I1908" i="1"/>
  <c r="G1907" i="1" a="1"/>
  <c r="G1907" i="1"/>
  <c r="J1903" i="1" a="1"/>
  <c r="J1903" i="1" s="1"/>
  <c r="I1905" i="1" a="1"/>
  <c r="I1905" i="1" s="1"/>
  <c r="F1904" i="1" a="1"/>
  <c r="F1904" i="1" s="1"/>
  <c r="G1906" i="1" a="1"/>
  <c r="G1906" i="1" s="1"/>
  <c r="K1908" i="1" a="1"/>
  <c r="K1908" i="1" s="1"/>
  <c r="F1906" i="1" a="1"/>
  <c r="F1906" i="1" s="1"/>
  <c r="G1905" i="1" a="1"/>
  <c r="G1905" i="1" s="1"/>
  <c r="G1902" i="1" a="1"/>
  <c r="G1902" i="1" s="1"/>
  <c r="I1901" i="1" a="1"/>
  <c r="I1901" i="1" s="1"/>
  <c r="I1900" i="1" a="1"/>
  <c r="I1900" i="1"/>
  <c r="H1900" i="1" a="1"/>
  <c r="H1900" i="1" s="1"/>
  <c r="K1899" i="1" a="1"/>
  <c r="K1899" i="1"/>
  <c r="K1900" i="1" a="1"/>
  <c r="K1900" i="1"/>
  <c r="K1901" i="1" a="1"/>
  <c r="K1901" i="1" s="1"/>
  <c r="G1901" i="1" a="1"/>
  <c r="G1901" i="1" s="1"/>
  <c r="F1900" i="1" a="1"/>
  <c r="F1900" i="1" s="1"/>
  <c r="I1899" i="1" a="1"/>
  <c r="I1899" i="1" s="1"/>
  <c r="J1902" i="1" a="1"/>
  <c r="J1902" i="1" s="1"/>
  <c r="F1902" i="1" a="1"/>
  <c r="F1902" i="1" s="1"/>
  <c r="H1901" i="1" a="1"/>
  <c r="H1901" i="1" s="1"/>
  <c r="J1899" i="1" a="1"/>
  <c r="J1899" i="1" s="1"/>
  <c r="G1900" i="1" a="1"/>
  <c r="G1900" i="1" s="1"/>
  <c r="H1902" i="1" a="1"/>
  <c r="H1902" i="1"/>
  <c r="G1899" i="1" a="1"/>
  <c r="G1899" i="1" s="1"/>
  <c r="I1902" i="1" a="1"/>
  <c r="I1902" i="1"/>
  <c r="J1901" i="1" a="1"/>
  <c r="J1901" i="1"/>
  <c r="H1899" i="1" a="1"/>
  <c r="H1899" i="1" s="1"/>
  <c r="F1901" i="1" a="1"/>
  <c r="F1901" i="1" s="1"/>
  <c r="J1900" i="1" a="1"/>
  <c r="J1900" i="1" s="1"/>
  <c r="F1899" i="1" a="1"/>
  <c r="F1899" i="1" s="1"/>
  <c r="I1664" i="1" a="1"/>
  <c r="I1664" i="1" s="1"/>
  <c r="J1665" i="1" a="1"/>
  <c r="J1665" i="1" s="1"/>
  <c r="I1665" i="1" a="1"/>
  <c r="I1665" i="1" s="1"/>
  <c r="G1664" i="1" a="1"/>
  <c r="G1664" i="1" s="1"/>
  <c r="G1663" i="1" a="1"/>
  <c r="G1663" i="1" s="1"/>
  <c r="K1671" i="1" a="1"/>
  <c r="K1671" i="1"/>
  <c r="J1671" i="1" a="1"/>
  <c r="J1671" i="1" s="1"/>
  <c r="I1671" i="1" a="1"/>
  <c r="I1671" i="1"/>
  <c r="H1671" i="1" a="1"/>
  <c r="H1671" i="1" s="1"/>
  <c r="K1662" i="1" a="1"/>
  <c r="K1662" i="1" s="1"/>
  <c r="K1670" i="1" a="1"/>
  <c r="K1670" i="1" s="1"/>
  <c r="F1670" i="1" a="1"/>
  <c r="F1670" i="1" s="1"/>
  <c r="H1668" i="1" a="1"/>
  <c r="H1668" i="1" s="1"/>
  <c r="J1664" i="1" a="1"/>
  <c r="J1664" i="1" s="1"/>
  <c r="J1667" i="1" a="1"/>
  <c r="J1667" i="1" s="1"/>
  <c r="F1665" i="1" a="1"/>
  <c r="F1665" i="1"/>
  <c r="J1670" i="1" a="1"/>
  <c r="J1670" i="1" s="1"/>
  <c r="G1670" i="1" a="1"/>
  <c r="G1670" i="1" s="1"/>
  <c r="K1667" i="1" a="1"/>
  <c r="K1667" i="1"/>
  <c r="K1664" i="1" a="1"/>
  <c r="K1664" i="1" s="1"/>
  <c r="G1668" i="1" a="1"/>
  <c r="G1668" i="1" s="1"/>
  <c r="K1666" i="1" a="1"/>
  <c r="K1666" i="1" s="1"/>
  <c r="H1667" i="1" a="1"/>
  <c r="H1667" i="1" s="1"/>
  <c r="F1667" i="1" a="1"/>
  <c r="F1667" i="1" s="1"/>
  <c r="G1666" i="1" a="1"/>
  <c r="G1666" i="1" s="1"/>
  <c r="H1664" i="1" a="1"/>
  <c r="H1664" i="1" s="1"/>
  <c r="G1665" i="1" a="1"/>
  <c r="G1665" i="1" s="1"/>
  <c r="J1669" i="1" a="1"/>
  <c r="J1669" i="1"/>
  <c r="G1669" i="1" a="1"/>
  <c r="G1669" i="1"/>
  <c r="F1668" i="1" a="1"/>
  <c r="F1668" i="1" s="1"/>
  <c r="H1665" i="1" a="1"/>
  <c r="H1665" i="1" s="1"/>
  <c r="J1663" i="1" a="1"/>
  <c r="J1663" i="1"/>
  <c r="H1670" i="1" a="1"/>
  <c r="H1670" i="1" s="1"/>
  <c r="H1669" i="1" a="1"/>
  <c r="H1669" i="1" s="1"/>
  <c r="F1664" i="1" a="1"/>
  <c r="F1664" i="1" s="1"/>
  <c r="I1670" i="1" a="1"/>
  <c r="I1670" i="1" s="1"/>
  <c r="J1666" i="1" a="1"/>
  <c r="J1666" i="1" s="1"/>
  <c r="H1666" i="1" a="1"/>
  <c r="H1666" i="1" s="1"/>
  <c r="I1668" i="1" a="1"/>
  <c r="I1668" i="1" s="1"/>
  <c r="F1666" i="1" a="1"/>
  <c r="F1666" i="1" s="1"/>
  <c r="I1666" i="1" a="1"/>
  <c r="I1666" i="1"/>
  <c r="F1663" i="1" a="1"/>
  <c r="F1663" i="1"/>
  <c r="F1671" i="1" a="1"/>
  <c r="F1671" i="1" s="1"/>
  <c r="K1669" i="1" a="1"/>
  <c r="K1669" i="1" s="1"/>
  <c r="G1667" i="1" a="1"/>
  <c r="G1667" i="1" s="1"/>
  <c r="I1669" i="1" a="1"/>
  <c r="I1669" i="1" s="1"/>
  <c r="F1669" i="1" a="1"/>
  <c r="F1669" i="1" s="1"/>
  <c r="G1671" i="1" a="1"/>
  <c r="G1671" i="1" s="1"/>
  <c r="K1668" i="1" a="1"/>
  <c r="K1668" i="1" s="1"/>
  <c r="J1668" i="1" a="1"/>
  <c r="J1668" i="1" s="1"/>
  <c r="I1667" i="1" a="1"/>
  <c r="I1667" i="1" s="1"/>
  <c r="H1663" i="1" a="1"/>
  <c r="H1663" i="1"/>
  <c r="K1663" i="1" a="1"/>
  <c r="K1663" i="1" s="1"/>
  <c r="K1665" i="1" a="1"/>
  <c r="K1665" i="1"/>
  <c r="I1663" i="1" a="1"/>
  <c r="I1663" i="1"/>
  <c r="I1644" i="1" a="1"/>
  <c r="I1644" i="1" s="1"/>
  <c r="F1660" i="1" a="1"/>
  <c r="F1660" i="1" s="1"/>
  <c r="H1646" i="1" a="1"/>
  <c r="H1646" i="1" s="1"/>
  <c r="I1659" i="1" a="1"/>
  <c r="I1659" i="1" s="1"/>
  <c r="G1658" i="1" a="1"/>
  <c r="G1658" i="1" s="1"/>
  <c r="J1652" i="1" a="1"/>
  <c r="J1652" i="1" s="1"/>
  <c r="I1658" i="1" a="1"/>
  <c r="I1658" i="1"/>
  <c r="G1645" i="1" a="1"/>
  <c r="G1645" i="1" s="1"/>
  <c r="H1652" i="1" a="1"/>
  <c r="H1652" i="1" s="1"/>
  <c r="F1658" i="1" a="1"/>
  <c r="F1658" i="1"/>
  <c r="K1645" i="1" a="1"/>
  <c r="K1645" i="1" s="1"/>
  <c r="J1645" i="1" a="1"/>
  <c r="J1645" i="1"/>
  <c r="J1644" i="1" a="1"/>
  <c r="J1644" i="1"/>
  <c r="J1646" i="1" a="1"/>
  <c r="J1646" i="1" s="1"/>
  <c r="H1645" i="1" a="1"/>
  <c r="H1645" i="1" s="1"/>
  <c r="I1645" i="1" a="1"/>
  <c r="I1645" i="1" s="1"/>
  <c r="K1658" i="1" a="1"/>
  <c r="K1658" i="1" s="1"/>
  <c r="F1646" i="1" a="1"/>
  <c r="F1646" i="1" s="1"/>
  <c r="K1644" i="1" a="1"/>
  <c r="K1644" i="1" s="1"/>
  <c r="J1662" i="1" a="1"/>
  <c r="J1662" i="1" s="1"/>
  <c r="I1662" i="1" a="1"/>
  <c r="I1662" i="1" s="1"/>
  <c r="H1662" i="1" a="1"/>
  <c r="H1662" i="1" s="1"/>
  <c r="G1662" i="1" a="1"/>
  <c r="G1662" i="1"/>
  <c r="F1662" i="1" a="1"/>
  <c r="F1662" i="1" s="1"/>
  <c r="K1660" i="1" a="1"/>
  <c r="K1660" i="1"/>
  <c r="J1658" i="1" a="1"/>
  <c r="J1658" i="1" s="1"/>
  <c r="J1660" i="1" a="1"/>
  <c r="J1660" i="1" s="1"/>
  <c r="I1660" i="1" a="1"/>
  <c r="I1660" i="1" s="1"/>
  <c r="G1660" i="1" a="1"/>
  <c r="G1660" i="1" s="1"/>
  <c r="H1659" i="1" a="1"/>
  <c r="H1659" i="1" s="1"/>
  <c r="F1659" i="1" a="1"/>
  <c r="F1659" i="1" s="1"/>
  <c r="I1652" i="1" a="1"/>
  <c r="I1652" i="1" s="1"/>
  <c r="K1646" i="1" a="1"/>
  <c r="K1646" i="1"/>
  <c r="G1659" i="1" a="1"/>
  <c r="G1659" i="1" s="1"/>
  <c r="F1652" i="1" a="1"/>
  <c r="F1652" i="1" s="1"/>
  <c r="K1652" i="1" a="1"/>
  <c r="K1652" i="1"/>
  <c r="I1646" i="1" a="1"/>
  <c r="I1646" i="1" s="1"/>
  <c r="F1645" i="1" a="1"/>
  <c r="F1645" i="1" s="1"/>
  <c r="H1658" i="1" a="1"/>
  <c r="H1658" i="1" s="1"/>
  <c r="H1660" i="1" a="1"/>
  <c r="H1660" i="1" s="1"/>
  <c r="J1659" i="1" a="1"/>
  <c r="J1659" i="1" s="1"/>
  <c r="G1646" i="1" a="1"/>
  <c r="G1646" i="1" s="1"/>
  <c r="K1659" i="1" a="1"/>
  <c r="K1659" i="1" s="1"/>
  <c r="G1652" i="1" a="1"/>
  <c r="G1652" i="1" s="1"/>
  <c r="H1625" i="1" a="1"/>
  <c r="H1625" i="1"/>
  <c r="G1625" i="1" a="1"/>
  <c r="G1625" i="1"/>
  <c r="F1627" i="1" a="1"/>
  <c r="F1627" i="1" s="1"/>
  <c r="F1625" i="1" a="1"/>
  <c r="F1625" i="1" s="1"/>
  <c r="J1626" i="1" a="1"/>
  <c r="J1626" i="1"/>
  <c r="H1641" i="1" a="1"/>
  <c r="H1641" i="1" s="1"/>
  <c r="G1640" i="1" a="1"/>
  <c r="G1640" i="1" s="1"/>
  <c r="I1627" i="1" a="1"/>
  <c r="I1627" i="1" s="1"/>
  <c r="H1644" i="1" a="1"/>
  <c r="H1644" i="1" s="1"/>
  <c r="G1644" i="1" a="1"/>
  <c r="G1644" i="1" s="1"/>
  <c r="F1644" i="1" a="1"/>
  <c r="F1644" i="1" s="1"/>
  <c r="H1624" i="1" a="1"/>
  <c r="H1624" i="1" s="1"/>
  <c r="G1642" i="1" a="1"/>
  <c r="G1642" i="1" s="1"/>
  <c r="F1624" i="1" a="1"/>
  <c r="F1624" i="1"/>
  <c r="K1642" i="1" a="1"/>
  <c r="K1642" i="1"/>
  <c r="H1642" i="1" a="1"/>
  <c r="H1642" i="1" s="1"/>
  <c r="I1625" i="1" a="1"/>
  <c r="I1625" i="1" s="1"/>
  <c r="K1641" i="1" a="1"/>
  <c r="K1641" i="1" s="1"/>
  <c r="I1640" i="1" a="1"/>
  <c r="I1640" i="1" s="1"/>
  <c r="J1623" i="1" a="1"/>
  <c r="J1623" i="1" s="1"/>
  <c r="J1625" i="1" a="1"/>
  <c r="J1625" i="1" s="1"/>
  <c r="G1641" i="1" a="1"/>
  <c r="G1641" i="1"/>
  <c r="K1640" i="1" a="1"/>
  <c r="K1640" i="1" s="1"/>
  <c r="K1627" i="1" a="1"/>
  <c r="K1627" i="1" s="1"/>
  <c r="G1626" i="1" a="1"/>
  <c r="G1626" i="1"/>
  <c r="H1640" i="1" a="1"/>
  <c r="H1640" i="1" s="1"/>
  <c r="F1640" i="1" a="1"/>
  <c r="F1640" i="1"/>
  <c r="J1627" i="1" a="1"/>
  <c r="J1627" i="1"/>
  <c r="K1625" i="1" a="1"/>
  <c r="K1625" i="1" s="1"/>
  <c r="J1624" i="1" a="1"/>
  <c r="J1624" i="1" s="1"/>
  <c r="K1624" i="1" a="1"/>
  <c r="K1624" i="1" s="1"/>
  <c r="G1624" i="1" a="1"/>
  <c r="G1624" i="1"/>
  <c r="K1623" i="1" a="1"/>
  <c r="K1623" i="1" s="1"/>
  <c r="I1626" i="1" a="1"/>
  <c r="I1626" i="1" s="1"/>
  <c r="F1626" i="1" a="1"/>
  <c r="F1626" i="1" s="1"/>
  <c r="J1642" i="1" a="1"/>
  <c r="J1642" i="1" s="1"/>
  <c r="H1626" i="1" a="1"/>
  <c r="H1626" i="1" s="1"/>
  <c r="I1642" i="1" a="1"/>
  <c r="I1642" i="1"/>
  <c r="F1642" i="1" a="1"/>
  <c r="F1642" i="1" s="1"/>
  <c r="I1641" i="1" a="1"/>
  <c r="I1641" i="1"/>
  <c r="I1624" i="1" a="1"/>
  <c r="I1624" i="1"/>
  <c r="H1627" i="1" a="1"/>
  <c r="H1627" i="1" s="1"/>
  <c r="J1640" i="1" a="1"/>
  <c r="J1640" i="1" s="1"/>
  <c r="J1641" i="1" a="1"/>
  <c r="J1641" i="1" s="1"/>
  <c r="F1641" i="1" a="1"/>
  <c r="F1641" i="1" s="1"/>
  <c r="K1626" i="1" a="1"/>
  <c r="K1626" i="1" s="1"/>
  <c r="G1627" i="1" a="1"/>
  <c r="G1627" i="1" s="1"/>
  <c r="K1609" i="1" a="1"/>
  <c r="K1609" i="1" s="1"/>
  <c r="J1610" i="1" a="1"/>
  <c r="J1610" i="1"/>
  <c r="F1610" i="1" a="1"/>
  <c r="F1610" i="1" s="1"/>
  <c r="G1621" i="1" a="1"/>
  <c r="G1621" i="1"/>
  <c r="G1610" i="1" a="1"/>
  <c r="G1610" i="1" s="1"/>
  <c r="F1621" i="1" a="1"/>
  <c r="F1621" i="1"/>
  <c r="I1610" i="1" a="1"/>
  <c r="I1610" i="1" s="1"/>
  <c r="I1611" i="1" a="1"/>
  <c r="I1611" i="1"/>
  <c r="G1619" i="1" a="1"/>
  <c r="G1619" i="1" s="1"/>
  <c r="J1617" i="1" a="1"/>
  <c r="J1617" i="1" s="1"/>
  <c r="K1610" i="1" a="1"/>
  <c r="K1610" i="1" s="1"/>
  <c r="I1609" i="1" a="1"/>
  <c r="I1609" i="1" s="1"/>
  <c r="G1623" i="1" a="1"/>
  <c r="G1623" i="1" s="1"/>
  <c r="H1611" i="1" a="1"/>
  <c r="H1611" i="1"/>
  <c r="H1619" i="1" a="1"/>
  <c r="H1619" i="1" s="1"/>
  <c r="H1617" i="1" a="1"/>
  <c r="H1617" i="1" s="1"/>
  <c r="F1622" i="1" a="1"/>
  <c r="F1622" i="1"/>
  <c r="H1609" i="1" a="1"/>
  <c r="H1609" i="1" s="1"/>
  <c r="I1623" i="1" a="1"/>
  <c r="I1623" i="1" s="1"/>
  <c r="H1623" i="1" a="1"/>
  <c r="H1623" i="1" s="1"/>
  <c r="K1619" i="1" a="1"/>
  <c r="K1619" i="1"/>
  <c r="J1622" i="1" a="1"/>
  <c r="J1622" i="1" s="1"/>
  <c r="F1623" i="1" a="1"/>
  <c r="F1623" i="1" s="1"/>
  <c r="I1620" i="1" a="1"/>
  <c r="I1620" i="1" s="1"/>
  <c r="J1611" i="1" a="1"/>
  <c r="J1611" i="1" s="1"/>
  <c r="G1620" i="1" a="1"/>
  <c r="G1620" i="1"/>
  <c r="I1619" i="1" a="1"/>
  <c r="I1619" i="1"/>
  <c r="F1619" i="1" a="1"/>
  <c r="F1619" i="1" s="1"/>
  <c r="G1611" i="1" a="1"/>
  <c r="G1611" i="1" s="1"/>
  <c r="J1609" i="1" a="1"/>
  <c r="J1609" i="1"/>
  <c r="G1617" i="1" a="1"/>
  <c r="G1617" i="1" s="1"/>
  <c r="K1622" i="1" a="1"/>
  <c r="K1622" i="1" s="1"/>
  <c r="G1622" i="1" a="1"/>
  <c r="G1622" i="1"/>
  <c r="I1621" i="1" a="1"/>
  <c r="I1621" i="1" s="1"/>
  <c r="J1619" i="1" a="1"/>
  <c r="J1619" i="1" s="1"/>
  <c r="I1622" i="1" a="1"/>
  <c r="I1622" i="1" s="1"/>
  <c r="H1622" i="1" a="1"/>
  <c r="H1622" i="1" s="1"/>
  <c r="J1621" i="1" a="1"/>
  <c r="J1621" i="1"/>
  <c r="F1620" i="1" a="1"/>
  <c r="F1620" i="1"/>
  <c r="K1621" i="1" a="1"/>
  <c r="K1621" i="1"/>
  <c r="H1621" i="1" a="1"/>
  <c r="H1621" i="1" s="1"/>
  <c r="H1620" i="1" a="1"/>
  <c r="H1620" i="1" s="1"/>
  <c r="H1610" i="1" a="1"/>
  <c r="H1610" i="1"/>
  <c r="K1617" i="1" a="1"/>
  <c r="K1617" i="1" s="1"/>
  <c r="K1620" i="1" a="1"/>
  <c r="K1620" i="1"/>
  <c r="F1611" i="1" a="1"/>
  <c r="F1611" i="1"/>
  <c r="J1620" i="1" a="1"/>
  <c r="J1620" i="1"/>
  <c r="I1617" i="1" a="1"/>
  <c r="I1617" i="1" s="1"/>
  <c r="F1617" i="1" a="1"/>
  <c r="F1617" i="1"/>
  <c r="K1611" i="1" a="1"/>
  <c r="K1611" i="1"/>
  <c r="G1935" i="1" a="1"/>
  <c r="G1935" i="1"/>
  <c r="F1935" i="1" a="1"/>
  <c r="F1935" i="1" s="1"/>
  <c r="K1934" i="1" a="1"/>
  <c r="K1934" i="1" s="1"/>
  <c r="I1943" i="1" a="1"/>
  <c r="I1943" i="1" s="1"/>
  <c r="G1943" i="1" a="1"/>
  <c r="G1943" i="1"/>
  <c r="H1943" i="1" a="1"/>
  <c r="H1943" i="1" s="1"/>
  <c r="J1942" i="1" a="1"/>
  <c r="J1942" i="1"/>
  <c r="I1938" i="1" a="1"/>
  <c r="I1938" i="1" s="1"/>
  <c r="I1937" i="1" a="1"/>
  <c r="I1937" i="1"/>
  <c r="J1944" i="1" a="1"/>
  <c r="J1944" i="1" s="1"/>
  <c r="H1936" i="1" a="1"/>
  <c r="H1936" i="1" s="1"/>
  <c r="I1944" i="1" a="1"/>
  <c r="I1944" i="1" s="1"/>
  <c r="G1944" i="1" a="1"/>
  <c r="G1944" i="1"/>
  <c r="G1937" i="1" a="1"/>
  <c r="G1937" i="1"/>
  <c r="H1944" i="1" a="1"/>
  <c r="H1944" i="1" s="1"/>
  <c r="K1942" i="1" a="1"/>
  <c r="K1942" i="1" s="1"/>
  <c r="F1944" i="1" a="1"/>
  <c r="F1944" i="1"/>
  <c r="K1943" i="1" a="1"/>
  <c r="K1943" i="1"/>
  <c r="F1936" i="1" a="1"/>
  <c r="F1936" i="1"/>
  <c r="J1943" i="1" a="1"/>
  <c r="J1943" i="1" s="1"/>
  <c r="F1943" i="1" a="1"/>
  <c r="F1943" i="1" s="1"/>
  <c r="I1942" i="1" a="1"/>
  <c r="I1942" i="1" s="1"/>
  <c r="G1942" i="1" a="1"/>
  <c r="G1942" i="1" s="1"/>
  <c r="G1934" i="1" a="1"/>
  <c r="G1934" i="1" s="1"/>
  <c r="H1934" i="1" a="1"/>
  <c r="H1934" i="1"/>
  <c r="J1941" i="1" a="1"/>
  <c r="J1941" i="1"/>
  <c r="K1940" i="1" a="1"/>
  <c r="K1940" i="1"/>
  <c r="I1941" i="1" a="1"/>
  <c r="I1941" i="1" s="1"/>
  <c r="H1940" i="1" a="1"/>
  <c r="H1940" i="1"/>
  <c r="I1939" i="1" a="1"/>
  <c r="I1939" i="1" s="1"/>
  <c r="J1935" i="1" a="1"/>
  <c r="J1935" i="1" s="1"/>
  <c r="J1938" i="1" a="1"/>
  <c r="J1938" i="1" s="1"/>
  <c r="K1937" i="1" a="1"/>
  <c r="K1937" i="1" s="1"/>
  <c r="I1936" i="1" a="1"/>
  <c r="I1936" i="1" s="1"/>
  <c r="I1934" i="1" a="1"/>
  <c r="I1934" i="1" s="1"/>
  <c r="F1938" i="1" a="1"/>
  <c r="F1938" i="1" s="1"/>
  <c r="J1934" i="1" a="1"/>
  <c r="J1934" i="1" s="1"/>
  <c r="H1937" i="1" a="1"/>
  <c r="H1937" i="1" s="1"/>
  <c r="G1936" i="1" a="1"/>
  <c r="G1936" i="1"/>
  <c r="I1935" i="1" a="1"/>
  <c r="I1935" i="1" s="1"/>
  <c r="F1937" i="1" a="1"/>
  <c r="F1937" i="1" s="1"/>
  <c r="K1938" i="1" a="1"/>
  <c r="K1938" i="1"/>
  <c r="H1939" i="1" a="1"/>
  <c r="H1939" i="1" s="1"/>
  <c r="H1942" i="1" a="1"/>
  <c r="H1942" i="1" s="1"/>
  <c r="F1941" i="1" a="1"/>
  <c r="F1941" i="1" s="1"/>
  <c r="I1940" i="1" a="1"/>
  <c r="I1940" i="1" s="1"/>
  <c r="G1939" i="1" a="1"/>
  <c r="G1939" i="1"/>
  <c r="K1936" i="1" a="1"/>
  <c r="K1936" i="1" s="1"/>
  <c r="F1942" i="1" a="1"/>
  <c r="F1942" i="1" s="1"/>
  <c r="K1941" i="1" a="1"/>
  <c r="K1941" i="1" s="1"/>
  <c r="H1938" i="1" a="1"/>
  <c r="H1938" i="1" s="1"/>
  <c r="G1940" i="1" a="1"/>
  <c r="G1940" i="1" s="1"/>
  <c r="H1935" i="1" a="1"/>
  <c r="H1935" i="1" s="1"/>
  <c r="F1939" i="1" a="1"/>
  <c r="F1939" i="1" s="1"/>
  <c r="J1936" i="1" a="1"/>
  <c r="J1936" i="1"/>
  <c r="H1941" i="1" a="1"/>
  <c r="H1941" i="1" s="1"/>
  <c r="G1941" i="1" a="1"/>
  <c r="G1941" i="1" s="1"/>
  <c r="J1940" i="1" a="1"/>
  <c r="J1940" i="1" s="1"/>
  <c r="F1940" i="1" a="1"/>
  <c r="F1940" i="1"/>
  <c r="K1939" i="1" a="1"/>
  <c r="K1939" i="1"/>
  <c r="K1935" i="1" a="1"/>
  <c r="K1935" i="1" s="1"/>
  <c r="J1939" i="1" a="1"/>
  <c r="J1939" i="1" s="1"/>
  <c r="G1938" i="1" a="1"/>
  <c r="G1938" i="1" s="1"/>
  <c r="J1937" i="1" a="1"/>
  <c r="J1937" i="1" s="1"/>
  <c r="F1105" i="1"/>
  <c r="K1102" i="1"/>
  <c r="J1102" i="1"/>
  <c r="H1102" i="1"/>
  <c r="F1102" i="1"/>
  <c r="K1100" i="1"/>
  <c r="I1100" i="1"/>
  <c r="G1100" i="1"/>
  <c r="K1098" i="1"/>
  <c r="J1098" i="1"/>
  <c r="F1098" i="1"/>
  <c r="K1092" i="1"/>
  <c r="F1092" i="1"/>
  <c r="K1088" i="1"/>
  <c r="J1088" i="1"/>
  <c r="I1088" i="1"/>
  <c r="H1088" i="1"/>
  <c r="G1088" i="1"/>
  <c r="K1087" i="1"/>
  <c r="J1087" i="1"/>
  <c r="K1085" i="1"/>
  <c r="J1085" i="1"/>
  <c r="I1085" i="1"/>
  <c r="H1085" i="1"/>
  <c r="K1083" i="1"/>
  <c r="I1083" i="1"/>
  <c r="G1083" i="1"/>
  <c r="J1082" i="1"/>
  <c r="H1082" i="1"/>
  <c r="G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J1076" i="1"/>
  <c r="I1076" i="1"/>
  <c r="I1102" i="1" s="1"/>
  <c r="H1076" i="1"/>
  <c r="G1076" i="1"/>
  <c r="G1102" i="1" s="1"/>
  <c r="F1076" i="1"/>
  <c r="K1074" i="1"/>
  <c r="J1074" i="1"/>
  <c r="J1100" i="1" s="1"/>
  <c r="I1074" i="1"/>
  <c r="H1074" i="1"/>
  <c r="H1100" i="1" s="1"/>
  <c r="G1074" i="1"/>
  <c r="F1074" i="1"/>
  <c r="F1100" i="1" s="1"/>
  <c r="K1072" i="1"/>
  <c r="J1072" i="1"/>
  <c r="I1072" i="1"/>
  <c r="I1098" i="1" s="1"/>
  <c r="H1072" i="1"/>
  <c r="H1098" i="1" s="1"/>
  <c r="G1072" i="1"/>
  <c r="G1098" i="1" s="1"/>
  <c r="F1072" i="1"/>
  <c r="K1066" i="1"/>
  <c r="J1066" i="1"/>
  <c r="J1092" i="1" s="1"/>
  <c r="I1066" i="1"/>
  <c r="I1092" i="1" s="1"/>
  <c r="H1066" i="1"/>
  <c r="H1092" i="1" s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H1062" i="1"/>
  <c r="G1062" i="1"/>
  <c r="F1062" i="1"/>
  <c r="F1088" i="1" s="1"/>
  <c r="K1061" i="1"/>
  <c r="J1061" i="1"/>
  <c r="I1061" i="1"/>
  <c r="I1087" i="1" s="1"/>
  <c r="H1061" i="1"/>
  <c r="H1087" i="1" s="1"/>
  <c r="G1061" i="1"/>
  <c r="G1087" i="1" s="1"/>
  <c r="F1061" i="1"/>
  <c r="F1087" i="1" s="1"/>
  <c r="K1059" i="1"/>
  <c r="J1059" i="1"/>
  <c r="I1059" i="1"/>
  <c r="H1059" i="1"/>
  <c r="G1059" i="1"/>
  <c r="G1085" i="1" s="1"/>
  <c r="F1059" i="1"/>
  <c r="F1085" i="1" s="1"/>
  <c r="K1057" i="1"/>
  <c r="J1057" i="1"/>
  <c r="J1083" i="1" s="1"/>
  <c r="I1057" i="1"/>
  <c r="H1057" i="1"/>
  <c r="H1083" i="1" s="1"/>
  <c r="G1057" i="1"/>
  <c r="F1057" i="1"/>
  <c r="F1083" i="1" s="1"/>
  <c r="K1056" i="1"/>
  <c r="K1082" i="1" s="1"/>
  <c r="J1056" i="1"/>
  <c r="I1056" i="1"/>
  <c r="I1082" i="1" s="1"/>
  <c r="H1056" i="1"/>
  <c r="G1056" i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897" i="1" s="1"/>
  <c r="I893" i="1"/>
  <c r="H893" i="1"/>
  <c r="G893" i="1"/>
  <c r="G897" i="1" s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7" i="1" a="1"/>
  <c r="G1037" i="1" s="1"/>
  <c r="F1037" i="1" a="1"/>
  <c r="F1037" i="1" s="1"/>
  <c r="K1039" i="1" a="1"/>
  <c r="K1039" i="1" s="1"/>
  <c r="I1037" i="1" a="1"/>
  <c r="I1037" i="1"/>
  <c r="F1039" i="1" a="1"/>
  <c r="F1039" i="1" s="1"/>
  <c r="G1039" i="1" a="1"/>
  <c r="G1039" i="1" s="1"/>
  <c r="H1039" i="1" a="1"/>
  <c r="H1039" i="1" s="1"/>
  <c r="K1037" i="1" a="1"/>
  <c r="K1037" i="1" s="1"/>
  <c r="J1039" i="1" a="1"/>
  <c r="J1039" i="1"/>
  <c r="J1037" i="1" a="1"/>
  <c r="J1037" i="1" s="1"/>
  <c r="I1039" i="1" a="1"/>
  <c r="I1039" i="1" s="1"/>
  <c r="H1037" i="1" a="1"/>
  <c r="H1037" i="1" s="1"/>
  <c r="G1022" i="1" a="1"/>
  <c r="G1022" i="1" s="1"/>
  <c r="J1006" i="1" a="1"/>
  <c r="J1006" i="1" s="1"/>
  <c r="J1052" i="1" s="1" a="1"/>
  <c r="J1052" i="1" s="1"/>
  <c r="K1030" i="1" a="1"/>
  <c r="K1030" i="1" s="1"/>
  <c r="H1025" i="1" a="1"/>
  <c r="H1025" i="1" s="1"/>
  <c r="J1030" i="1" a="1"/>
  <c r="J1030" i="1" s="1"/>
  <c r="F1022" i="1" a="1"/>
  <c r="F1022" i="1"/>
  <c r="K1025" i="1" a="1"/>
  <c r="K1025" i="1"/>
  <c r="G1025" i="1" a="1"/>
  <c r="G1025" i="1" s="1"/>
  <c r="H1022" i="1" a="1"/>
  <c r="H1022" i="1" s="1"/>
  <c r="G1030" i="1" a="1"/>
  <c r="G1030" i="1"/>
  <c r="H1006" i="1" a="1"/>
  <c r="H1006" i="1"/>
  <c r="H1052" i="1" s="1" a="1"/>
  <c r="H1052" i="1" s="1"/>
  <c r="I1030" i="1" a="1"/>
  <c r="I1030" i="1" s="1"/>
  <c r="K1027" i="1" a="1"/>
  <c r="K1027" i="1" s="1"/>
  <c r="G1027" i="1" a="1"/>
  <c r="G1027" i="1" s="1"/>
  <c r="J1025" i="1" a="1"/>
  <c r="J1025" i="1" s="1"/>
  <c r="I1022" i="1" a="1"/>
  <c r="I1022" i="1" s="1"/>
  <c r="F1027" i="1" a="1"/>
  <c r="F1027" i="1" s="1"/>
  <c r="J1022" i="1" a="1"/>
  <c r="J1022" i="1" s="1"/>
  <c r="K1006" i="1" a="1"/>
  <c r="K1006" i="1"/>
  <c r="K1052" i="1" s="1" a="1"/>
  <c r="K1052" i="1" s="1"/>
  <c r="H1030" i="1" a="1"/>
  <c r="H1030" i="1"/>
  <c r="F1030" i="1" a="1"/>
  <c r="F1030" i="1" s="1"/>
  <c r="J1027" i="1" a="1"/>
  <c r="J1027" i="1" s="1"/>
  <c r="I1027" i="1" a="1"/>
  <c r="I1027" i="1"/>
  <c r="H1027" i="1" a="1"/>
  <c r="H1027" i="1"/>
  <c r="I1025" i="1" a="1"/>
  <c r="I1025" i="1" s="1"/>
  <c r="F1025" i="1" a="1"/>
  <c r="F1025" i="1" s="1"/>
  <c r="I1006" i="1" a="1"/>
  <c r="I1006" i="1" s="1"/>
  <c r="I1052" i="1" s="1" a="1"/>
  <c r="I1052" i="1" s="1"/>
  <c r="K997" i="1" a="1"/>
  <c r="K997" i="1" s="1"/>
  <c r="K1049" i="1" s="1" a="1"/>
  <c r="K1049" i="1" s="1"/>
  <c r="G1006" i="1" a="1"/>
  <c r="G1006" i="1" s="1"/>
  <c r="G1052" i="1" s="1" a="1"/>
  <c r="G1052" i="1" s="1"/>
  <c r="F1006" i="1" a="1"/>
  <c r="F1006" i="1" s="1"/>
  <c r="F1052" i="1" s="1" a="1"/>
  <c r="F1052" i="1" s="1"/>
  <c r="K1022" i="1" a="1"/>
  <c r="K1022" i="1" s="1"/>
  <c r="K974" i="1" a="1"/>
  <c r="K974" i="1"/>
  <c r="J974" i="1" a="1"/>
  <c r="J974" i="1" s="1"/>
  <c r="G989" i="1" a="1"/>
  <c r="G989" i="1" s="1"/>
  <c r="I974" i="1" a="1"/>
  <c r="I974" i="1" s="1"/>
  <c r="J989" i="1" a="1"/>
  <c r="J989" i="1"/>
  <c r="I989" i="1" a="1"/>
  <c r="I989" i="1"/>
  <c r="H989" i="1" a="1"/>
  <c r="H989" i="1" s="1"/>
  <c r="K983" i="1" a="1"/>
  <c r="K983" i="1" s="1"/>
  <c r="H973" i="1" a="1"/>
  <c r="H973" i="1"/>
  <c r="F976" i="1" a="1"/>
  <c r="F976" i="1" s="1"/>
  <c r="H983" i="1" a="1"/>
  <c r="H983" i="1" s="1"/>
  <c r="H977" i="1" a="1"/>
  <c r="H977" i="1" s="1"/>
  <c r="H1051" i="1" s="1" a="1"/>
  <c r="H1051" i="1" s="1"/>
  <c r="K976" i="1" a="1"/>
  <c r="K976" i="1" s="1"/>
  <c r="J976" i="1" a="1"/>
  <c r="J976" i="1" s="1"/>
  <c r="F974" i="1" a="1"/>
  <c r="F974" i="1" s="1"/>
  <c r="G976" i="1" a="1"/>
  <c r="G976" i="1" s="1"/>
  <c r="G983" i="1" a="1"/>
  <c r="G983" i="1" s="1"/>
  <c r="I983" i="1" a="1"/>
  <c r="I983" i="1"/>
  <c r="K973" i="1" a="1"/>
  <c r="K973" i="1"/>
  <c r="H976" i="1" a="1"/>
  <c r="H976" i="1" s="1"/>
  <c r="I977" i="1" a="1"/>
  <c r="I977" i="1"/>
  <c r="I1051" i="1" s="1" a="1"/>
  <c r="I1051" i="1" s="1"/>
  <c r="F973" i="1" a="1"/>
  <c r="F973" i="1"/>
  <c r="F989" i="1" a="1"/>
  <c r="F989" i="1" s="1"/>
  <c r="J997" i="1" a="1"/>
  <c r="J997" i="1" s="1"/>
  <c r="J1049" i="1" s="1" a="1"/>
  <c r="J1049" i="1" s="1"/>
  <c r="G997" i="1" a="1"/>
  <c r="G997" i="1" s="1"/>
  <c r="G1049" i="1" s="1" a="1"/>
  <c r="G1049" i="1" s="1"/>
  <c r="G974" i="1" a="1"/>
  <c r="G974" i="1" s="1"/>
  <c r="J977" i="1" a="1"/>
  <c r="J977" i="1" s="1"/>
  <c r="J1051" i="1" s="1" a="1"/>
  <c r="J1051" i="1" s="1"/>
  <c r="H974" i="1" a="1"/>
  <c r="H974" i="1" s="1"/>
  <c r="G973" i="1" a="1"/>
  <c r="G973" i="1" s="1"/>
  <c r="J973" i="1" a="1"/>
  <c r="J973" i="1" s="1"/>
  <c r="I997" i="1" a="1"/>
  <c r="I997" i="1"/>
  <c r="I1049" i="1" s="1" a="1"/>
  <c r="I1049" i="1" s="1"/>
  <c r="K996" i="1" a="1"/>
  <c r="K996" i="1" s="1"/>
  <c r="K977" i="1" a="1"/>
  <c r="K977" i="1" s="1"/>
  <c r="K1051" i="1" s="1" a="1"/>
  <c r="K1051" i="1" s="1"/>
  <c r="H997" i="1" a="1"/>
  <c r="H997" i="1"/>
  <c r="H1049" i="1" s="1" a="1"/>
  <c r="H1049" i="1" s="1"/>
  <c r="J996" i="1" a="1"/>
  <c r="J996" i="1"/>
  <c r="F997" i="1" a="1"/>
  <c r="F997" i="1"/>
  <c r="F1049" i="1" s="1" a="1"/>
  <c r="F1049" i="1" s="1"/>
  <c r="H996" i="1" a="1"/>
  <c r="H996" i="1" s="1"/>
  <c r="K989" i="1" a="1"/>
  <c r="K989" i="1" s="1"/>
  <c r="I996" i="1" a="1"/>
  <c r="I996" i="1"/>
  <c r="G996" i="1" a="1"/>
  <c r="G996" i="1" s="1"/>
  <c r="F996" i="1" a="1"/>
  <c r="F996" i="1" s="1"/>
  <c r="J983" i="1" a="1"/>
  <c r="J983" i="1" s="1"/>
  <c r="I973" i="1" a="1"/>
  <c r="I973" i="1" s="1"/>
  <c r="F983" i="1" a="1"/>
  <c r="F983" i="1" s="1"/>
  <c r="G977" i="1" a="1"/>
  <c r="G977" i="1" s="1"/>
  <c r="G1051" i="1" s="1" a="1"/>
  <c r="G1051" i="1" s="1"/>
  <c r="I976" i="1" a="1"/>
  <c r="I976" i="1" s="1"/>
  <c r="F977" i="1" a="1"/>
  <c r="F977" i="1"/>
  <c r="F1051" i="1" s="1" a="1"/>
  <c r="F1051" i="1" s="1"/>
  <c r="J912" i="1" a="1"/>
  <c r="J912" i="1"/>
  <c r="K926" i="1" a="1"/>
  <c r="K926" i="1"/>
  <c r="H914" i="1" a="1"/>
  <c r="H914" i="1" s="1"/>
  <c r="F926" i="1" a="1"/>
  <c r="F926" i="1"/>
  <c r="F912" i="1" a="1"/>
  <c r="F912" i="1"/>
  <c r="I926" i="1" a="1"/>
  <c r="I926" i="1" s="1"/>
  <c r="J914" i="1" a="1"/>
  <c r="J914" i="1" s="1"/>
  <c r="K912" i="1" a="1"/>
  <c r="K912" i="1" s="1"/>
  <c r="F914" i="1" a="1"/>
  <c r="F914" i="1" s="1"/>
  <c r="H912" i="1" a="1"/>
  <c r="H912" i="1" s="1"/>
  <c r="K914" i="1" a="1"/>
  <c r="K914" i="1" s="1"/>
  <c r="I914" i="1" a="1"/>
  <c r="I914" i="1" s="1"/>
  <c r="H926" i="1" a="1"/>
  <c r="H926" i="1"/>
  <c r="J926" i="1" a="1"/>
  <c r="J926" i="1"/>
  <c r="G912" i="1" a="1"/>
  <c r="G912" i="1" s="1"/>
  <c r="G914" i="1" a="1"/>
  <c r="G914" i="1" s="1"/>
  <c r="G926" i="1" a="1"/>
  <c r="G926" i="1"/>
  <c r="I912" i="1" a="1"/>
  <c r="I912" i="1"/>
  <c r="G883" i="1" a="1"/>
  <c r="G883" i="1" s="1"/>
  <c r="K882" i="1" a="1"/>
  <c r="K882" i="1" s="1"/>
  <c r="F883" i="1" a="1"/>
  <c r="F883" i="1" s="1"/>
  <c r="I883" i="1" a="1"/>
  <c r="I883" i="1"/>
  <c r="F882" i="1" a="1"/>
  <c r="F882" i="1" s="1"/>
  <c r="I882" i="1" a="1"/>
  <c r="I882" i="1" s="1"/>
  <c r="K894" i="1" a="1"/>
  <c r="K894" i="1" s="1"/>
  <c r="J894" i="1" a="1"/>
  <c r="J894" i="1"/>
  <c r="J901" i="1" s="1"/>
  <c r="G894" i="1" a="1"/>
  <c r="G894" i="1" s="1"/>
  <c r="G901" i="1" s="1"/>
  <c r="J883" i="1" a="1"/>
  <c r="J883" i="1" s="1"/>
  <c r="I894" i="1" a="1"/>
  <c r="I894" i="1" s="1"/>
  <c r="G882" i="1" a="1"/>
  <c r="G882" i="1"/>
  <c r="J882" i="1" a="1"/>
  <c r="J882" i="1"/>
  <c r="H894" i="1" a="1"/>
  <c r="H894" i="1" s="1"/>
  <c r="F894" i="1" a="1"/>
  <c r="F894" i="1" s="1"/>
  <c r="F893" i="1" s="1"/>
  <c r="H882" i="1" a="1"/>
  <c r="H882" i="1"/>
  <c r="K883" i="1" a="1"/>
  <c r="K883" i="1"/>
  <c r="H883" i="1" a="1"/>
  <c r="H883" i="1" s="1"/>
  <c r="J802" i="1" a="1"/>
  <c r="J802" i="1" s="1"/>
  <c r="K804" i="1" a="1"/>
  <c r="K804" i="1" s="1"/>
  <c r="H802" i="1" a="1"/>
  <c r="H802" i="1" s="1"/>
  <c r="J800" i="1" a="1"/>
  <c r="J800" i="1" s="1"/>
  <c r="G804" i="1" a="1"/>
  <c r="G804" i="1" s="1"/>
  <c r="I802" i="1" a="1"/>
  <c r="I802" i="1" s="1"/>
  <c r="K800" i="1" a="1"/>
  <c r="K800" i="1"/>
  <c r="H804" i="1" a="1"/>
  <c r="H804" i="1"/>
  <c r="K802" i="1" a="1"/>
  <c r="K802" i="1" s="1"/>
  <c r="F804" i="1" a="1"/>
  <c r="F804" i="1" s="1"/>
  <c r="G802" i="1" a="1"/>
  <c r="G802" i="1" s="1"/>
  <c r="I800" i="1" a="1"/>
  <c r="I800" i="1" s="1"/>
  <c r="F800" i="1" a="1"/>
  <c r="F800" i="1" s="1"/>
  <c r="J804" i="1" a="1"/>
  <c r="J804" i="1" s="1"/>
  <c r="F802" i="1" a="1"/>
  <c r="F802" i="1"/>
  <c r="I804" i="1" a="1"/>
  <c r="I804" i="1" s="1"/>
  <c r="H800" i="1" a="1"/>
  <c r="H800" i="1"/>
  <c r="G800" i="1" a="1"/>
  <c r="G800" i="1"/>
  <c r="J764" i="1" a="1"/>
  <c r="J764" i="1"/>
  <c r="J814" i="1" s="1" a="1"/>
  <c r="J814" i="1" s="1"/>
  <c r="K778" i="1" a="1"/>
  <c r="K778" i="1" s="1"/>
  <c r="J778" i="1" a="1"/>
  <c r="J778" i="1" s="1"/>
  <c r="I778" i="1" a="1"/>
  <c r="I778" i="1"/>
  <c r="H778" i="1" a="1"/>
  <c r="H778" i="1" s="1"/>
  <c r="G778" i="1" a="1"/>
  <c r="G778" i="1" s="1"/>
  <c r="G777" i="1" s="1"/>
  <c r="G781" i="1" s="1"/>
  <c r="F778" i="1" a="1"/>
  <c r="F778" i="1" s="1"/>
  <c r="F777" i="1" s="1"/>
  <c r="F781" i="1" s="1"/>
  <c r="G764" i="1" a="1"/>
  <c r="G764" i="1" s="1"/>
  <c r="G814" i="1" s="1" a="1"/>
  <c r="G814" i="1" s="1"/>
  <c r="I764" i="1" a="1"/>
  <c r="I764" i="1" s="1"/>
  <c r="I814" i="1" s="1" a="1"/>
  <c r="I814" i="1" s="1"/>
  <c r="H764" i="1" a="1"/>
  <c r="H764" i="1" s="1"/>
  <c r="H814" i="1" s="1" a="1"/>
  <c r="H814" i="1" s="1"/>
  <c r="K764" i="1" a="1"/>
  <c r="K764" i="1" s="1"/>
  <c r="K814" i="1" s="1" a="1"/>
  <c r="K814" i="1" s="1"/>
  <c r="F764" i="1" a="1"/>
  <c r="F764" i="1"/>
  <c r="F814" i="1" s="1" a="1"/>
  <c r="F814" i="1" s="1"/>
  <c r="I1891" i="1" a="1"/>
  <c r="I1891" i="1"/>
  <c r="F1891" i="1" a="1"/>
  <c r="F1891" i="1"/>
  <c r="K1891" i="1" a="1"/>
  <c r="K1891" i="1" s="1"/>
  <c r="K1889" i="1" a="1"/>
  <c r="K1889" i="1"/>
  <c r="F1895" i="1" a="1"/>
  <c r="F1895" i="1"/>
  <c r="H1897" i="1" a="1"/>
  <c r="H1897" i="1"/>
  <c r="G1897" i="1" a="1"/>
  <c r="G1897" i="1" s="1"/>
  <c r="H1895" i="1" a="1"/>
  <c r="H1895" i="1" s="1"/>
  <c r="G1893" i="1" a="1"/>
  <c r="G1893" i="1" s="1"/>
  <c r="G1891" i="1" a="1"/>
  <c r="G1891" i="1" s="1"/>
  <c r="K1895" i="1" a="1"/>
  <c r="K1895" i="1" s="1"/>
  <c r="H1893" i="1" a="1"/>
  <c r="H1893" i="1" s="1"/>
  <c r="I1897" i="1" a="1"/>
  <c r="I1897" i="1"/>
  <c r="G1895" i="1" a="1"/>
  <c r="G1895" i="1"/>
  <c r="F1897" i="1" a="1"/>
  <c r="F1897" i="1" s="1"/>
  <c r="H1891" i="1" a="1"/>
  <c r="H1891" i="1" s="1"/>
  <c r="K1897" i="1" a="1"/>
  <c r="K1897" i="1"/>
  <c r="J1897" i="1" a="1"/>
  <c r="J1897" i="1"/>
  <c r="J1895" i="1" a="1"/>
  <c r="J1895" i="1"/>
  <c r="I1895" i="1" a="1"/>
  <c r="I1895" i="1" s="1"/>
  <c r="J1893" i="1" a="1"/>
  <c r="J1893" i="1" s="1"/>
  <c r="F1893" i="1" a="1"/>
  <c r="F1893" i="1"/>
  <c r="J1891" i="1" a="1"/>
  <c r="J1891" i="1" s="1"/>
  <c r="K1893" i="1" a="1"/>
  <c r="K1893" i="1" s="1"/>
  <c r="I1893" i="1" a="1"/>
  <c r="I1893" i="1" s="1"/>
  <c r="J1879" i="1" a="1"/>
  <c r="J1879" i="1"/>
  <c r="J1889" i="1" a="1"/>
  <c r="J1889" i="1" s="1"/>
  <c r="I1889" i="1" a="1"/>
  <c r="I1889" i="1" s="1"/>
  <c r="G1889" i="1" a="1"/>
  <c r="G1889" i="1" s="1"/>
  <c r="F1888" i="1" a="1"/>
  <c r="F1888" i="1"/>
  <c r="F1879" i="1" a="1"/>
  <c r="F1879" i="1"/>
  <c r="J1887" i="1" a="1"/>
  <c r="J1887" i="1"/>
  <c r="K1885" i="1" a="1"/>
  <c r="K1885" i="1" s="1"/>
  <c r="K1875" i="1" a="1"/>
  <c r="K1875" i="1"/>
  <c r="H1882" i="1" a="1"/>
  <c r="H1882" i="1"/>
  <c r="I1877" i="1" a="1"/>
  <c r="I1877" i="1" s="1"/>
  <c r="F1877" i="1" a="1"/>
  <c r="F1877" i="1" s="1"/>
  <c r="F1885" i="1" a="1"/>
  <c r="F1885" i="1" s="1"/>
  <c r="J1882" i="1" a="1"/>
  <c r="J1882" i="1" s="1"/>
  <c r="H1889" i="1" a="1"/>
  <c r="H1889" i="1" s="1"/>
  <c r="J1888" i="1" a="1"/>
  <c r="J1888" i="1" s="1"/>
  <c r="H1887" i="1" a="1"/>
  <c r="H1887" i="1" s="1"/>
  <c r="K1883" i="1" a="1"/>
  <c r="K1883" i="1"/>
  <c r="K1887" i="1" a="1"/>
  <c r="K1887" i="1"/>
  <c r="F1889" i="1" a="1"/>
  <c r="F1889" i="1" s="1"/>
  <c r="J1885" i="1" a="1"/>
  <c r="J1885" i="1"/>
  <c r="I1883" i="1" a="1"/>
  <c r="I1883" i="1"/>
  <c r="H1883" i="1" a="1"/>
  <c r="H1883" i="1"/>
  <c r="F1883" i="1" a="1"/>
  <c r="F1883" i="1" s="1"/>
  <c r="I1882" i="1" a="1"/>
  <c r="I1882" i="1" s="1"/>
  <c r="G1877" i="1" a="1"/>
  <c r="G1877" i="1" s="1"/>
  <c r="G1882" i="1" a="1"/>
  <c r="G1882" i="1"/>
  <c r="G1879" i="1" a="1"/>
  <c r="G1879" i="1" s="1"/>
  <c r="J1877" i="1" a="1"/>
  <c r="J1877" i="1" s="1"/>
  <c r="J1883" i="1" a="1"/>
  <c r="J1883" i="1" s="1"/>
  <c r="K1888" i="1" a="1"/>
  <c r="K1888" i="1"/>
  <c r="G1888" i="1" a="1"/>
  <c r="G1888" i="1" s="1"/>
  <c r="I1879" i="1" a="1"/>
  <c r="I1879" i="1" s="1"/>
  <c r="H1885" i="1" a="1"/>
  <c r="H1885" i="1"/>
  <c r="K1882" i="1" a="1"/>
  <c r="K1882" i="1"/>
  <c r="I1888" i="1" a="1"/>
  <c r="I1888" i="1"/>
  <c r="H1888" i="1" a="1"/>
  <c r="H1888" i="1" s="1"/>
  <c r="I1885" i="1" a="1"/>
  <c r="I1885" i="1" s="1"/>
  <c r="F1882" i="1" a="1"/>
  <c r="F1882" i="1"/>
  <c r="G1887" i="1" a="1"/>
  <c r="G1887" i="1"/>
  <c r="G1885" i="1" a="1"/>
  <c r="G1885" i="1" s="1"/>
  <c r="G1883" i="1" a="1"/>
  <c r="G1883" i="1" s="1"/>
  <c r="K1879" i="1" a="1"/>
  <c r="K1879" i="1" s="1"/>
  <c r="H1879" i="1" a="1"/>
  <c r="H1879" i="1" s="1"/>
  <c r="H1877" i="1" a="1"/>
  <c r="H1877" i="1" s="1"/>
  <c r="K1877" i="1" a="1"/>
  <c r="K1877" i="1" s="1"/>
  <c r="F1887" i="1" a="1"/>
  <c r="F1887" i="1"/>
  <c r="I1887" i="1" a="1"/>
  <c r="I1887" i="1"/>
  <c r="H1862" i="1" a="1"/>
  <c r="H1862" i="1"/>
  <c r="K1869" i="1" a="1"/>
  <c r="K1869" i="1" s="1"/>
  <c r="I1865" i="1" a="1"/>
  <c r="I1865" i="1"/>
  <c r="F1875" i="1" a="1"/>
  <c r="F1875" i="1"/>
  <c r="G1869" i="1" a="1"/>
  <c r="G1869" i="1"/>
  <c r="K1873" i="1" a="1"/>
  <c r="K1873" i="1" s="1"/>
  <c r="J1873" i="1" a="1"/>
  <c r="J1873" i="1" s="1"/>
  <c r="F1871" i="1" a="1"/>
  <c r="F1871" i="1" s="1"/>
  <c r="F1869" i="1" a="1"/>
  <c r="F1869" i="1" s="1"/>
  <c r="G1867" i="1" a="1"/>
  <c r="G1867" i="1" s="1"/>
  <c r="I1862" i="1" a="1"/>
  <c r="I1862" i="1" s="1"/>
  <c r="J1860" i="1" a="1"/>
  <c r="J1860" i="1"/>
  <c r="J1865" i="1" a="1"/>
  <c r="J1865" i="1"/>
  <c r="J1862" i="1" a="1"/>
  <c r="J1862" i="1" s="1"/>
  <c r="I1869" i="1" a="1"/>
  <c r="I1869" i="1" s="1"/>
  <c r="H1867" i="1" a="1"/>
  <c r="H1867" i="1"/>
  <c r="K1866" i="1" a="1"/>
  <c r="K1866" i="1"/>
  <c r="I1860" i="1" a="1"/>
  <c r="I1860" i="1"/>
  <c r="I1863" i="1" a="1"/>
  <c r="I1863" i="1" s="1"/>
  <c r="G1866" i="1" a="1"/>
  <c r="G1866" i="1" s="1"/>
  <c r="I1867" i="1" a="1"/>
  <c r="I1867" i="1"/>
  <c r="J1869" i="1" a="1"/>
  <c r="J1869" i="1" s="1"/>
  <c r="J1867" i="1" a="1"/>
  <c r="J1867" i="1" s="1"/>
  <c r="F1865" i="1" a="1"/>
  <c r="F1865" i="1" s="1"/>
  <c r="F1873" i="1" a="1"/>
  <c r="F1873" i="1"/>
  <c r="H1873" i="1" a="1"/>
  <c r="H1873" i="1" s="1"/>
  <c r="G1873" i="1" a="1"/>
  <c r="G1873" i="1" s="1"/>
  <c r="J1863" i="1" a="1"/>
  <c r="J1863" i="1" s="1"/>
  <c r="J1875" i="1" a="1"/>
  <c r="J1875" i="1"/>
  <c r="F1866" i="1" a="1"/>
  <c r="F1866" i="1"/>
  <c r="K1862" i="1" a="1"/>
  <c r="K1862" i="1"/>
  <c r="H1871" i="1" a="1"/>
  <c r="H1871" i="1" s="1"/>
  <c r="G1863" i="1" a="1"/>
  <c r="G1863" i="1"/>
  <c r="J1866" i="1" a="1"/>
  <c r="J1866" i="1"/>
  <c r="I1873" i="1" a="1"/>
  <c r="I1873" i="1" s="1"/>
  <c r="J1871" i="1" a="1"/>
  <c r="J1871" i="1" s="1"/>
  <c r="K1867" i="1" a="1"/>
  <c r="K1867" i="1" s="1"/>
  <c r="K1865" i="1" a="1"/>
  <c r="K1865" i="1" s="1"/>
  <c r="G1865" i="1" a="1"/>
  <c r="G1865" i="1" s="1"/>
  <c r="I1875" i="1" a="1"/>
  <c r="I1875" i="1" s="1"/>
  <c r="H1875" i="1" a="1"/>
  <c r="H1875" i="1" s="1"/>
  <c r="G1871" i="1" a="1"/>
  <c r="G1871" i="1"/>
  <c r="G1875" i="1" a="1"/>
  <c r="G1875" i="1"/>
  <c r="H1869" i="1" a="1"/>
  <c r="H1869" i="1" s="1"/>
  <c r="I1866" i="1" a="1"/>
  <c r="I1866" i="1"/>
  <c r="H1865" i="1" a="1"/>
  <c r="H1865" i="1"/>
  <c r="F1863" i="1" a="1"/>
  <c r="F1863" i="1"/>
  <c r="K1871" i="1" a="1"/>
  <c r="K1871" i="1" s="1"/>
  <c r="G1862" i="1" a="1"/>
  <c r="G1862" i="1" s="1"/>
  <c r="I1871" i="1" a="1"/>
  <c r="I1871" i="1" s="1"/>
  <c r="F1867" i="1" a="1"/>
  <c r="F1867" i="1"/>
  <c r="H1866" i="1" a="1"/>
  <c r="H1866" i="1" s="1"/>
  <c r="H1863" i="1" a="1"/>
  <c r="H1863" i="1" s="1"/>
  <c r="F1862" i="1" a="1"/>
  <c r="F1862" i="1" s="1"/>
  <c r="K1860" i="1" a="1"/>
  <c r="K1860" i="1"/>
  <c r="K1863" i="1" a="1"/>
  <c r="K1863" i="1" s="1"/>
  <c r="F1854" i="1" a="1"/>
  <c r="F1854" i="1" s="1"/>
  <c r="H1850" i="1" a="1"/>
  <c r="H1850" i="1"/>
  <c r="G1856" i="1" a="1"/>
  <c r="G1856" i="1"/>
  <c r="I1856" i="1" a="1"/>
  <c r="I1856" i="1" s="1"/>
  <c r="F1860" i="1" a="1"/>
  <c r="F1860" i="1" s="1"/>
  <c r="J1859" i="1" a="1"/>
  <c r="J1859" i="1" s="1"/>
  <c r="H1859" i="1" a="1"/>
  <c r="H1859" i="1"/>
  <c r="H1852" i="1" a="1"/>
  <c r="H1852" i="1"/>
  <c r="F1850" i="1" a="1"/>
  <c r="F1850" i="1" s="1"/>
  <c r="F1859" i="1" a="1"/>
  <c r="F1859" i="1" s="1"/>
  <c r="J1856" i="1" a="1"/>
  <c r="J1856" i="1" s="1"/>
  <c r="G1852" i="1" a="1"/>
  <c r="G1852" i="1" s="1"/>
  <c r="K1854" i="1" a="1"/>
  <c r="K1854" i="1" s="1"/>
  <c r="K1852" i="1" a="1"/>
  <c r="K1852" i="1" s="1"/>
  <c r="I1854" i="1" a="1"/>
  <c r="I1854" i="1"/>
  <c r="J1850" i="1" a="1"/>
  <c r="J1850" i="1"/>
  <c r="I1850" i="1" a="1"/>
  <c r="I1850" i="1" s="1"/>
  <c r="F1856" i="1" a="1"/>
  <c r="F1856" i="1" s="1"/>
  <c r="H1854" i="1" a="1"/>
  <c r="H1854" i="1"/>
  <c r="G1854" i="1" a="1"/>
  <c r="G1854" i="1"/>
  <c r="J1852" i="1" a="1"/>
  <c r="J1852" i="1"/>
  <c r="I1859" i="1" a="1"/>
  <c r="I1859" i="1" s="1"/>
  <c r="F1852" i="1" a="1"/>
  <c r="F1852" i="1" s="1"/>
  <c r="K1850" i="1" a="1"/>
  <c r="K1850" i="1" s="1"/>
  <c r="H1860" i="1" a="1"/>
  <c r="H1860" i="1" s="1"/>
  <c r="G1860" i="1" a="1"/>
  <c r="G1860" i="1" s="1"/>
  <c r="K1859" i="1" a="1"/>
  <c r="K1859" i="1" s="1"/>
  <c r="G1859" i="1" a="1"/>
  <c r="G1859" i="1"/>
  <c r="K1856" i="1" a="1"/>
  <c r="K1856" i="1"/>
  <c r="J1854" i="1" a="1"/>
  <c r="J1854" i="1" s="1"/>
  <c r="I1852" i="1" a="1"/>
  <c r="I1852" i="1" s="1"/>
  <c r="G1850" i="1" a="1"/>
  <c r="G1850" i="1"/>
  <c r="H1856" i="1" a="1"/>
  <c r="H1856" i="1"/>
  <c r="F1841" i="1" a="1"/>
  <c r="F1841" i="1" s="1"/>
  <c r="K1845" i="1" a="1"/>
  <c r="K1845" i="1" s="1"/>
  <c r="H1840" i="1" a="1"/>
  <c r="H1840" i="1" s="1"/>
  <c r="K1846" i="1" a="1"/>
  <c r="K1846" i="1" s="1"/>
  <c r="J1846" i="1" a="1"/>
  <c r="J1846" i="1" s="1"/>
  <c r="F1846" i="1" a="1"/>
  <c r="F1846" i="1" s="1"/>
  <c r="G1845" i="1" a="1"/>
  <c r="G1845" i="1" s="1"/>
  <c r="G1843" i="1" a="1"/>
  <c r="G1843" i="1"/>
  <c r="K1843" i="1" a="1"/>
  <c r="K1843" i="1" s="1"/>
  <c r="G1840" i="1" a="1"/>
  <c r="G1840" i="1" s="1"/>
  <c r="G1846" i="1" a="1"/>
  <c r="G1846" i="1" s="1"/>
  <c r="J1841" i="1" a="1"/>
  <c r="J1841" i="1"/>
  <c r="J1843" i="1" a="1"/>
  <c r="J1843" i="1"/>
  <c r="I1840" i="1" a="1"/>
  <c r="I1840" i="1" s="1"/>
  <c r="F1840" i="1" a="1"/>
  <c r="F1840" i="1" s="1"/>
  <c r="F1843" i="1" a="1"/>
  <c r="F1843" i="1"/>
  <c r="I1841" i="1" a="1"/>
  <c r="I1841" i="1" s="1"/>
  <c r="K1848" i="1" a="1"/>
  <c r="K1848" i="1" s="1"/>
  <c r="I1848" i="1" a="1"/>
  <c r="I1848" i="1" s="1"/>
  <c r="K1840" i="1" a="1"/>
  <c r="K1840" i="1" s="1"/>
  <c r="J1848" i="1" a="1"/>
  <c r="J1848" i="1" s="1"/>
  <c r="H1848" i="1" a="1"/>
  <c r="H1848" i="1" s="1"/>
  <c r="G1848" i="1" a="1"/>
  <c r="G1848" i="1" s="1"/>
  <c r="F1848" i="1" a="1"/>
  <c r="F1848" i="1" s="1"/>
  <c r="H1845" i="1" a="1"/>
  <c r="H1845" i="1"/>
  <c r="I1843" i="1" a="1"/>
  <c r="I1843" i="1"/>
  <c r="H1841" i="1" a="1"/>
  <c r="H1841" i="1" s="1"/>
  <c r="G1841" i="1" a="1"/>
  <c r="G1841" i="1"/>
  <c r="J1840" i="1" a="1"/>
  <c r="J1840" i="1"/>
  <c r="K1841" i="1" a="1"/>
  <c r="K1841" i="1" s="1"/>
  <c r="H1846" i="1" a="1"/>
  <c r="H1846" i="1" s="1"/>
  <c r="I1846" i="1" a="1"/>
  <c r="I1846" i="1" s="1"/>
  <c r="J1845" i="1" a="1"/>
  <c r="J1845" i="1" s="1"/>
  <c r="I1845" i="1" a="1"/>
  <c r="I1845" i="1" s="1"/>
  <c r="H1843" i="1" a="1"/>
  <c r="H1843" i="1" s="1"/>
  <c r="F1845" i="1" a="1"/>
  <c r="F1845" i="1" s="1"/>
  <c r="I1826" i="1" a="1"/>
  <c r="I1826" i="1" s="1"/>
  <c r="J1829" i="1" a="1"/>
  <c r="J1829" i="1"/>
  <c r="H1837" i="1" a="1"/>
  <c r="H1837" i="1" s="1"/>
  <c r="H1835" i="1" a="1"/>
  <c r="H1835" i="1" s="1"/>
  <c r="G1837" i="1" a="1"/>
  <c r="G1837" i="1"/>
  <c r="I1835" i="1" a="1"/>
  <c r="I1835" i="1"/>
  <c r="G1831" i="1" a="1"/>
  <c r="G1831" i="1" s="1"/>
  <c r="K1827" i="1" a="1"/>
  <c r="K1827" i="1" s="1"/>
  <c r="I1829" i="1" a="1"/>
  <c r="I1829" i="1" s="1"/>
  <c r="J1833" i="1" a="1"/>
  <c r="J1833" i="1"/>
  <c r="J1831" i="1" a="1"/>
  <c r="J1831" i="1" s="1"/>
  <c r="I1831" i="1" a="1"/>
  <c r="I1831" i="1" s="1"/>
  <c r="G1833" i="1" a="1"/>
  <c r="G1833" i="1" s="1"/>
  <c r="J1827" i="1" a="1"/>
  <c r="J1827" i="1" s="1"/>
  <c r="F1827" i="1" a="1"/>
  <c r="F1827" i="1" s="1"/>
  <c r="G1826" i="1" a="1"/>
  <c r="G1826" i="1" s="1"/>
  <c r="K1835" i="1" a="1"/>
  <c r="K1835" i="1" s="1"/>
  <c r="K1837" i="1" a="1"/>
  <c r="K1837" i="1"/>
  <c r="F1829" i="1" a="1"/>
  <c r="F1829" i="1"/>
  <c r="J1837" i="1" a="1"/>
  <c r="J1837" i="1" s="1"/>
  <c r="I1837" i="1" a="1"/>
  <c r="I1837" i="1" s="1"/>
  <c r="F1837" i="1" a="1"/>
  <c r="F1837" i="1"/>
  <c r="K1833" i="1" a="1"/>
  <c r="K1833" i="1"/>
  <c r="H1833" i="1" a="1"/>
  <c r="H1833" i="1" s="1"/>
  <c r="F1835" i="1" a="1"/>
  <c r="F1835" i="1" s="1"/>
  <c r="G1829" i="1" a="1"/>
  <c r="G1829" i="1" s="1"/>
  <c r="H1826" i="1" a="1"/>
  <c r="H1826" i="1" s="1"/>
  <c r="K1826" i="1" a="1"/>
  <c r="K1826" i="1" s="1"/>
  <c r="G1827" i="1" a="1"/>
  <c r="G1827" i="1" s="1"/>
  <c r="J1835" i="1" a="1"/>
  <c r="J1835" i="1" s="1"/>
  <c r="G1835" i="1" a="1"/>
  <c r="G1835" i="1"/>
  <c r="H1829" i="1" a="1"/>
  <c r="H1829" i="1"/>
  <c r="I1827" i="1" a="1"/>
  <c r="I1827" i="1" s="1"/>
  <c r="F1831" i="1" a="1"/>
  <c r="F1831" i="1" s="1"/>
  <c r="K1829" i="1" a="1"/>
  <c r="K1829" i="1"/>
  <c r="I1833" i="1" a="1"/>
  <c r="I1833" i="1"/>
  <c r="F1833" i="1" a="1"/>
  <c r="F1833" i="1" s="1"/>
  <c r="H1827" i="1" a="1"/>
  <c r="H1827" i="1" s="1"/>
  <c r="J1826" i="1" a="1"/>
  <c r="J1826" i="1" s="1"/>
  <c r="K1831" i="1" a="1"/>
  <c r="K1831" i="1" s="1"/>
  <c r="H1831" i="1" a="1"/>
  <c r="H1831" i="1" s="1"/>
  <c r="K1824" i="1" a="1"/>
  <c r="K1824" i="1" s="1"/>
  <c r="I1824" i="1" a="1"/>
  <c r="I1824" i="1" s="1"/>
  <c r="K1822" i="1" a="1"/>
  <c r="K1822" i="1"/>
  <c r="F1822" i="1" a="1"/>
  <c r="F1822" i="1" s="1"/>
  <c r="J1821" i="1" a="1"/>
  <c r="J1821" i="1" s="1"/>
  <c r="I1821" i="1" a="1"/>
  <c r="I1821" i="1" s="1"/>
  <c r="H1822" i="1" a="1"/>
  <c r="H1822" i="1"/>
  <c r="G1822" i="1" a="1"/>
  <c r="G1822" i="1"/>
  <c r="J1824" i="1" a="1"/>
  <c r="J1824" i="1" s="1"/>
  <c r="H1824" i="1" a="1"/>
  <c r="H1824" i="1" s="1"/>
  <c r="G1824" i="1" a="1"/>
  <c r="G1824" i="1" s="1"/>
  <c r="F1821" i="1" a="1"/>
  <c r="F1821" i="1" s="1"/>
  <c r="F1826" i="1" a="1"/>
  <c r="F1826" i="1"/>
  <c r="F1824" i="1" a="1"/>
  <c r="F1824" i="1" s="1"/>
  <c r="J1822" i="1" a="1"/>
  <c r="J1822" i="1" s="1"/>
  <c r="I1822" i="1" a="1"/>
  <c r="I1822" i="1" s="1"/>
  <c r="H1821" i="1" a="1"/>
  <c r="H1821" i="1" s="1"/>
  <c r="K1821" i="1" a="1"/>
  <c r="K1821" i="1" s="1"/>
  <c r="G1821" i="1" a="1"/>
  <c r="G1821" i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G784" i="1"/>
  <c r="G785" i="1" s="1"/>
  <c r="F784" i="1"/>
  <c r="F785" i="1" s="1"/>
  <c r="J781" i="1"/>
  <c r="K780" i="1"/>
  <c r="J780" i="1"/>
  <c r="I780" i="1"/>
  <c r="H780" i="1"/>
  <c r="G780" i="1"/>
  <c r="F780" i="1"/>
  <c r="K777" i="1"/>
  <c r="K784" i="1" s="1"/>
  <c r="K785" i="1" s="1"/>
  <c r="J777" i="1"/>
  <c r="J784" i="1" s="1"/>
  <c r="J785" i="1" s="1"/>
  <c r="I777" i="1"/>
  <c r="I781" i="1" s="1"/>
  <c r="H777" i="1"/>
  <c r="H781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J673" i="1"/>
  <c r="F673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I667" i="1"/>
  <c r="I673" i="1" s="1"/>
  <c r="H667" i="1"/>
  <c r="H673" i="1" s="1"/>
  <c r="G667" i="1"/>
  <c r="G673" i="1" s="1"/>
  <c r="F667" i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17" i="1"/>
  <c r="H513" i="1"/>
  <c r="K503" i="1"/>
  <c r="J503" i="1"/>
  <c r="I503" i="1"/>
  <c r="H503" i="1"/>
  <c r="G503" i="1"/>
  <c r="F503" i="1"/>
  <c r="F475" i="1"/>
  <c r="G472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I437" i="1"/>
  <c r="H437" i="1"/>
  <c r="F43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7" i="1"/>
  <c r="G397" i="1"/>
  <c r="G517" i="1" s="1"/>
  <c r="J396" i="1"/>
  <c r="J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F384" i="1"/>
  <c r="F515" i="1" s="1"/>
  <c r="F383" i="1"/>
  <c r="F514" i="1" s="1"/>
  <c r="H382" i="1"/>
  <c r="K379" i="1"/>
  <c r="J379" i="1"/>
  <c r="I379" i="1"/>
  <c r="H379" i="1"/>
  <c r="G379" i="1"/>
  <c r="F379" i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I323" i="1"/>
  <c r="I478" i="1" s="1"/>
  <c r="F323" i="1"/>
  <c r="F478" i="1" s="1"/>
  <c r="I322" i="1"/>
  <c r="I477" i="1" s="1"/>
  <c r="I321" i="1"/>
  <c r="I476" i="1" s="1"/>
  <c r="J320" i="1"/>
  <c r="J475" i="1" s="1"/>
  <c r="F319" i="1"/>
  <c r="F474" i="1" s="1"/>
  <c r="J318" i="1"/>
  <c r="J473" i="1" s="1"/>
  <c r="I318" i="1"/>
  <c r="I473" i="1" s="1"/>
  <c r="H318" i="1"/>
  <c r="H473" i="1" s="1"/>
  <c r="J316" i="1"/>
  <c r="J471" i="1" s="1"/>
  <c r="H316" i="1"/>
  <c r="H471" i="1" s="1"/>
  <c r="F316" i="1"/>
  <c r="F471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F299" i="1"/>
  <c r="F463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H127" i="1"/>
  <c r="G127" i="1"/>
  <c r="K124" i="1"/>
  <c r="J124" i="1"/>
  <c r="H124" i="1"/>
  <c r="F124" i="1"/>
  <c r="K123" i="1"/>
  <c r="I123" i="1"/>
  <c r="H123" i="1"/>
  <c r="G123" i="1"/>
  <c r="F122" i="1"/>
  <c r="K121" i="1"/>
  <c r="H121" i="1"/>
  <c r="G121" i="1"/>
  <c r="H120" i="1"/>
  <c r="F120" i="1"/>
  <c r="K119" i="1"/>
  <c r="J119" i="1"/>
  <c r="I119" i="1"/>
  <c r="H119" i="1"/>
  <c r="G119" i="1"/>
  <c r="J118" i="1"/>
  <c r="K117" i="1"/>
  <c r="I117" i="1"/>
  <c r="H117" i="1"/>
  <c r="G117" i="1"/>
  <c r="H116" i="1"/>
  <c r="I115" i="1"/>
  <c r="H115" i="1"/>
  <c r="G115" i="1"/>
  <c r="J114" i="1"/>
  <c r="I114" i="1"/>
  <c r="F114" i="1"/>
  <c r="K113" i="1"/>
  <c r="H113" i="1"/>
  <c r="G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I397" i="1" s="1"/>
  <c r="I517" i="1" s="1"/>
  <c r="H287" i="1"/>
  <c r="G287" i="1"/>
  <c r="F287" i="1"/>
  <c r="K285" i="1"/>
  <c r="J285" i="1"/>
  <c r="J384" i="1" s="1"/>
  <c r="J515" i="1" s="1"/>
  <c r="I285" i="1"/>
  <c r="H285" i="1"/>
  <c r="G285" i="1"/>
  <c r="F285" i="1"/>
  <c r="K284" i="1"/>
  <c r="K383" i="1" s="1"/>
  <c r="K514" i="1" s="1"/>
  <c r="J284" i="1"/>
  <c r="I284" i="1"/>
  <c r="I383" i="1" s="1"/>
  <c r="I514" i="1" s="1"/>
  <c r="H284" i="1"/>
  <c r="G284" i="1"/>
  <c r="G383" i="1" s="1"/>
  <c r="G514" i="1" s="1"/>
  <c r="F284" i="1"/>
  <c r="K283" i="1"/>
  <c r="J283" i="1"/>
  <c r="J382" i="1" s="1"/>
  <c r="J513" i="1" s="1"/>
  <c r="I283" i="1"/>
  <c r="H283" i="1"/>
  <c r="G283" i="1"/>
  <c r="F283" i="1"/>
  <c r="I281" i="1"/>
  <c r="K248" i="1"/>
  <c r="K323" i="1" s="1"/>
  <c r="K478" i="1" s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F247" i="1"/>
  <c r="K246" i="1"/>
  <c r="J246" i="1"/>
  <c r="I246" i="1"/>
  <c r="H246" i="1"/>
  <c r="G246" i="1"/>
  <c r="G321" i="1" s="1"/>
  <c r="G476" i="1" s="1"/>
  <c r="F246" i="1"/>
  <c r="K245" i="1"/>
  <c r="J245" i="1"/>
  <c r="I245" i="1"/>
  <c r="H245" i="1"/>
  <c r="G245" i="1"/>
  <c r="F245" i="1"/>
  <c r="K244" i="1"/>
  <c r="K319" i="1" s="1"/>
  <c r="K474" i="1" s="1"/>
  <c r="J244" i="1"/>
  <c r="I244" i="1"/>
  <c r="H244" i="1"/>
  <c r="G244" i="1"/>
  <c r="G319" i="1" s="1"/>
  <c r="G474" i="1" s="1"/>
  <c r="F244" i="1"/>
  <c r="K243" i="1"/>
  <c r="J243" i="1"/>
  <c r="I243" i="1"/>
  <c r="H243" i="1"/>
  <c r="G243" i="1"/>
  <c r="F243" i="1"/>
  <c r="K242" i="1"/>
  <c r="J242" i="1"/>
  <c r="I242" i="1"/>
  <c r="H242" i="1"/>
  <c r="G242" i="1"/>
  <c r="G317" i="1" s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I214" i="1"/>
  <c r="H214" i="1"/>
  <c r="G214" i="1"/>
  <c r="G210" i="1" s="1"/>
  <c r="F214" i="1"/>
  <c r="F210" i="1" s="1"/>
  <c r="J210" i="1"/>
  <c r="I210" i="1"/>
  <c r="H210" i="1"/>
  <c r="K207" i="1"/>
  <c r="J207" i="1"/>
  <c r="I207" i="1"/>
  <c r="H207" i="1"/>
  <c r="G207" i="1"/>
  <c r="F207" i="1"/>
  <c r="F396" i="1" s="1"/>
  <c r="K205" i="1"/>
  <c r="J205" i="1"/>
  <c r="I205" i="1"/>
  <c r="H205" i="1"/>
  <c r="H378" i="1" s="1"/>
  <c r="H435" i="1" s="1"/>
  <c r="G205" i="1"/>
  <c r="F205" i="1"/>
  <c r="K188" i="1"/>
  <c r="K313" i="1" s="1"/>
  <c r="K418" i="1" s="1"/>
  <c r="J188" i="1"/>
  <c r="I188" i="1"/>
  <c r="H188" i="1"/>
  <c r="G188" i="1"/>
  <c r="G313" i="1" s="1"/>
  <c r="G418" i="1" s="1"/>
  <c r="F188" i="1"/>
  <c r="K187" i="1"/>
  <c r="J187" i="1"/>
  <c r="I187" i="1"/>
  <c r="H187" i="1"/>
  <c r="G187" i="1"/>
  <c r="F187" i="1"/>
  <c r="F312" i="1" s="1"/>
  <c r="F417" i="1" s="1"/>
  <c r="K183" i="1"/>
  <c r="K298" i="1" s="1"/>
  <c r="K411" i="1" s="1"/>
  <c r="J183" i="1"/>
  <c r="I183" i="1"/>
  <c r="I298" i="1" s="1"/>
  <c r="I411" i="1" s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I398" i="1" s="1"/>
  <c r="I518" i="1" s="1"/>
  <c r="H170" i="1"/>
  <c r="H398" i="1" s="1"/>
  <c r="H51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H169" i="1"/>
  <c r="G169" i="1"/>
  <c r="F169" i="1"/>
  <c r="F397" i="1" s="1"/>
  <c r="F517" i="1" s="1"/>
  <c r="K168" i="1"/>
  <c r="K396" i="1" s="1"/>
  <c r="K437" i="1" s="1"/>
  <c r="J168" i="1"/>
  <c r="I168" i="1"/>
  <c r="I396" i="1" s="1"/>
  <c r="H168" i="1"/>
  <c r="H396" i="1" s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I156" i="1"/>
  <c r="I384" i="1" s="1"/>
  <c r="I515" i="1" s="1"/>
  <c r="H156" i="1"/>
  <c r="H384" i="1" s="1"/>
  <c r="H515" i="1" s="1"/>
  <c r="G156" i="1"/>
  <c r="G384" i="1" s="1"/>
  <c r="G515" i="1" s="1"/>
  <c r="F156" i="1"/>
  <c r="K155" i="1"/>
  <c r="J155" i="1"/>
  <c r="J383" i="1" s="1"/>
  <c r="J514" i="1" s="1"/>
  <c r="I155" i="1"/>
  <c r="H155" i="1"/>
  <c r="G155" i="1"/>
  <c r="F155" i="1"/>
  <c r="K154" i="1"/>
  <c r="K382" i="1" s="1"/>
  <c r="K513" i="1" s="1"/>
  <c r="J154" i="1"/>
  <c r="I154" i="1"/>
  <c r="I382" i="1" s="1"/>
  <c r="I513" i="1" s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I380" i="1" s="1"/>
  <c r="I511" i="1" s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G378" i="1" s="1"/>
  <c r="G435" i="1" s="1"/>
  <c r="F150" i="1"/>
  <c r="K134" i="1"/>
  <c r="J134" i="1"/>
  <c r="I134" i="1"/>
  <c r="H134" i="1"/>
  <c r="G134" i="1"/>
  <c r="F134" i="1"/>
  <c r="K133" i="1"/>
  <c r="J133" i="1"/>
  <c r="I133" i="1"/>
  <c r="H133" i="1"/>
  <c r="G133" i="1"/>
  <c r="G361" i="1" s="1"/>
  <c r="G502" i="1" s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127" i="1" s="1"/>
  <c r="I95" i="1"/>
  <c r="H95" i="1"/>
  <c r="G95" i="1"/>
  <c r="F95" i="1"/>
  <c r="F127" i="1" s="1"/>
  <c r="K94" i="1"/>
  <c r="K322" i="1" s="1"/>
  <c r="K477" i="1" s="1"/>
  <c r="J94" i="1"/>
  <c r="I94" i="1"/>
  <c r="I126" i="1" s="1"/>
  <c r="H94" i="1"/>
  <c r="G94" i="1"/>
  <c r="G322" i="1" s="1"/>
  <c r="G477" i="1" s="1"/>
  <c r="F94" i="1"/>
  <c r="F126" i="1" s="1"/>
  <c r="K93" i="1"/>
  <c r="J93" i="1"/>
  <c r="J321" i="1" s="1"/>
  <c r="J476" i="1" s="1"/>
  <c r="I93" i="1"/>
  <c r="H93" i="1"/>
  <c r="G93" i="1"/>
  <c r="F93" i="1"/>
  <c r="F321" i="1" s="1"/>
  <c r="F476" i="1" s="1"/>
  <c r="K92" i="1"/>
  <c r="K320" i="1" s="1"/>
  <c r="K475" i="1" s="1"/>
  <c r="J92" i="1"/>
  <c r="I92" i="1"/>
  <c r="H92" i="1"/>
  <c r="H320" i="1" s="1"/>
  <c r="H475" i="1" s="1"/>
  <c r="G92" i="1"/>
  <c r="G320" i="1" s="1"/>
  <c r="G475" i="1" s="1"/>
  <c r="F92" i="1"/>
  <c r="F320" i="1" s="1"/>
  <c r="K91" i="1"/>
  <c r="J91" i="1"/>
  <c r="I91" i="1"/>
  <c r="H91" i="1"/>
  <c r="G91" i="1"/>
  <c r="F91" i="1"/>
  <c r="F123" i="1" s="1"/>
  <c r="K90" i="1"/>
  <c r="K122" i="1" s="1"/>
  <c r="J90" i="1"/>
  <c r="J122" i="1" s="1"/>
  <c r="I90" i="1"/>
  <c r="I122" i="1" s="1"/>
  <c r="H90" i="1"/>
  <c r="H122" i="1" s="1"/>
  <c r="G90" i="1"/>
  <c r="G318" i="1" s="1"/>
  <c r="G473" i="1" s="1"/>
  <c r="F90" i="1"/>
  <c r="F318" i="1" s="1"/>
  <c r="F473" i="1" s="1"/>
  <c r="K89" i="1"/>
  <c r="J89" i="1"/>
  <c r="J121" i="1" s="1"/>
  <c r="I89" i="1"/>
  <c r="H89" i="1"/>
  <c r="G89" i="1"/>
  <c r="F89" i="1"/>
  <c r="K88" i="1"/>
  <c r="K120" i="1" s="1"/>
  <c r="J88" i="1"/>
  <c r="J120" i="1" s="1"/>
  <c r="I88" i="1"/>
  <c r="I120" i="1" s="1"/>
  <c r="H88" i="1"/>
  <c r="G88" i="1"/>
  <c r="G120" i="1" s="1"/>
  <c r="F88" i="1"/>
  <c r="K87" i="1"/>
  <c r="J87" i="1"/>
  <c r="I87" i="1"/>
  <c r="H87" i="1"/>
  <c r="G87" i="1"/>
  <c r="F87" i="1"/>
  <c r="K86" i="1"/>
  <c r="J86" i="1"/>
  <c r="I86" i="1"/>
  <c r="I118" i="1" s="1"/>
  <c r="H86" i="1"/>
  <c r="H118" i="1" s="1"/>
  <c r="G86" i="1"/>
  <c r="G118" i="1" s="1"/>
  <c r="F86" i="1"/>
  <c r="K85" i="1"/>
  <c r="J85" i="1"/>
  <c r="J117" i="1" s="1"/>
  <c r="I85" i="1"/>
  <c r="H85" i="1"/>
  <c r="G85" i="1"/>
  <c r="F85" i="1"/>
  <c r="K84" i="1"/>
  <c r="K312" i="1" s="1"/>
  <c r="K417" i="1" s="1"/>
  <c r="J84" i="1"/>
  <c r="I84" i="1"/>
  <c r="H84" i="1"/>
  <c r="H312" i="1" s="1"/>
  <c r="H417" i="1" s="1"/>
  <c r="G84" i="1"/>
  <c r="G116" i="1" s="1"/>
  <c r="F84" i="1"/>
  <c r="F116" i="1" s="1"/>
  <c r="K83" i="1"/>
  <c r="K115" i="1" s="1"/>
  <c r="J83" i="1"/>
  <c r="J115" i="1" s="1"/>
  <c r="I83" i="1"/>
  <c r="H83" i="1"/>
  <c r="G83" i="1"/>
  <c r="F83" i="1"/>
  <c r="F115" i="1" s="1"/>
  <c r="K82" i="1"/>
  <c r="K114" i="1" s="1"/>
  <c r="J82" i="1"/>
  <c r="I82" i="1"/>
  <c r="H82" i="1"/>
  <c r="H114" i="1" s="1"/>
  <c r="G82" i="1"/>
  <c r="G114" i="1" s="1"/>
  <c r="F82" i="1"/>
  <c r="K81" i="1"/>
  <c r="J81" i="1"/>
  <c r="J113" i="1" s="1"/>
  <c r="I81" i="1"/>
  <c r="I113" i="1" s="1"/>
  <c r="H81" i="1"/>
  <c r="G81" i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I71" i="1"/>
  <c r="I299" i="1" s="1"/>
  <c r="I463" i="1" s="1"/>
  <c r="H71" i="1"/>
  <c r="G71" i="1"/>
  <c r="G299" i="1" s="1"/>
  <c r="G463" i="1" s="1"/>
  <c r="F71" i="1"/>
  <c r="K70" i="1"/>
  <c r="J70" i="1"/>
  <c r="J298" i="1" s="1"/>
  <c r="J411" i="1" s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741" i="1" a="1"/>
  <c r="I741" i="1"/>
  <c r="H741" i="1" a="1"/>
  <c r="H741" i="1"/>
  <c r="K741" i="1" a="1"/>
  <c r="K741" i="1"/>
  <c r="G741" i="1" a="1"/>
  <c r="G741" i="1" s="1"/>
  <c r="J741" i="1" a="1"/>
  <c r="J741" i="1" s="1"/>
  <c r="G742" i="1" a="1"/>
  <c r="G742" i="1" s="1"/>
  <c r="H725" i="1" a="1"/>
  <c r="H725" i="1" s="1"/>
  <c r="J738" i="1" a="1"/>
  <c r="J738" i="1"/>
  <c r="H738" i="1" a="1"/>
  <c r="H738" i="1"/>
  <c r="K738" i="1" a="1"/>
  <c r="K738" i="1"/>
  <c r="G738" i="1" a="1"/>
  <c r="G738" i="1" s="1"/>
  <c r="J725" i="1" a="1"/>
  <c r="J725" i="1"/>
  <c r="I725" i="1" a="1"/>
  <c r="I725" i="1" s="1"/>
  <c r="F725" i="1" a="1"/>
  <c r="F725" i="1" s="1"/>
  <c r="F738" i="1" a="1"/>
  <c r="F738" i="1"/>
  <c r="G725" i="1" a="1"/>
  <c r="G725" i="1"/>
  <c r="F741" i="1" a="1"/>
  <c r="F741" i="1"/>
  <c r="I740" i="1" a="1"/>
  <c r="I740" i="1" s="1"/>
  <c r="I742" i="1" s="1" a="1"/>
  <c r="I742" i="1" s="1"/>
  <c r="I738" i="1" a="1"/>
  <c r="I738" i="1" s="1"/>
  <c r="K725" i="1" a="1"/>
  <c r="K725" i="1" s="1"/>
  <c r="H709" i="1" a="1"/>
  <c r="H709" i="1"/>
  <c r="K718" i="1" a="1"/>
  <c r="K718" i="1" s="1"/>
  <c r="K716" i="1" a="1"/>
  <c r="K716" i="1" s="1"/>
  <c r="G717" i="1" a="1"/>
  <c r="G717" i="1" s="1"/>
  <c r="F717" i="1" a="1"/>
  <c r="F717" i="1"/>
  <c r="J718" i="1" a="1"/>
  <c r="J718" i="1" s="1"/>
  <c r="I714" i="1" a="1"/>
  <c r="I714" i="1"/>
  <c r="I718" i="1" a="1"/>
  <c r="I718" i="1" s="1"/>
  <c r="I724" i="1" s="1" a="1"/>
  <c r="I724" i="1" s="1"/>
  <c r="I726" i="1" s="1" a="1"/>
  <c r="I726" i="1" s="1"/>
  <c r="F709" i="1" a="1"/>
  <c r="F709" i="1"/>
  <c r="J707" i="1" a="1"/>
  <c r="J707" i="1"/>
  <c r="J709" i="1" a="1"/>
  <c r="J709" i="1" s="1"/>
  <c r="F707" i="1" a="1"/>
  <c r="F707" i="1" s="1"/>
  <c r="F716" i="1" a="1"/>
  <c r="F716" i="1" s="1"/>
  <c r="K722" i="1" a="1"/>
  <c r="K722" i="1" s="1"/>
  <c r="J714" i="1" a="1"/>
  <c r="J714" i="1"/>
  <c r="I722" i="1" a="1"/>
  <c r="I722" i="1"/>
  <c r="K717" i="1" a="1"/>
  <c r="K717" i="1" s="1"/>
  <c r="J716" i="1" a="1"/>
  <c r="J716" i="1"/>
  <c r="K707" i="1" a="1"/>
  <c r="K707" i="1" s="1"/>
  <c r="I716" i="1" a="1"/>
  <c r="I716" i="1" s="1"/>
  <c r="H717" i="1" a="1"/>
  <c r="H717" i="1" s="1"/>
  <c r="I717" i="1" a="1"/>
  <c r="I717" i="1" s="1"/>
  <c r="J722" i="1" a="1"/>
  <c r="J722" i="1" s="1"/>
  <c r="H722" i="1" a="1"/>
  <c r="H722" i="1" s="1"/>
  <c r="F718" i="1" a="1"/>
  <c r="F718" i="1" s="1"/>
  <c r="F724" i="1" s="1" a="1"/>
  <c r="F724" i="1" s="1"/>
  <c r="F726" i="1" s="1" a="1"/>
  <c r="F726" i="1" s="1"/>
  <c r="G716" i="1" a="1"/>
  <c r="G716" i="1" s="1"/>
  <c r="G740" i="1" s="1" a="1"/>
  <c r="G740" i="1" s="1"/>
  <c r="K714" i="1" a="1"/>
  <c r="K714" i="1"/>
  <c r="I707" i="1" a="1"/>
  <c r="I707" i="1" s="1"/>
  <c r="K709" i="1" a="1"/>
  <c r="K709" i="1" s="1"/>
  <c r="H707" i="1" a="1"/>
  <c r="H707" i="1" s="1"/>
  <c r="G707" i="1" a="1"/>
  <c r="G707" i="1"/>
  <c r="G722" i="1" a="1"/>
  <c r="G722" i="1" s="1"/>
  <c r="F722" i="1" a="1"/>
  <c r="F722" i="1"/>
  <c r="G714" i="1" a="1"/>
  <c r="G714" i="1" s="1"/>
  <c r="H718" i="1" a="1"/>
  <c r="H718" i="1"/>
  <c r="G718" i="1" a="1"/>
  <c r="G718" i="1"/>
  <c r="G724" i="1" s="1" a="1"/>
  <c r="G724" i="1" s="1"/>
  <c r="G726" i="1" s="1" a="1"/>
  <c r="G726" i="1" s="1"/>
  <c r="G709" i="1" a="1"/>
  <c r="G709" i="1"/>
  <c r="J717" i="1" a="1"/>
  <c r="J717" i="1" s="1"/>
  <c r="H716" i="1" a="1"/>
  <c r="H716" i="1"/>
  <c r="H740" i="1" s="1" a="1"/>
  <c r="H740" i="1" s="1"/>
  <c r="H742" i="1" s="1" a="1"/>
  <c r="H742" i="1" s="1"/>
  <c r="H714" i="1" a="1"/>
  <c r="H714" i="1"/>
  <c r="F714" i="1" a="1"/>
  <c r="F714" i="1" s="1"/>
  <c r="I709" i="1" a="1"/>
  <c r="I709" i="1" s="1"/>
  <c r="J680" i="1" a="1"/>
  <c r="J680" i="1"/>
  <c r="H679" i="1" a="1"/>
  <c r="H679" i="1" s="1"/>
  <c r="F683" i="1" a="1"/>
  <c r="F683" i="1"/>
  <c r="H681" i="1" a="1"/>
  <c r="H681" i="1" s="1"/>
  <c r="I695" i="1" a="1"/>
  <c r="I695" i="1" s="1"/>
  <c r="H695" i="1" a="1"/>
  <c r="H695" i="1"/>
  <c r="G685" i="1" a="1"/>
  <c r="G685" i="1"/>
  <c r="H686" i="1" a="1"/>
  <c r="H686" i="1" s="1"/>
  <c r="F685" i="1" a="1"/>
  <c r="F685" i="1"/>
  <c r="K683" i="1" a="1"/>
  <c r="K683" i="1"/>
  <c r="I680" i="1" a="1"/>
  <c r="I680" i="1"/>
  <c r="G683" i="1" a="1"/>
  <c r="G683" i="1" s="1"/>
  <c r="H680" i="1" a="1"/>
  <c r="H680" i="1"/>
  <c r="F679" i="1" a="1"/>
  <c r="F679" i="1" s="1"/>
  <c r="K695" i="1" a="1"/>
  <c r="K695" i="1"/>
  <c r="I681" i="1" a="1"/>
  <c r="I681" i="1" s="1"/>
  <c r="F695" i="1" a="1"/>
  <c r="F695" i="1" s="1"/>
  <c r="J695" i="1" a="1"/>
  <c r="J695" i="1" s="1"/>
  <c r="K680" i="1" a="1"/>
  <c r="K680" i="1"/>
  <c r="F680" i="1" a="1"/>
  <c r="F680" i="1" s="1"/>
  <c r="K685" i="1" a="1"/>
  <c r="K685" i="1"/>
  <c r="J694" i="1" a="1"/>
  <c r="J694" i="1"/>
  <c r="I686" i="1" a="1"/>
  <c r="I686" i="1"/>
  <c r="G681" i="1" a="1"/>
  <c r="G681" i="1"/>
  <c r="F681" i="1" a="1"/>
  <c r="F681" i="1"/>
  <c r="J679" i="1" a="1"/>
  <c r="J679" i="1" s="1"/>
  <c r="K679" i="1" a="1"/>
  <c r="K679" i="1"/>
  <c r="G695" i="1" a="1"/>
  <c r="G695" i="1"/>
  <c r="K694" i="1" a="1"/>
  <c r="K694" i="1" s="1"/>
  <c r="I694" i="1" a="1"/>
  <c r="I694" i="1" s="1"/>
  <c r="G694" i="1" a="1"/>
  <c r="G694" i="1"/>
  <c r="G686" i="1" a="1"/>
  <c r="G686" i="1" s="1"/>
  <c r="G679" i="1" a="1"/>
  <c r="G679" i="1"/>
  <c r="H694" i="1" a="1"/>
  <c r="H694" i="1" s="1"/>
  <c r="I683" i="1" a="1"/>
  <c r="I683" i="1"/>
  <c r="F694" i="1" a="1"/>
  <c r="F694" i="1"/>
  <c r="J686" i="1" a="1"/>
  <c r="J686" i="1"/>
  <c r="I679" i="1" a="1"/>
  <c r="I679" i="1" s="1"/>
  <c r="K686" i="1" a="1"/>
  <c r="K686" i="1"/>
  <c r="F686" i="1" a="1"/>
  <c r="F686" i="1"/>
  <c r="H685" i="1" a="1"/>
  <c r="H685" i="1"/>
  <c r="J685" i="1" a="1"/>
  <c r="J685" i="1" s="1"/>
  <c r="I685" i="1" a="1"/>
  <c r="I685" i="1"/>
  <c r="J683" i="1" a="1"/>
  <c r="J683" i="1" s="1"/>
  <c r="H683" i="1" a="1"/>
  <c r="H683" i="1"/>
  <c r="G680" i="1" a="1"/>
  <c r="G680" i="1" s="1"/>
  <c r="K681" i="1" a="1"/>
  <c r="K681" i="1" s="1"/>
  <c r="J681" i="1" a="1"/>
  <c r="J681" i="1"/>
  <c r="I650" i="1" a="1"/>
  <c r="I650" i="1"/>
  <c r="G650" i="1" a="1"/>
  <c r="G650" i="1" s="1"/>
  <c r="G664" i="1" a="1"/>
  <c r="G664" i="1"/>
  <c r="F650" i="1" a="1"/>
  <c r="F650" i="1"/>
  <c r="H664" i="1" a="1"/>
  <c r="H664" i="1"/>
  <c r="J663" i="1" a="1"/>
  <c r="J663" i="1"/>
  <c r="I662" i="1" a="1"/>
  <c r="I662" i="1" s="1"/>
  <c r="I663" i="1" a="1"/>
  <c r="I663" i="1" s="1"/>
  <c r="H651" i="1" a="1"/>
  <c r="H651" i="1"/>
  <c r="G662" i="1" a="1"/>
  <c r="G662" i="1" s="1"/>
  <c r="H650" i="1" a="1"/>
  <c r="H650" i="1" s="1"/>
  <c r="H662" i="1" a="1"/>
  <c r="H662" i="1" s="1"/>
  <c r="K664" i="1" a="1"/>
  <c r="K664" i="1"/>
  <c r="F664" i="1" a="1"/>
  <c r="F664" i="1" s="1"/>
  <c r="J662" i="1" a="1"/>
  <c r="J662" i="1"/>
  <c r="F651" i="1" a="1"/>
  <c r="F651" i="1" s="1"/>
  <c r="J664" i="1" a="1"/>
  <c r="J664" i="1"/>
  <c r="I651" i="1" a="1"/>
  <c r="I651" i="1"/>
  <c r="H663" i="1" a="1"/>
  <c r="H663" i="1"/>
  <c r="K651" i="1" a="1"/>
  <c r="K651" i="1" s="1"/>
  <c r="F663" i="1" a="1"/>
  <c r="F663" i="1"/>
  <c r="J651" i="1" a="1"/>
  <c r="J651" i="1"/>
  <c r="K650" i="1" a="1"/>
  <c r="K650" i="1" s="1"/>
  <c r="G651" i="1" a="1"/>
  <c r="G651" i="1" s="1"/>
  <c r="J650" i="1" a="1"/>
  <c r="J650" i="1" s="1"/>
  <c r="I664" i="1" a="1"/>
  <c r="I664" i="1" s="1"/>
  <c r="K663" i="1" a="1"/>
  <c r="K663" i="1"/>
  <c r="K662" i="1" a="1"/>
  <c r="K662" i="1" s="1"/>
  <c r="G663" i="1" a="1"/>
  <c r="G663" i="1" s="1"/>
  <c r="F662" i="1" a="1"/>
  <c r="F662" i="1"/>
  <c r="H640" i="1" a="1"/>
  <c r="H640" i="1"/>
  <c r="K640" i="1" a="1"/>
  <c r="K640" i="1" s="1"/>
  <c r="J648" i="1" a="1"/>
  <c r="J648" i="1"/>
  <c r="K646" i="1" a="1"/>
  <c r="K646" i="1"/>
  <c r="J643" i="1" a="1"/>
  <c r="J643" i="1"/>
  <c r="F643" i="1" a="1"/>
  <c r="F643" i="1" s="1"/>
  <c r="I638" i="1" a="1"/>
  <c r="I638" i="1" s="1"/>
  <c r="H643" i="1" a="1"/>
  <c r="H643" i="1" s="1"/>
  <c r="H641" i="1" a="1"/>
  <c r="H641" i="1"/>
  <c r="F646" i="1" a="1"/>
  <c r="F646" i="1" s="1"/>
  <c r="K648" i="1" a="1"/>
  <c r="K648" i="1" s="1"/>
  <c r="G646" i="1" a="1"/>
  <c r="G646" i="1" s="1"/>
  <c r="K638" i="1" a="1"/>
  <c r="K638" i="1"/>
  <c r="J638" i="1" a="1"/>
  <c r="J638" i="1" s="1"/>
  <c r="I648" i="1" a="1"/>
  <c r="I648" i="1"/>
  <c r="J645" i="1" a="1"/>
  <c r="J645" i="1"/>
  <c r="H648" i="1" a="1"/>
  <c r="H648" i="1"/>
  <c r="F645" i="1" a="1"/>
  <c r="F645" i="1"/>
  <c r="F647" i="1" a="1"/>
  <c r="F647" i="1" s="1"/>
  <c r="J646" i="1" a="1"/>
  <c r="J646" i="1" s="1"/>
  <c r="I643" i="1" a="1"/>
  <c r="I643" i="1"/>
  <c r="I640" i="1" a="1"/>
  <c r="I640" i="1"/>
  <c r="F640" i="1" a="1"/>
  <c r="F640" i="1" s="1"/>
  <c r="G643" i="1" a="1"/>
  <c r="G643" i="1" s="1"/>
  <c r="K641" i="1" a="1"/>
  <c r="K641" i="1" s="1"/>
  <c r="G640" i="1" a="1"/>
  <c r="G640" i="1" s="1"/>
  <c r="J641" i="1" a="1"/>
  <c r="J641" i="1"/>
  <c r="I641" i="1" a="1"/>
  <c r="I641" i="1" s="1"/>
  <c r="G641" i="1" a="1"/>
  <c r="G641" i="1"/>
  <c r="F641" i="1" a="1"/>
  <c r="F641" i="1"/>
  <c r="I645" i="1" a="1"/>
  <c r="I645" i="1"/>
  <c r="G648" i="1" a="1"/>
  <c r="G648" i="1" s="1"/>
  <c r="F648" i="1" a="1"/>
  <c r="F648" i="1"/>
  <c r="K647" i="1" a="1"/>
  <c r="K647" i="1"/>
  <c r="J647" i="1" a="1"/>
  <c r="J647" i="1"/>
  <c r="I647" i="1" a="1"/>
  <c r="I647" i="1" s="1"/>
  <c r="H647" i="1" a="1"/>
  <c r="H647" i="1" s="1"/>
  <c r="G647" i="1" a="1"/>
  <c r="G647" i="1" s="1"/>
  <c r="I646" i="1" a="1"/>
  <c r="I646" i="1" s="1"/>
  <c r="H646" i="1" a="1"/>
  <c r="H646" i="1" s="1"/>
  <c r="K645" i="1" a="1"/>
  <c r="K645" i="1" s="1"/>
  <c r="H645" i="1" a="1"/>
  <c r="H645" i="1"/>
  <c r="K643" i="1" a="1"/>
  <c r="K643" i="1"/>
  <c r="J640" i="1" a="1"/>
  <c r="J640" i="1" s="1"/>
  <c r="H638" i="1" a="1"/>
  <c r="H638" i="1" s="1"/>
  <c r="G645" i="1" a="1"/>
  <c r="G645" i="1"/>
  <c r="J628" i="1" a="1"/>
  <c r="J628" i="1"/>
  <c r="F630" i="1" a="1"/>
  <c r="F630" i="1"/>
  <c r="H627" i="1" a="1"/>
  <c r="H627" i="1" s="1"/>
  <c r="I626" i="1" a="1"/>
  <c r="I626" i="1" s="1"/>
  <c r="H631" i="1" a="1"/>
  <c r="H631" i="1"/>
  <c r="F628" i="1" a="1"/>
  <c r="F628" i="1" s="1"/>
  <c r="G630" i="1" a="1"/>
  <c r="G630" i="1" s="1"/>
  <c r="H628" i="1" a="1"/>
  <c r="H628" i="1" s="1"/>
  <c r="H630" i="1" a="1"/>
  <c r="H630" i="1"/>
  <c r="F635" i="1" a="1"/>
  <c r="F635" i="1" s="1"/>
  <c r="K628" i="1" a="1"/>
  <c r="K628" i="1" s="1"/>
  <c r="I633" i="1" a="1"/>
  <c r="I633" i="1" s="1"/>
  <c r="J630" i="1" a="1"/>
  <c r="J630" i="1"/>
  <c r="G628" i="1" a="1"/>
  <c r="G628" i="1"/>
  <c r="I627" i="1" a="1"/>
  <c r="I627" i="1"/>
  <c r="J626" i="1" a="1"/>
  <c r="J626" i="1" s="1"/>
  <c r="K637" i="1" a="1"/>
  <c r="K637" i="1"/>
  <c r="K631" i="1" a="1"/>
  <c r="K631" i="1"/>
  <c r="J637" i="1" a="1"/>
  <c r="J637" i="1" s="1"/>
  <c r="G633" i="1" a="1"/>
  <c r="G633" i="1" s="1"/>
  <c r="F631" i="1" a="1"/>
  <c r="F631" i="1" s="1"/>
  <c r="J627" i="1" a="1"/>
  <c r="J627" i="1" s="1"/>
  <c r="K626" i="1" a="1"/>
  <c r="K626" i="1" s="1"/>
  <c r="G637" i="1" a="1"/>
  <c r="G637" i="1" s="1"/>
  <c r="K635" i="1" a="1"/>
  <c r="K635" i="1" s="1"/>
  <c r="I630" i="1" a="1"/>
  <c r="I630" i="1"/>
  <c r="H636" i="1" a="1"/>
  <c r="H636" i="1"/>
  <c r="F636" i="1" a="1"/>
  <c r="F636" i="1" s="1"/>
  <c r="I631" i="1" a="1"/>
  <c r="I631" i="1"/>
  <c r="I628" i="1" a="1"/>
  <c r="I628" i="1"/>
  <c r="I635" i="1" a="1"/>
  <c r="I635" i="1"/>
  <c r="H637" i="1" a="1"/>
  <c r="H637" i="1" s="1"/>
  <c r="H635" i="1" a="1"/>
  <c r="H635" i="1" s="1"/>
  <c r="F633" i="1" a="1"/>
  <c r="F633" i="1" s="1"/>
  <c r="G627" i="1" a="1"/>
  <c r="G627" i="1"/>
  <c r="K636" i="1" a="1"/>
  <c r="K636" i="1" s="1"/>
  <c r="G635" i="1" a="1"/>
  <c r="G635" i="1" s="1"/>
  <c r="F627" i="1" a="1"/>
  <c r="F627" i="1" s="1"/>
  <c r="K633" i="1" a="1"/>
  <c r="K633" i="1"/>
  <c r="J633" i="1" a="1"/>
  <c r="J633" i="1" s="1"/>
  <c r="K630" i="1" a="1"/>
  <c r="K630" i="1" s="1"/>
  <c r="J631" i="1" a="1"/>
  <c r="J631" i="1"/>
  <c r="G638" i="1" a="1"/>
  <c r="G638" i="1"/>
  <c r="F638" i="1" a="1"/>
  <c r="F638" i="1"/>
  <c r="I637" i="1" a="1"/>
  <c r="I637" i="1" s="1"/>
  <c r="F637" i="1" a="1"/>
  <c r="F637" i="1" s="1"/>
  <c r="G631" i="1" a="1"/>
  <c r="G631" i="1"/>
  <c r="K627" i="1" a="1"/>
  <c r="K627" i="1"/>
  <c r="J636" i="1" a="1"/>
  <c r="J636" i="1" s="1"/>
  <c r="I636" i="1" a="1"/>
  <c r="I636" i="1" s="1"/>
  <c r="G636" i="1" a="1"/>
  <c r="G636" i="1" s="1"/>
  <c r="J635" i="1" a="1"/>
  <c r="J635" i="1" s="1"/>
  <c r="H633" i="1" a="1"/>
  <c r="H633" i="1" s="1"/>
  <c r="G625" i="1" a="1"/>
  <c r="G625" i="1" s="1"/>
  <c r="J620" i="1" a="1"/>
  <c r="J620" i="1"/>
  <c r="F618" i="1" a="1"/>
  <c r="F618" i="1"/>
  <c r="K623" i="1" a="1"/>
  <c r="K623" i="1"/>
  <c r="K625" i="1" a="1"/>
  <c r="K625" i="1" s="1"/>
  <c r="I625" i="1" a="1"/>
  <c r="I625" i="1"/>
  <c r="H625" i="1" a="1"/>
  <c r="H625" i="1"/>
  <c r="F616" i="1" a="1"/>
  <c r="F616" i="1"/>
  <c r="H620" i="1" a="1"/>
  <c r="H620" i="1" s="1"/>
  <c r="H616" i="1" a="1"/>
  <c r="H616" i="1" s="1"/>
  <c r="K618" i="1" a="1"/>
  <c r="K618" i="1" s="1"/>
  <c r="F625" i="1" a="1"/>
  <c r="F625" i="1" s="1"/>
  <c r="G617" i="1" a="1"/>
  <c r="G617" i="1" s="1"/>
  <c r="G621" i="1" a="1"/>
  <c r="G621" i="1" s="1"/>
  <c r="I620" i="1" a="1"/>
  <c r="I620" i="1"/>
  <c r="K621" i="1" a="1"/>
  <c r="K621" i="1"/>
  <c r="G616" i="1" a="1"/>
  <c r="G616" i="1" s="1"/>
  <c r="H617" i="1" a="1"/>
  <c r="H617" i="1" s="1"/>
  <c r="F621" i="1" a="1"/>
  <c r="F621" i="1"/>
  <c r="J618" i="1" a="1"/>
  <c r="J618" i="1"/>
  <c r="J617" i="1" a="1"/>
  <c r="J617" i="1"/>
  <c r="F615" i="1" a="1"/>
  <c r="F615" i="1" s="1"/>
  <c r="G618" i="1" a="1"/>
  <c r="G618" i="1" s="1"/>
  <c r="I617" i="1" a="1"/>
  <c r="I617" i="1"/>
  <c r="G620" i="1" a="1"/>
  <c r="G620" i="1" s="1"/>
  <c r="J621" i="1" a="1"/>
  <c r="J621" i="1" s="1"/>
  <c r="I621" i="1" a="1"/>
  <c r="I621" i="1" s="1"/>
  <c r="F620" i="1" a="1"/>
  <c r="F620" i="1"/>
  <c r="K620" i="1" a="1"/>
  <c r="K620" i="1" s="1"/>
  <c r="J623" i="1" a="1"/>
  <c r="J623" i="1" s="1"/>
  <c r="I623" i="1" a="1"/>
  <c r="I623" i="1" s="1"/>
  <c r="H623" i="1" a="1"/>
  <c r="H623" i="1"/>
  <c r="F623" i="1" a="1"/>
  <c r="F623" i="1"/>
  <c r="I618" i="1" a="1"/>
  <c r="I618" i="1"/>
  <c r="K617" i="1" a="1"/>
  <c r="K617" i="1" s="1"/>
  <c r="K616" i="1" a="1"/>
  <c r="K616" i="1"/>
  <c r="J625" i="1" a="1"/>
  <c r="J625" i="1"/>
  <c r="H621" i="1" a="1"/>
  <c r="H621" i="1" s="1"/>
  <c r="K615" i="1" a="1"/>
  <c r="K615" i="1" s="1"/>
  <c r="G615" i="1" a="1"/>
  <c r="G615" i="1" s="1"/>
  <c r="H615" i="1" a="1"/>
  <c r="H615" i="1" s="1"/>
  <c r="H626" i="1" a="1"/>
  <c r="H626" i="1" s="1"/>
  <c r="G626" i="1" a="1"/>
  <c r="G626" i="1" s="1"/>
  <c r="F626" i="1" a="1"/>
  <c r="F626" i="1" s="1"/>
  <c r="I615" i="1" a="1"/>
  <c r="I615" i="1"/>
  <c r="G623" i="1" a="1"/>
  <c r="G623" i="1"/>
  <c r="H618" i="1" a="1"/>
  <c r="H618" i="1" s="1"/>
  <c r="J615" i="1" a="1"/>
  <c r="J615" i="1"/>
  <c r="J616" i="1" a="1"/>
  <c r="J616" i="1"/>
  <c r="F617" i="1" a="1"/>
  <c r="F617" i="1"/>
  <c r="I616" i="1" a="1"/>
  <c r="I616" i="1" s="1"/>
  <c r="K591" i="1" a="1"/>
  <c r="K591" i="1" s="1"/>
  <c r="G600" i="1" a="1"/>
  <c r="G600" i="1" s="1"/>
  <c r="K601" i="1" a="1"/>
  <c r="K601" i="1"/>
  <c r="F608" i="1" a="1"/>
  <c r="F608" i="1" s="1"/>
  <c r="K607" i="1" a="1"/>
  <c r="K607" i="1" s="1"/>
  <c r="K600" i="1" a="1"/>
  <c r="K600" i="1" s="1"/>
  <c r="I591" i="1" a="1"/>
  <c r="I591" i="1"/>
  <c r="H607" i="1" a="1"/>
  <c r="H607" i="1" s="1"/>
  <c r="G607" i="1" a="1"/>
  <c r="G607" i="1" s="1"/>
  <c r="H600" i="1" a="1"/>
  <c r="H600" i="1"/>
  <c r="K605" i="1" a="1"/>
  <c r="K605" i="1"/>
  <c r="J601" i="1" a="1"/>
  <c r="J601" i="1"/>
  <c r="J605" i="1" a="1"/>
  <c r="J605" i="1" s="1"/>
  <c r="F605" i="1" a="1"/>
  <c r="F605" i="1" s="1"/>
  <c r="K593" i="1" a="1"/>
  <c r="K593" i="1"/>
  <c r="J593" i="1" a="1"/>
  <c r="J593" i="1"/>
  <c r="I601" i="1" a="1"/>
  <c r="I601" i="1" s="1"/>
  <c r="F593" i="1" a="1"/>
  <c r="F593" i="1" s="1"/>
  <c r="I600" i="1" a="1"/>
  <c r="I600" i="1" s="1"/>
  <c r="J600" i="1" a="1"/>
  <c r="J600" i="1" s="1"/>
  <c r="F600" i="1" a="1"/>
  <c r="F600" i="1" s="1"/>
  <c r="I607" i="1" a="1"/>
  <c r="I607" i="1" s="1"/>
  <c r="G605" i="1" a="1"/>
  <c r="G605" i="1"/>
  <c r="F601" i="1" a="1"/>
  <c r="F601" i="1"/>
  <c r="F607" i="1" a="1"/>
  <c r="F607" i="1"/>
  <c r="K594" i="1" a="1"/>
  <c r="K594" i="1" s="1"/>
  <c r="J591" i="1" a="1"/>
  <c r="J591" i="1"/>
  <c r="K608" i="1" a="1"/>
  <c r="K608" i="1"/>
  <c r="J608" i="1" a="1"/>
  <c r="J608" i="1"/>
  <c r="I608" i="1" a="1"/>
  <c r="I608" i="1" s="1"/>
  <c r="H608" i="1" a="1"/>
  <c r="H608" i="1" s="1"/>
  <c r="H605" i="1" a="1"/>
  <c r="H605" i="1" s="1"/>
  <c r="H601" i="1" a="1"/>
  <c r="H601" i="1" s="1"/>
  <c r="J604" i="1" a="1"/>
  <c r="J604" i="1" s="1"/>
  <c r="G593" i="1" a="1"/>
  <c r="G593" i="1" s="1"/>
  <c r="I604" i="1" a="1"/>
  <c r="I604" i="1"/>
  <c r="H604" i="1" a="1"/>
  <c r="H604" i="1"/>
  <c r="J594" i="1" a="1"/>
  <c r="J594" i="1" s="1"/>
  <c r="H594" i="1" a="1"/>
  <c r="H594" i="1" s="1"/>
  <c r="G608" i="1" a="1"/>
  <c r="G608" i="1"/>
  <c r="J607" i="1" a="1"/>
  <c r="J607" i="1"/>
  <c r="I605" i="1" a="1"/>
  <c r="I605" i="1"/>
  <c r="G601" i="1" a="1"/>
  <c r="G601" i="1" s="1"/>
  <c r="I593" i="1" a="1"/>
  <c r="I593" i="1" s="1"/>
  <c r="K604" i="1" a="1"/>
  <c r="K604" i="1"/>
  <c r="I594" i="1" a="1"/>
  <c r="I594" i="1" s="1"/>
  <c r="H593" i="1" a="1"/>
  <c r="H593" i="1" s="1"/>
  <c r="H591" i="1" a="1"/>
  <c r="H591" i="1" s="1"/>
  <c r="G604" i="1" a="1"/>
  <c r="G604" i="1"/>
  <c r="G594" i="1" a="1"/>
  <c r="G594" i="1" s="1"/>
  <c r="F604" i="1" a="1"/>
  <c r="F604" i="1" s="1"/>
  <c r="F594" i="1" a="1"/>
  <c r="F594" i="1" s="1"/>
  <c r="K590" i="1" a="1"/>
  <c r="K590" i="1"/>
  <c r="G586" i="1" a="1"/>
  <c r="G586" i="1"/>
  <c r="F590" i="1" a="1"/>
  <c r="F590" i="1"/>
  <c r="F586" i="1" a="1"/>
  <c r="F586" i="1" s="1"/>
  <c r="G582" i="1" a="1"/>
  <c r="G582" i="1"/>
  <c r="G590" i="1" a="1"/>
  <c r="G590" i="1"/>
  <c r="I586" i="1" a="1"/>
  <c r="I586" i="1" s="1"/>
  <c r="H586" i="1" a="1"/>
  <c r="H586" i="1" s="1"/>
  <c r="F583" i="1" a="1"/>
  <c r="F583" i="1" s="1"/>
  <c r="J590" i="1" a="1"/>
  <c r="J590" i="1" s="1"/>
  <c r="I582" i="1" a="1"/>
  <c r="I582" i="1" s="1"/>
  <c r="K587" i="1" a="1"/>
  <c r="K587" i="1" s="1"/>
  <c r="J586" i="1" a="1"/>
  <c r="J586" i="1" s="1"/>
  <c r="J583" i="1" a="1"/>
  <c r="J583" i="1"/>
  <c r="G583" i="1" a="1"/>
  <c r="G583" i="1"/>
  <c r="J582" i="1" a="1"/>
  <c r="J582" i="1" s="1"/>
  <c r="I590" i="1" a="1"/>
  <c r="I590" i="1"/>
  <c r="H590" i="1" a="1"/>
  <c r="H590" i="1"/>
  <c r="F582" i="1" a="1"/>
  <c r="F582" i="1"/>
  <c r="F587" i="1" a="1"/>
  <c r="F587" i="1" s="1"/>
  <c r="K582" i="1" a="1"/>
  <c r="K582" i="1" s="1"/>
  <c r="J587" i="1" a="1"/>
  <c r="J587" i="1" s="1"/>
  <c r="I583" i="1" a="1"/>
  <c r="I583" i="1"/>
  <c r="H583" i="1" a="1"/>
  <c r="H583" i="1" s="1"/>
  <c r="K583" i="1" a="1"/>
  <c r="K583" i="1" s="1"/>
  <c r="I587" i="1" a="1"/>
  <c r="I587" i="1" s="1"/>
  <c r="H587" i="1" a="1"/>
  <c r="H587" i="1"/>
  <c r="G587" i="1" a="1"/>
  <c r="G587" i="1" s="1"/>
  <c r="K586" i="1" a="1"/>
  <c r="K586" i="1" s="1"/>
  <c r="H582" i="1" a="1"/>
  <c r="H582" i="1"/>
  <c r="G591" i="1" a="1"/>
  <c r="G591" i="1"/>
  <c r="F591" i="1" a="1"/>
  <c r="F591" i="1"/>
  <c r="F2042" i="1" a="1"/>
  <c r="F2042" i="1" s="1"/>
  <c r="G2043" i="1" a="1"/>
  <c r="G2043" i="1" s="1"/>
  <c r="K2041" i="1" a="1"/>
  <c r="K2041" i="1"/>
  <c r="J2044" i="1" a="1"/>
  <c r="J2044" i="1"/>
  <c r="H2044" i="1" a="1"/>
  <c r="H2044" i="1" s="1"/>
  <c r="H2043" i="1" a="1"/>
  <c r="H2043" i="1" s="1"/>
  <c r="K2042" i="1" a="1"/>
  <c r="K2042" i="1" s="1"/>
  <c r="G2042" i="1" a="1"/>
  <c r="G2042" i="1" s="1"/>
  <c r="I2042" i="1" a="1"/>
  <c r="I2042" i="1" s="1"/>
  <c r="I2043" i="1" a="1"/>
  <c r="I2043" i="1" s="1"/>
  <c r="K2043" i="1" a="1"/>
  <c r="K2043" i="1"/>
  <c r="F2043" i="1" a="1"/>
  <c r="F2043" i="1"/>
  <c r="I2044" i="1" a="1"/>
  <c r="I2044" i="1"/>
  <c r="F2044" i="1" a="1"/>
  <c r="F2044" i="1" s="1"/>
  <c r="J2043" i="1" a="1"/>
  <c r="J2043" i="1"/>
  <c r="K2044" i="1" a="1"/>
  <c r="K2044" i="1"/>
  <c r="G2044" i="1" a="1"/>
  <c r="G2044" i="1"/>
  <c r="J2042" i="1" a="1"/>
  <c r="J2042" i="1" s="1"/>
  <c r="H2042" i="1" a="1"/>
  <c r="H2042" i="1" s="1"/>
  <c r="J2032" i="1" a="1"/>
  <c r="J2032" i="1" s="1"/>
  <c r="F2035" i="1" a="1"/>
  <c r="F2035" i="1" s="1"/>
  <c r="K2040" i="1" a="1"/>
  <c r="K2040" i="1" s="1"/>
  <c r="J2038" i="1" a="1"/>
  <c r="J2038" i="1" s="1"/>
  <c r="K2033" i="1" a="1"/>
  <c r="K2033" i="1"/>
  <c r="I2035" i="1" a="1"/>
  <c r="I2035" i="1"/>
  <c r="K2032" i="1" a="1"/>
  <c r="K2032" i="1" s="1"/>
  <c r="H2032" i="1" a="1"/>
  <c r="H2032" i="1" s="1"/>
  <c r="K2031" i="1" a="1"/>
  <c r="K2031" i="1"/>
  <c r="I2040" i="1" a="1"/>
  <c r="I2040" i="1"/>
  <c r="I2036" i="1" a="1"/>
  <c r="I2036" i="1"/>
  <c r="I2039" i="1" a="1"/>
  <c r="I2039" i="1" s="1"/>
  <c r="G2038" i="1" a="1"/>
  <c r="G2038" i="1" s="1"/>
  <c r="J2033" i="1" a="1"/>
  <c r="J2033" i="1"/>
  <c r="H2037" i="1" a="1"/>
  <c r="H2037" i="1" s="1"/>
  <c r="F2037" i="1" a="1"/>
  <c r="F2037" i="1" s="1"/>
  <c r="J2034" i="1" a="1"/>
  <c r="J2034" i="1" s="1"/>
  <c r="H2034" i="1" a="1"/>
  <c r="H2034" i="1"/>
  <c r="F2034" i="1" a="1"/>
  <c r="F2034" i="1" s="1"/>
  <c r="F2039" i="1" a="1"/>
  <c r="F2039" i="1" s="1"/>
  <c r="K2039" i="1" a="1"/>
  <c r="K2039" i="1" s="1"/>
  <c r="G2031" i="1" a="1"/>
  <c r="G2031" i="1"/>
  <c r="F2032" i="1" a="1"/>
  <c r="F2032" i="1"/>
  <c r="J2035" i="1" a="1"/>
  <c r="J2035" i="1"/>
  <c r="F2038" i="1" a="1"/>
  <c r="F2038" i="1" s="1"/>
  <c r="J2037" i="1" a="1"/>
  <c r="J2037" i="1"/>
  <c r="H2036" i="1" a="1"/>
  <c r="H2036" i="1"/>
  <c r="F2041" i="1" a="1"/>
  <c r="F2041" i="1" s="1"/>
  <c r="F2040" i="1" a="1"/>
  <c r="F2040" i="1" s="1"/>
  <c r="G2033" i="1" a="1"/>
  <c r="G2033" i="1" s="1"/>
  <c r="J2036" i="1" a="1"/>
  <c r="J2036" i="1" s="1"/>
  <c r="G2037" i="1" a="1"/>
  <c r="G2037" i="1" s="1"/>
  <c r="I2034" i="1" a="1"/>
  <c r="I2034" i="1" s="1"/>
  <c r="I2031" i="1" a="1"/>
  <c r="I2031" i="1" s="1"/>
  <c r="J2031" i="1" a="1"/>
  <c r="J2031" i="1"/>
  <c r="J2041" i="1" a="1"/>
  <c r="J2041" i="1"/>
  <c r="I2041" i="1" a="1"/>
  <c r="I2041" i="1" s="1"/>
  <c r="J2040" i="1" a="1"/>
  <c r="J2040" i="1"/>
  <c r="J2039" i="1" a="1"/>
  <c r="J2039" i="1"/>
  <c r="K2037" i="1" a="1"/>
  <c r="K2037" i="1"/>
  <c r="H2035" i="1" a="1"/>
  <c r="H2035" i="1" s="1"/>
  <c r="H2031" i="1" a="1"/>
  <c r="H2031" i="1" s="1"/>
  <c r="H2033" i="1" a="1"/>
  <c r="H2033" i="1" s="1"/>
  <c r="G2032" i="1" a="1"/>
  <c r="G2032" i="1"/>
  <c r="G2041" i="1" a="1"/>
  <c r="G2041" i="1" s="1"/>
  <c r="G2040" i="1" a="1"/>
  <c r="G2040" i="1" s="1"/>
  <c r="H2041" i="1" a="1"/>
  <c r="H2041" i="1" s="1"/>
  <c r="H2040" i="1" a="1"/>
  <c r="H2040" i="1"/>
  <c r="I2033" i="1" a="1"/>
  <c r="I2033" i="1" s="1"/>
  <c r="H2039" i="1" a="1"/>
  <c r="H2039" i="1" s="1"/>
  <c r="G2039" i="1" a="1"/>
  <c r="G2039" i="1"/>
  <c r="F2033" i="1" a="1"/>
  <c r="F2033" i="1"/>
  <c r="I2037" i="1" a="1"/>
  <c r="I2037" i="1"/>
  <c r="K2036" i="1" a="1"/>
  <c r="K2036" i="1" s="1"/>
  <c r="G2035" i="1" a="1"/>
  <c r="G2035" i="1" s="1"/>
  <c r="K2034" i="1" a="1"/>
  <c r="K2034" i="1"/>
  <c r="G2034" i="1" a="1"/>
  <c r="G2034" i="1"/>
  <c r="I2032" i="1" a="1"/>
  <c r="I2032" i="1" s="1"/>
  <c r="K2038" i="1" a="1"/>
  <c r="K2038" i="1" s="1"/>
  <c r="I2038" i="1" a="1"/>
  <c r="I2038" i="1" s="1"/>
  <c r="F2036" i="1" a="1"/>
  <c r="F2036" i="1" s="1"/>
  <c r="K2035" i="1" a="1"/>
  <c r="K2035" i="1" s="1"/>
  <c r="H2038" i="1" a="1"/>
  <c r="H2038" i="1" s="1"/>
  <c r="G2036" i="1" a="1"/>
  <c r="G2036" i="1"/>
  <c r="K2030" i="1" a="1"/>
  <c r="K2030" i="1"/>
  <c r="H2029" i="1" a="1"/>
  <c r="H2029" i="1"/>
  <c r="H2027" i="1" a="1"/>
  <c r="H2027" i="1" s="1"/>
  <c r="J2030" i="1" a="1"/>
  <c r="J2030" i="1"/>
  <c r="I2030" i="1" a="1"/>
  <c r="I2030" i="1"/>
  <c r="G2027" i="1" a="1"/>
  <c r="G2027" i="1"/>
  <c r="J2024" i="1" a="1"/>
  <c r="J2024" i="1" s="1"/>
  <c r="J2023" i="1" s="1" a="1"/>
  <c r="J2023" i="1" s="1"/>
  <c r="H2030" i="1" a="1"/>
  <c r="H2030" i="1" s="1"/>
  <c r="G2030" i="1" a="1"/>
  <c r="G2030" i="1" s="1"/>
  <c r="K2029" i="1" a="1"/>
  <c r="K2029" i="1" s="1"/>
  <c r="G2029" i="1" a="1"/>
  <c r="G2029" i="1" s="1"/>
  <c r="F2023" i="1" a="1"/>
  <c r="F2023" i="1"/>
  <c r="H2024" i="1" a="1"/>
  <c r="H2024" i="1"/>
  <c r="H2023" i="1" s="1" a="1"/>
  <c r="H2023" i="1" s="1"/>
  <c r="J2029" i="1" a="1"/>
  <c r="J2029" i="1" s="1"/>
  <c r="K2027" i="1" a="1"/>
  <c r="K2027" i="1" s="1"/>
  <c r="K2026" i="1" s="1" a="1"/>
  <c r="K2026" i="1" s="1"/>
  <c r="K2020" i="1" a="1"/>
  <c r="K2020" i="1"/>
  <c r="I2021" i="1" a="1"/>
  <c r="I2021" i="1"/>
  <c r="F2020" i="1" a="1"/>
  <c r="F2020" i="1"/>
  <c r="I2027" i="1" a="1"/>
  <c r="I2027" i="1" s="1"/>
  <c r="I2026" i="1" s="1" a="1"/>
  <c r="I2026" i="1" s="1"/>
  <c r="F2024" i="1" a="1"/>
  <c r="F2024" i="1" s="1"/>
  <c r="F2027" i="1" a="1"/>
  <c r="F2027" i="1" s="1"/>
  <c r="F2026" i="1" s="1" a="1"/>
  <c r="F2026" i="1" s="1"/>
  <c r="F2021" i="1" a="1"/>
  <c r="F2021" i="1" s="1"/>
  <c r="J2021" i="1" a="1"/>
  <c r="J2021" i="1" s="1"/>
  <c r="G2020" i="1" a="1"/>
  <c r="G2020" i="1" s="1"/>
  <c r="I2024" i="1" a="1"/>
  <c r="I2024" i="1" s="1"/>
  <c r="I2023" i="1" s="1" a="1"/>
  <c r="I2023" i="1" s="1"/>
  <c r="K2021" i="1" a="1"/>
  <c r="K2021" i="1"/>
  <c r="G2021" i="1" a="1"/>
  <c r="G2021" i="1"/>
  <c r="H2020" i="1" a="1"/>
  <c r="H2020" i="1" s="1"/>
  <c r="F2030" i="1" a="1"/>
  <c r="F2030" i="1"/>
  <c r="I2029" i="1" a="1"/>
  <c r="I2029" i="1"/>
  <c r="F2029" i="1" a="1"/>
  <c r="F2029" i="1" s="1"/>
  <c r="J2027" i="1" a="1"/>
  <c r="J2027" i="1" s="1"/>
  <c r="J2026" i="1" s="1" a="1"/>
  <c r="J2026" i="1" s="1"/>
  <c r="G2023" i="1" a="1"/>
  <c r="G2023" i="1" s="1"/>
  <c r="G2026" i="1" a="1"/>
  <c r="G2026" i="1" s="1"/>
  <c r="H2026" i="1" a="1"/>
  <c r="H2026" i="1" s="1"/>
  <c r="I2020" i="1" a="1"/>
  <c r="I2020" i="1" s="1"/>
  <c r="K2024" i="1" a="1"/>
  <c r="K2024" i="1"/>
  <c r="K2023" i="1" s="1" a="1"/>
  <c r="K2023" i="1" s="1"/>
  <c r="G2024" i="1" a="1"/>
  <c r="G2024" i="1" s="1"/>
  <c r="H2021" i="1" a="1"/>
  <c r="H2021" i="1"/>
  <c r="J2020" i="1" a="1"/>
  <c r="J2020" i="1"/>
  <c r="F2031" i="1" a="1"/>
  <c r="F2031" i="1" s="1"/>
  <c r="I2018" i="1" a="1"/>
  <c r="I2018" i="1" s="1"/>
  <c r="F2018" i="1" a="1"/>
  <c r="F2018" i="1" s="1"/>
  <c r="G2018" i="1" a="1"/>
  <c r="G2018" i="1"/>
  <c r="K2018" i="1" a="1"/>
  <c r="K2018" i="1" s="1"/>
  <c r="J2018" i="1" a="1"/>
  <c r="J2018" i="1" s="1"/>
  <c r="H2018" i="1" a="1"/>
  <c r="H2018" i="1" s="1"/>
  <c r="J1703" i="1" a="1"/>
  <c r="J1703" i="1"/>
  <c r="I1703" i="1" a="1"/>
  <c r="I1703" i="1" s="1"/>
  <c r="G1703" i="1" a="1"/>
  <c r="G1703" i="1" s="1"/>
  <c r="J1704" i="1" a="1"/>
  <c r="J1704" i="1"/>
  <c r="G1704" i="1" a="1"/>
  <c r="G1704" i="1"/>
  <c r="F1703" i="1" a="1"/>
  <c r="F1703" i="1"/>
  <c r="K1704" i="1" a="1"/>
  <c r="K1704" i="1" s="1"/>
  <c r="F1704" i="1" a="1"/>
  <c r="F1704" i="1" s="1"/>
  <c r="H1703" i="1" a="1"/>
  <c r="H1703" i="1"/>
  <c r="K1703" i="1" a="1"/>
  <c r="K1703" i="1"/>
  <c r="I1704" i="1" a="1"/>
  <c r="I1704" i="1" s="1"/>
  <c r="H1704" i="1" a="1"/>
  <c r="H1704" i="1" s="1"/>
  <c r="K30" i="1" a="1"/>
  <c r="K30" i="1" s="1"/>
  <c r="H31" i="1" a="1"/>
  <c r="H31" i="1" s="1"/>
  <c r="F31" i="1" a="1"/>
  <c r="F31" i="1" s="1"/>
  <c r="K31" i="1" a="1"/>
  <c r="K31" i="1" s="1"/>
  <c r="J31" i="1" a="1"/>
  <c r="J31" i="1"/>
  <c r="G31" i="1" a="1"/>
  <c r="G31" i="1"/>
  <c r="G30" i="1" a="1"/>
  <c r="G30" i="1"/>
  <c r="F30" i="1" a="1"/>
  <c r="F30" i="1" s="1"/>
  <c r="I30" i="1" a="1"/>
  <c r="I30" i="1"/>
  <c r="I31" i="1" a="1"/>
  <c r="I31" i="1"/>
  <c r="J30" i="1" a="1"/>
  <c r="J30" i="1"/>
  <c r="H30" i="1" a="1"/>
  <c r="H30" i="1" s="1"/>
  <c r="K19" i="1"/>
  <c r="K18" i="1" s="1"/>
  <c r="J19" i="1"/>
  <c r="I19" i="1"/>
  <c r="I18" i="1" s="1"/>
  <c r="H19" i="1"/>
  <c r="G19" i="1"/>
  <c r="F19" i="1"/>
  <c r="F18" i="1" s="1"/>
  <c r="J18" i="1"/>
  <c r="H18" i="1"/>
  <c r="G18" i="1"/>
  <c r="F282" i="1" a="1"/>
  <c r="F282" i="1" s="1"/>
  <c r="F281" i="1" s="1"/>
  <c r="F380" i="1" s="1"/>
  <c r="F511" i="1" s="1"/>
  <c r="F273" i="1" a="1"/>
  <c r="F273" i="1" s="1"/>
  <c r="F272" i="1" s="1"/>
  <c r="F361" i="1" s="1"/>
  <c r="F502" i="1" s="1"/>
  <c r="I273" i="1" a="1"/>
  <c r="I273" i="1" s="1"/>
  <c r="I272" i="1" s="1"/>
  <c r="G282" i="1" a="1"/>
  <c r="G282" i="1" s="1"/>
  <c r="G281" i="1" s="1"/>
  <c r="H282" i="1" a="1"/>
  <c r="H282" i="1" s="1"/>
  <c r="H281" i="1" s="1"/>
  <c r="H380" i="1" s="1"/>
  <c r="H511" i="1" s="1"/>
  <c r="K282" i="1" a="1"/>
  <c r="K282" i="1"/>
  <c r="K381" i="1" s="1"/>
  <c r="K512" i="1" s="1"/>
  <c r="K273" i="1" a="1"/>
  <c r="K273" i="1"/>
  <c r="K272" i="1" s="1"/>
  <c r="I282" i="1" a="1"/>
  <c r="I282" i="1" s="1"/>
  <c r="H273" i="1" a="1"/>
  <c r="H273" i="1" s="1"/>
  <c r="H272" i="1" s="1"/>
  <c r="H361" i="1" s="1"/>
  <c r="H502" i="1" s="1"/>
  <c r="G273" i="1" a="1"/>
  <c r="G273" i="1"/>
  <c r="G272" i="1" s="1"/>
  <c r="J273" i="1" a="1"/>
  <c r="J273" i="1"/>
  <c r="J272" i="1" s="1"/>
  <c r="J282" i="1" a="1"/>
  <c r="J282" i="1"/>
  <c r="J281" i="1" s="1"/>
  <c r="J197" i="1" a="1"/>
  <c r="J197" i="1" s="1"/>
  <c r="J196" i="1" s="1"/>
  <c r="I197" i="1" a="1"/>
  <c r="I197" i="1" s="1"/>
  <c r="I196" i="1" s="1"/>
  <c r="H240" i="1" a="1"/>
  <c r="H240" i="1"/>
  <c r="H239" i="1" s="1"/>
  <c r="H314" i="1" s="1"/>
  <c r="H469" i="1" s="1"/>
  <c r="G240" i="1" a="1"/>
  <c r="G240" i="1" s="1"/>
  <c r="G315" i="1" s="1"/>
  <c r="G470" i="1" s="1"/>
  <c r="F240" i="1" a="1"/>
  <c r="F240" i="1" s="1"/>
  <c r="K197" i="1" a="1"/>
  <c r="K197" i="1" s="1"/>
  <c r="H197" i="1" a="1"/>
  <c r="H197" i="1"/>
  <c r="H196" i="1" s="1"/>
  <c r="G197" i="1" a="1"/>
  <c r="G197" i="1" s="1"/>
  <c r="F197" i="1" a="1"/>
  <c r="F197" i="1" s="1"/>
  <c r="F196" i="1" s="1"/>
  <c r="F359" i="1" s="1"/>
  <c r="F426" i="1" s="1"/>
  <c r="K240" i="1" a="1"/>
  <c r="K240" i="1" s="1"/>
  <c r="J240" i="1" a="1"/>
  <c r="J240" i="1"/>
  <c r="J239" i="1" s="1"/>
  <c r="I240" i="1" a="1"/>
  <c r="I240" i="1"/>
  <c r="I239" i="1" s="1"/>
  <c r="G137" i="1" a="1"/>
  <c r="G137" i="1"/>
  <c r="K136" i="1" a="1"/>
  <c r="K136" i="1" s="1"/>
  <c r="F139" i="1" a="1"/>
  <c r="F139" i="1"/>
  <c r="F137" i="1" a="1"/>
  <c r="F137" i="1"/>
  <c r="F136" i="1" a="1"/>
  <c r="F136" i="1" s="1"/>
  <c r="I139" i="1" a="1"/>
  <c r="I139" i="1" s="1"/>
  <c r="H139" i="1" a="1"/>
  <c r="H139" i="1" s="1"/>
  <c r="G139" i="1" a="1"/>
  <c r="G139" i="1" s="1"/>
  <c r="K138" i="1" a="1"/>
  <c r="K138" i="1" s="1"/>
  <c r="H138" i="1" a="1"/>
  <c r="H138" i="1" s="1"/>
  <c r="G136" i="1" a="1"/>
  <c r="G136" i="1" s="1"/>
  <c r="H137" i="1" a="1"/>
  <c r="H137" i="1"/>
  <c r="K137" i="1" a="1"/>
  <c r="K137" i="1"/>
  <c r="J136" i="1" a="1"/>
  <c r="J136" i="1" s="1"/>
  <c r="G138" i="1" a="1"/>
  <c r="G138" i="1"/>
  <c r="J137" i="1" a="1"/>
  <c r="J137" i="1"/>
  <c r="I136" i="1" a="1"/>
  <c r="I136" i="1"/>
  <c r="I137" i="1" a="1"/>
  <c r="I137" i="1" s="1"/>
  <c r="J138" i="1" a="1"/>
  <c r="J138" i="1" s="1"/>
  <c r="I138" i="1" a="1"/>
  <c r="I138" i="1" s="1"/>
  <c r="H136" i="1" a="1"/>
  <c r="H136" i="1"/>
  <c r="J139" i="1" a="1"/>
  <c r="J139" i="1" s="1"/>
  <c r="K139" i="1" a="1"/>
  <c r="K139" i="1" s="1"/>
  <c r="F138" i="1" a="1"/>
  <c r="F138" i="1" s="1"/>
  <c r="G57" i="1" a="1"/>
  <c r="G57" i="1"/>
  <c r="K60" i="1" a="1"/>
  <c r="K60" i="1" s="1"/>
  <c r="G59" i="1" a="1"/>
  <c r="G59" i="1" s="1"/>
  <c r="H57" i="1" a="1"/>
  <c r="H57" i="1" s="1"/>
  <c r="F59" i="1" a="1"/>
  <c r="F59" i="1"/>
  <c r="I57" i="1" a="1"/>
  <c r="I57" i="1"/>
  <c r="H59" i="1" a="1"/>
  <c r="H59" i="1" s="1"/>
  <c r="I60" i="1" a="1"/>
  <c r="I60" i="1" s="1"/>
  <c r="I58" i="1" a="1"/>
  <c r="I58" i="1" s="1"/>
  <c r="F60" i="1" a="1"/>
  <c r="F60" i="1"/>
  <c r="H58" i="1" a="1"/>
  <c r="H58" i="1" s="1"/>
  <c r="G58" i="1" a="1"/>
  <c r="G58" i="1" s="1"/>
  <c r="J57" i="1" a="1"/>
  <c r="J57" i="1" s="1"/>
  <c r="J59" i="1" a="1"/>
  <c r="J59" i="1" s="1"/>
  <c r="F57" i="1" a="1"/>
  <c r="F57" i="1" s="1"/>
  <c r="K59" i="1" a="1"/>
  <c r="K59" i="1" s="1"/>
  <c r="K57" i="1" a="1"/>
  <c r="K57" i="1" s="1"/>
  <c r="I59" i="1" a="1"/>
  <c r="I59" i="1"/>
  <c r="G60" i="1" a="1"/>
  <c r="G60" i="1"/>
  <c r="F58" i="1" a="1"/>
  <c r="F58" i="1" s="1"/>
  <c r="K58" i="1" a="1"/>
  <c r="K58" i="1"/>
  <c r="J60" i="1" a="1"/>
  <c r="J60" i="1" s="1"/>
  <c r="H60" i="1" a="1"/>
  <c r="H60" i="1"/>
  <c r="J58" i="1" a="1"/>
  <c r="J58" i="1" s="1"/>
  <c r="H53" i="1" a="1"/>
  <c r="H53" i="1" s="1"/>
  <c r="H51" i="1" a="1"/>
  <c r="H51" i="1" s="1"/>
  <c r="F53" i="1" a="1"/>
  <c r="F53" i="1" s="1"/>
  <c r="J52" i="1" a="1"/>
  <c r="J52" i="1" s="1"/>
  <c r="G51" i="1" a="1"/>
  <c r="G51" i="1" s="1"/>
  <c r="K52" i="1" a="1"/>
  <c r="K52" i="1" s="1"/>
  <c r="H52" i="1" a="1"/>
  <c r="H52" i="1"/>
  <c r="G52" i="1" a="1"/>
  <c r="G52" i="1" s="1"/>
  <c r="I50" i="1" a="1"/>
  <c r="I50" i="1" s="1"/>
  <c r="H50" i="1" a="1"/>
  <c r="H50" i="1"/>
  <c r="I51" i="1" a="1"/>
  <c r="I51" i="1" s="1"/>
  <c r="F51" i="1" a="1"/>
  <c r="F51" i="1"/>
  <c r="K51" i="1" a="1"/>
  <c r="K51" i="1" s="1"/>
  <c r="K53" i="1" a="1"/>
  <c r="K53" i="1" s="1"/>
  <c r="G53" i="1" a="1"/>
  <c r="G53" i="1"/>
  <c r="J50" i="1" a="1"/>
  <c r="J50" i="1" s="1"/>
  <c r="I52" i="1" a="1"/>
  <c r="I52" i="1" s="1"/>
  <c r="J51" i="1" a="1"/>
  <c r="J51" i="1" s="1"/>
  <c r="F52" i="1" a="1"/>
  <c r="F52" i="1" s="1"/>
  <c r="K50" i="1" a="1"/>
  <c r="K50" i="1" s="1"/>
  <c r="G50" i="1" a="1"/>
  <c r="G50" i="1" s="1"/>
  <c r="F50" i="1" a="1"/>
  <c r="F50" i="1" s="1"/>
  <c r="J53" i="1" a="1"/>
  <c r="J53" i="1"/>
  <c r="I53" i="1" a="1"/>
  <c r="I53" i="1" s="1"/>
  <c r="I15" i="1" a="1"/>
  <c r="I15" i="1"/>
  <c r="J15" i="1" a="1"/>
  <c r="J15" i="1" s="1"/>
  <c r="H15" i="1" a="1"/>
  <c r="H15" i="1"/>
  <c r="K15" i="1" a="1"/>
  <c r="K15" i="1"/>
  <c r="J14" i="1" a="1"/>
  <c r="J14" i="1" s="1"/>
  <c r="F14" i="1" a="1"/>
  <c r="F14" i="1" s="1"/>
  <c r="I14" i="1" a="1"/>
  <c r="I14" i="1" s="1"/>
  <c r="G14" i="1" a="1"/>
  <c r="G14" i="1" s="1"/>
  <c r="J13" i="1" a="1"/>
  <c r="J13" i="1" s="1"/>
  <c r="G13" i="1" a="1"/>
  <c r="G13" i="1" s="1"/>
  <c r="H14" i="1" a="1"/>
  <c r="H14" i="1" s="1"/>
  <c r="K13" i="1" a="1"/>
  <c r="K13" i="1"/>
  <c r="I13" i="1" a="1"/>
  <c r="I13" i="1" s="1"/>
  <c r="F13" i="1" a="1"/>
  <c r="F13" i="1" s="1"/>
  <c r="G15" i="1" a="1"/>
  <c r="G15" i="1" s="1"/>
  <c r="F15" i="1" a="1"/>
  <c r="F15" i="1"/>
  <c r="H13" i="1" a="1"/>
  <c r="H13" i="1"/>
  <c r="K14" i="1" a="1"/>
  <c r="K14" i="1" s="1"/>
  <c r="J54" i="1" a="1"/>
  <c r="J54" i="1" s="1"/>
  <c r="H54" i="1" a="1"/>
  <c r="H54" i="1" s="1"/>
  <c r="G54" i="1" a="1"/>
  <c r="G54" i="1"/>
  <c r="I54" i="1" a="1"/>
  <c r="I54" i="1" s="1"/>
  <c r="F54" i="1" a="1"/>
  <c r="F54" i="1" s="1"/>
  <c r="K54" i="1" a="1"/>
  <c r="K54" i="1"/>
  <c r="G48" i="1" a="1"/>
  <c r="G48" i="1"/>
  <c r="F43" i="1" a="1"/>
  <c r="F43" i="1" s="1"/>
  <c r="H42" i="1" a="1"/>
  <c r="H42" i="1" s="1"/>
  <c r="I48" i="1" a="1"/>
  <c r="I48" i="1"/>
  <c r="K43" i="1" a="1"/>
  <c r="K43" i="1"/>
  <c r="J43" i="1" a="1"/>
  <c r="J43" i="1"/>
  <c r="K48" i="1" a="1"/>
  <c r="K48" i="1" s="1"/>
  <c r="J48" i="1" a="1"/>
  <c r="J48" i="1" s="1"/>
  <c r="I43" i="1" a="1"/>
  <c r="I43" i="1" s="1"/>
  <c r="H43" i="1" a="1"/>
  <c r="H43" i="1"/>
  <c r="K42" i="1" a="1"/>
  <c r="K42" i="1" s="1"/>
  <c r="J42" i="1" a="1"/>
  <c r="J42" i="1"/>
  <c r="I42" i="1" a="1"/>
  <c r="I42" i="1"/>
  <c r="G43" i="1" a="1"/>
  <c r="G43" i="1" s="1"/>
  <c r="H48" i="1" a="1"/>
  <c r="H48" i="1" s="1"/>
  <c r="F42" i="1" a="1"/>
  <c r="F42" i="1" s="1"/>
  <c r="F48" i="1" a="1"/>
  <c r="F48" i="1"/>
  <c r="G42" i="1" a="1"/>
  <c r="G42" i="1"/>
  <c r="H28" i="1" a="1"/>
  <c r="H28" i="1"/>
  <c r="I27" i="1" a="1"/>
  <c r="I27" i="1" s="1"/>
  <c r="H27" i="1" a="1"/>
  <c r="H27" i="1" s="1"/>
  <c r="J28" i="1" a="1"/>
  <c r="J28" i="1" s="1"/>
  <c r="K28" i="1" a="1"/>
  <c r="K28" i="1"/>
  <c r="I28" i="1" a="1"/>
  <c r="I28" i="1" s="1"/>
  <c r="G28" i="1" a="1"/>
  <c r="G28" i="1"/>
  <c r="J27" i="1" a="1"/>
  <c r="J27" i="1" s="1"/>
  <c r="K26" i="1" a="1"/>
  <c r="K26" i="1" s="1"/>
  <c r="I26" i="1" a="1"/>
  <c r="I26" i="1" s="1"/>
  <c r="J26" i="1" a="1"/>
  <c r="J26" i="1" s="1"/>
  <c r="K41" i="1" a="1"/>
  <c r="K41" i="1"/>
  <c r="K27" i="1" a="1"/>
  <c r="K27" i="1"/>
  <c r="F28" i="1" a="1"/>
  <c r="F28" i="1" s="1"/>
  <c r="J41" i="1" a="1"/>
  <c r="J41" i="1"/>
  <c r="F27" i="1" a="1"/>
  <c r="F27" i="1" s="1"/>
  <c r="I41" i="1" a="1"/>
  <c r="I41" i="1" s="1"/>
  <c r="H41" i="1" a="1"/>
  <c r="H41" i="1"/>
  <c r="G41" i="1" a="1"/>
  <c r="G41" i="1" s="1"/>
  <c r="F41" i="1" a="1"/>
  <c r="F41" i="1" s="1"/>
  <c r="G27" i="1" a="1"/>
  <c r="G27" i="1"/>
  <c r="F25" i="1" a="1"/>
  <c r="F25" i="1" s="1"/>
  <c r="J17" i="1" a="1"/>
  <c r="J17" i="1" s="1"/>
  <c r="K17" i="1" a="1"/>
  <c r="K17" i="1" s="1"/>
  <c r="K24" i="1" a="1"/>
  <c r="K24" i="1"/>
  <c r="J24" i="1" a="1"/>
  <c r="J24" i="1" s="1"/>
  <c r="K21" i="1" a="1"/>
  <c r="K21" i="1"/>
  <c r="I21" i="1" a="1"/>
  <c r="I21" i="1"/>
  <c r="F17" i="1" a="1"/>
  <c r="F17" i="1" s="1"/>
  <c r="F21" i="1" a="1"/>
  <c r="F21" i="1" s="1"/>
  <c r="G16" i="1" a="1"/>
  <c r="G16" i="1"/>
  <c r="J16" i="1" a="1"/>
  <c r="J16" i="1" s="1"/>
  <c r="H21" i="1" a="1"/>
  <c r="H21" i="1"/>
  <c r="I25" i="1" a="1"/>
  <c r="I25" i="1"/>
  <c r="G25" i="1" a="1"/>
  <c r="G25" i="1" s="1"/>
  <c r="I24" i="1" a="1"/>
  <c r="I24" i="1" s="1"/>
  <c r="H26" i="1" a="1"/>
  <c r="H26" i="1" s="1"/>
  <c r="J25" i="1" a="1"/>
  <c r="J25" i="1" s="1"/>
  <c r="F24" i="1" a="1"/>
  <c r="F24" i="1" s="1"/>
  <c r="G17" i="1" a="1"/>
  <c r="G17" i="1"/>
  <c r="G21" i="1" a="1"/>
  <c r="G21" i="1"/>
  <c r="H16" i="1" a="1"/>
  <c r="H16" i="1"/>
  <c r="H25" i="1" a="1"/>
  <c r="H25" i="1" s="1"/>
  <c r="H17" i="1" a="1"/>
  <c r="H17" i="1" s="1"/>
  <c r="I17" i="1" a="1"/>
  <c r="I17" i="1"/>
  <c r="G26" i="1" a="1"/>
  <c r="G26" i="1"/>
  <c r="F16" i="1" a="1"/>
  <c r="F16" i="1"/>
  <c r="J21" i="1" a="1"/>
  <c r="J21" i="1" s="1"/>
  <c r="F26" i="1" a="1"/>
  <c r="F26" i="1" s="1"/>
  <c r="K16" i="1" a="1"/>
  <c r="K16" i="1" s="1"/>
  <c r="I16" i="1" a="1"/>
  <c r="I16" i="1"/>
  <c r="K25" i="1" a="1"/>
  <c r="K25" i="1" s="1"/>
  <c r="H24" i="1" a="1"/>
  <c r="H24" i="1"/>
  <c r="G24" i="1" a="1"/>
  <c r="G24" i="1"/>
  <c r="H7" i="1" a="1"/>
  <c r="H7" i="1"/>
  <c r="G7" i="1" a="1"/>
  <c r="G7" i="1" s="1"/>
  <c r="F6" i="1" a="1"/>
  <c r="F6" i="1" s="1"/>
  <c r="J4" i="1" a="1"/>
  <c r="J4" i="1"/>
  <c r="F9" i="1" a="1"/>
  <c r="F9" i="1"/>
  <c r="K4" i="1" a="1"/>
  <c r="K4" i="1"/>
  <c r="J11" i="1" a="1"/>
  <c r="J11" i="1" s="1"/>
  <c r="J5" i="1" a="1"/>
  <c r="J5" i="1" s="1"/>
  <c r="H11" i="1" a="1"/>
  <c r="H11" i="1" s="1"/>
  <c r="K6" i="1" a="1"/>
  <c r="K6" i="1"/>
  <c r="F10" i="1" a="1"/>
  <c r="F10" i="1" s="1"/>
  <c r="F5" i="1" a="1"/>
  <c r="F5" i="1"/>
  <c r="G4" i="1" a="1"/>
  <c r="G4" i="1"/>
  <c r="K11" i="1" a="1"/>
  <c r="K11" i="1" s="1"/>
  <c r="F11" i="1" a="1"/>
  <c r="F11" i="1"/>
  <c r="I11" i="1" a="1"/>
  <c r="I11" i="1" s="1"/>
  <c r="K10" i="1" a="1"/>
  <c r="K10" i="1"/>
  <c r="F7" i="1" a="1"/>
  <c r="F7" i="1"/>
  <c r="K9" i="1" a="1"/>
  <c r="K9" i="1"/>
  <c r="H9" i="1" a="1"/>
  <c r="H9" i="1" s="1"/>
  <c r="G11" i="1" a="1"/>
  <c r="G11" i="1"/>
  <c r="J10" i="1" a="1"/>
  <c r="J10" i="1" s="1"/>
  <c r="K7" i="1" a="1"/>
  <c r="K7" i="1"/>
  <c r="G6" i="1" a="1"/>
  <c r="G6" i="1"/>
  <c r="G5" i="1" a="1"/>
  <c r="G5" i="1"/>
  <c r="J6" i="1" a="1"/>
  <c r="J6" i="1" s="1"/>
  <c r="K5" i="1" a="1"/>
  <c r="K5" i="1" s="1"/>
  <c r="H5" i="1" a="1"/>
  <c r="H5" i="1" s="1"/>
  <c r="F4" i="1" a="1"/>
  <c r="F4" i="1"/>
  <c r="I9" i="1" a="1"/>
  <c r="I9" i="1"/>
  <c r="G9" i="1" a="1"/>
  <c r="G9" i="1"/>
  <c r="H10" i="1" a="1"/>
  <c r="H10" i="1" s="1"/>
  <c r="J7" i="1" a="1"/>
  <c r="J7" i="1" s="1"/>
  <c r="I5" i="1" a="1"/>
  <c r="I5" i="1" s="1"/>
  <c r="H4" i="1" a="1"/>
  <c r="H4" i="1"/>
  <c r="I6" i="1" a="1"/>
  <c r="I6" i="1"/>
  <c r="I10" i="1" a="1"/>
  <c r="I10" i="1"/>
  <c r="I4" i="1" a="1"/>
  <c r="I4" i="1" s="1"/>
  <c r="H6" i="1" a="1"/>
  <c r="H6" i="1" s="1"/>
  <c r="G10" i="1" a="1"/>
  <c r="G10" i="1" s="1"/>
  <c r="I7" i="1" a="1"/>
  <c r="I7" i="1"/>
  <c r="J9" i="1" a="1"/>
  <c r="J9" i="1"/>
  <c r="B2" i="1" a="1"/>
  <c r="B2" i="1" s="1"/>
  <c r="K315" i="1" l="1"/>
  <c r="K470" i="1" s="1"/>
  <c r="K239" i="1"/>
  <c r="K360" i="1"/>
  <c r="K427" i="1" s="1"/>
  <c r="K196" i="1"/>
  <c r="K359" i="1" s="1"/>
  <c r="K426" i="1" s="1"/>
  <c r="J360" i="1"/>
  <c r="J427" i="1" s="1"/>
  <c r="G380" i="1"/>
  <c r="G511" i="1" s="1"/>
  <c r="K724" i="1" a="1"/>
  <c r="K724" i="1" s="1"/>
  <c r="K726" i="1" s="1" a="1"/>
  <c r="K726" i="1" s="1"/>
  <c r="K740" i="1" a="1"/>
  <c r="K740" i="1" s="1"/>
  <c r="K742" i="1" s="1" a="1"/>
  <c r="K742" i="1" s="1"/>
  <c r="F381" i="1"/>
  <c r="F512" i="1" s="1"/>
  <c r="H724" i="1" a="1"/>
  <c r="H724" i="1" s="1"/>
  <c r="H726" i="1" s="1" a="1"/>
  <c r="H726" i="1" s="1"/>
  <c r="G381" i="1"/>
  <c r="G512" i="1" s="1"/>
  <c r="K281" i="1"/>
  <c r="K380" i="1" s="1"/>
  <c r="K511" i="1" s="1"/>
  <c r="K116" i="1"/>
  <c r="G312" i="1"/>
  <c r="G417" i="1" s="1"/>
  <c r="I316" i="1"/>
  <c r="I471" i="1" s="1"/>
  <c r="H784" i="1"/>
  <c r="H785" i="1" s="1"/>
  <c r="G239" i="1"/>
  <c r="G314" i="1" s="1"/>
  <c r="G469" i="1" s="1"/>
  <c r="I360" i="1"/>
  <c r="I427" i="1" s="1"/>
  <c r="I784" i="1"/>
  <c r="I785" i="1" s="1"/>
  <c r="I315" i="1"/>
  <c r="I470" i="1" s="1"/>
  <c r="I317" i="1"/>
  <c r="I472" i="1" s="1"/>
  <c r="I319" i="1"/>
  <c r="I474" i="1" s="1"/>
  <c r="I362" i="1"/>
  <c r="I381" i="1"/>
  <c r="I512" i="1" s="1"/>
  <c r="J313" i="1"/>
  <c r="J418" i="1" s="1"/>
  <c r="K316" i="1"/>
  <c r="K471" i="1" s="1"/>
  <c r="J315" i="1"/>
  <c r="J470" i="1" s="1"/>
  <c r="J123" i="1"/>
  <c r="J319" i="1"/>
  <c r="J474" i="1" s="1"/>
  <c r="J362" i="1"/>
  <c r="J381" i="1"/>
  <c r="J512" i="1" s="1"/>
  <c r="G124" i="1"/>
  <c r="J317" i="1"/>
  <c r="J472" i="1" s="1"/>
  <c r="K923" i="1"/>
  <c r="K922" i="1" s="1"/>
  <c r="K901" i="1"/>
  <c r="F740" i="1" a="1"/>
  <c r="F740" i="1" s="1"/>
  <c r="F742" i="1" s="1" a="1"/>
  <c r="F742" i="1" s="1"/>
  <c r="K321" i="1"/>
  <c r="K476" i="1" s="1"/>
  <c r="F900" i="1"/>
  <c r="F897" i="1"/>
  <c r="H901" i="1"/>
  <c r="H923" i="1"/>
  <c r="H922" i="1" s="1"/>
  <c r="H900" i="1"/>
  <c r="H299" i="1"/>
  <c r="H463" i="1" s="1"/>
  <c r="H322" i="1"/>
  <c r="H477" i="1" s="1"/>
  <c r="H126" i="1"/>
  <c r="H359" i="1"/>
  <c r="H426" i="1" s="1"/>
  <c r="G122" i="1"/>
  <c r="G126" i="1"/>
  <c r="I314" i="1"/>
  <c r="I469" i="1" s="1"/>
  <c r="K318" i="1"/>
  <c r="K473" i="1" s="1"/>
  <c r="G362" i="1"/>
  <c r="J724" i="1" a="1"/>
  <c r="J724" i="1" s="1"/>
  <c r="J726" i="1" s="1" a="1"/>
  <c r="J726" i="1" s="1"/>
  <c r="I116" i="1"/>
  <c r="I312" i="1"/>
  <c r="I417" i="1" s="1"/>
  <c r="I124" i="1"/>
  <c r="I320" i="1"/>
  <c r="I475" i="1" s="1"/>
  <c r="I359" i="1"/>
  <c r="I426" i="1" s="1"/>
  <c r="I361" i="1"/>
  <c r="I502" i="1" s="1"/>
  <c r="K126" i="1"/>
  <c r="K362" i="1"/>
  <c r="G196" i="1"/>
  <c r="G359" i="1" s="1"/>
  <c r="G426" i="1" s="1"/>
  <c r="G360" i="1"/>
  <c r="G427" i="1" s="1"/>
  <c r="J299" i="1"/>
  <c r="J463" i="1" s="1"/>
  <c r="J312" i="1"/>
  <c r="J417" i="1" s="1"/>
  <c r="J116" i="1"/>
  <c r="J314" i="1"/>
  <c r="J469" i="1" s="1"/>
  <c r="J322" i="1"/>
  <c r="J477" i="1" s="1"/>
  <c r="J126" i="1"/>
  <c r="J359" i="1"/>
  <c r="J426" i="1" s="1"/>
  <c r="J361" i="1"/>
  <c r="J502" i="1" s="1"/>
  <c r="J378" i="1"/>
  <c r="J435" i="1" s="1"/>
  <c r="J380" i="1"/>
  <c r="J511" i="1" s="1"/>
  <c r="J398" i="1"/>
  <c r="J518" i="1" s="1"/>
  <c r="J323" i="1"/>
  <c r="J478" i="1" s="1"/>
  <c r="K781" i="1"/>
  <c r="K118" i="1"/>
  <c r="K314" i="1"/>
  <c r="K469" i="1" s="1"/>
  <c r="K361" i="1"/>
  <c r="K502" i="1" s="1"/>
  <c r="G316" i="1"/>
  <c r="G471" i="1" s="1"/>
  <c r="I901" i="1"/>
  <c r="I923" i="1"/>
  <c r="I922" i="1" s="1"/>
  <c r="J740" i="1" a="1"/>
  <c r="J740" i="1" s="1"/>
  <c r="J742" i="1" s="1" a="1"/>
  <c r="J742" i="1" s="1"/>
  <c r="F117" i="1"/>
  <c r="F313" i="1"/>
  <c r="F418" i="1" s="1"/>
  <c r="F119" i="1"/>
  <c r="F315" i="1"/>
  <c r="F470" i="1" s="1"/>
  <c r="F121" i="1"/>
  <c r="F317" i="1"/>
  <c r="F472" i="1" s="1"/>
  <c r="F360" i="1"/>
  <c r="F427" i="1" s="1"/>
  <c r="F362" i="1"/>
  <c r="F239" i="1"/>
  <c r="F314" i="1" s="1"/>
  <c r="F469" i="1" s="1"/>
  <c r="F118" i="1"/>
  <c r="I121" i="1"/>
  <c r="G298" i="1"/>
  <c r="G411" i="1" s="1"/>
  <c r="H298" i="1"/>
  <c r="H411" i="1" s="1"/>
  <c r="H313" i="1"/>
  <c r="H418" i="1" s="1"/>
  <c r="H315" i="1"/>
  <c r="H470" i="1" s="1"/>
  <c r="H317" i="1"/>
  <c r="H472" i="1" s="1"/>
  <c r="H319" i="1"/>
  <c r="H474" i="1" s="1"/>
  <c r="H321" i="1"/>
  <c r="H476" i="1" s="1"/>
  <c r="H323" i="1"/>
  <c r="H478" i="1" s="1"/>
  <c r="H360" i="1"/>
  <c r="H427" i="1" s="1"/>
  <c r="H362" i="1"/>
  <c r="H381" i="1"/>
  <c r="H512" i="1" s="1"/>
  <c r="H383" i="1"/>
  <c r="H514" i="1" s="1"/>
  <c r="H397" i="1"/>
  <c r="H517" i="1" s="1"/>
  <c r="F322" i="1"/>
  <c r="F477" i="1" s="1"/>
  <c r="H897" i="1"/>
  <c r="I313" i="1"/>
  <c r="I418" i="1" s="1"/>
  <c r="I897" i="1"/>
  <c r="K317" i="1"/>
  <c r="K472" i="1" s="1"/>
  <c r="K897" i="1"/>
  <c r="G900" i="1"/>
  <c r="I900" i="1"/>
  <c r="J900" i="1"/>
  <c r="K900" i="1"/>
  <c r="F923" i="1"/>
  <c r="F922" i="1" s="1"/>
  <c r="F901" i="1"/>
  <c r="G923" i="1"/>
  <c r="G922" i="1" s="1"/>
  <c r="J923" i="1"/>
  <c r="J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H1838" i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G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F1657" i="1"/>
  <c r="G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569" i="1" l="1"/>
  <c r="I1569" i="1"/>
  <c r="H1616" i="1"/>
  <c r="G1569" i="1"/>
  <c r="H1569" i="1"/>
  <c r="F1616" i="1"/>
  <c r="G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H1554" i="1"/>
  <c r="I1608" i="1"/>
  <c r="H1608" i="1"/>
  <c r="F1561" i="1"/>
  <c r="H1561" i="1"/>
  <c r="F1554" i="1"/>
  <c r="G1608" i="1"/>
  <c r="I1554" i="1"/>
  <c r="G1601" i="1"/>
  <c r="F1608" i="1"/>
  <c r="I1601" i="1"/>
  <c r="G1561" i="1"/>
  <c r="I1561" i="1"/>
  <c r="H160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413" i="1" l="1"/>
  <c r="F1510" i="1"/>
  <c r="H1413" i="1"/>
  <c r="G1413" i="1"/>
  <c r="I1427" i="1"/>
  <c r="H1427" i="1"/>
  <c r="G1510" i="1"/>
  <c r="I1510" i="1"/>
  <c r="F1427" i="1"/>
  <c r="G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F1329" i="1"/>
  <c r="I1329" i="1"/>
  <c r="G1329" i="1"/>
  <c r="I1343" i="1"/>
  <c r="F1343" i="1"/>
  <c r="G1343" i="1"/>
  <c r="H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I1182" i="1"/>
  <c r="F1205" i="1"/>
  <c r="G1182" i="1"/>
  <c r="G1205" i="1"/>
  <c r="H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F1159" i="1"/>
  <c r="G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615" i="1" l="1"/>
  <c r="G1568" i="1"/>
  <c r="G1426" i="1"/>
  <c r="G1342" i="1"/>
  <c r="G1204" i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567" i="1" s="1"/>
  <c r="F1566" i="1" s="1"/>
  <c r="F1615" i="1"/>
  <c r="F1614" i="1" s="1"/>
  <c r="F1613" i="1" s="1"/>
  <c r="F1426" i="1"/>
  <c r="F1342" i="1"/>
  <c r="F1341" i="1" s="1"/>
  <c r="F1340" i="1" s="1"/>
  <c r="F1204" i="1"/>
  <c r="F1203" i="1" s="1"/>
  <c r="H1615" i="1"/>
  <c r="H1568" i="1"/>
  <c r="H1426" i="1"/>
  <c r="H1342" i="1"/>
  <c r="H1204" i="1"/>
  <c r="F1425" i="1"/>
  <c r="F1424" i="1" s="1"/>
  <c r="G1614" i="1"/>
  <c r="G1613" i="1" s="1"/>
  <c r="G1567" i="1"/>
  <c r="G1566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204" i="1" l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342" i="1" s="1"/>
  <c r="K1343" i="1" l="1"/>
  <c r="K1205" i="1"/>
  <c r="K1569" i="1"/>
  <c r="K1616" i="1"/>
  <c r="K1427" i="1"/>
  <c r="J1616" i="1"/>
  <c r="J1569" i="1"/>
  <c r="J1567" i="1" s="1"/>
  <c r="J1566" i="1" s="1"/>
  <c r="J1427" i="1"/>
  <c r="J1343" i="1"/>
  <c r="J1205" i="1"/>
  <c r="K1342" i="1"/>
  <c r="K1426" i="1"/>
  <c r="K1568" i="1"/>
  <c r="K1615" i="1"/>
  <c r="J1204" i="1"/>
  <c r="J1426" i="1"/>
  <c r="J1615" i="1"/>
  <c r="J1568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6" i="1" l="1"/>
  <c r="G1560" i="1"/>
  <c r="G1607" i="1"/>
  <c r="G1412" i="1"/>
  <c r="G1328" i="1"/>
  <c r="G1327" i="1" s="1"/>
  <c r="G1326" i="1" s="1"/>
  <c r="G1181" i="1"/>
  <c r="G1180" i="1" s="1"/>
  <c r="G1179" i="1" s="1"/>
  <c r="I1656" i="1"/>
  <c r="I1607" i="1"/>
  <c r="I1560" i="1"/>
  <c r="I1412" i="1"/>
  <c r="I1411" i="1" s="1"/>
  <c r="I1410" i="1" s="1"/>
  <c r="I1328" i="1"/>
  <c r="I1327" i="1" s="1"/>
  <c r="I1326" i="1" s="1"/>
  <c r="I1181" i="1"/>
  <c r="I1180" i="1" s="1"/>
  <c r="I1179" i="1" s="1"/>
  <c r="H1650" i="1"/>
  <c r="H1553" i="1"/>
  <c r="H1600" i="1"/>
  <c r="H1509" i="1"/>
  <c r="H1158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181" i="1"/>
  <c r="H1656" i="1"/>
  <c r="H1607" i="1"/>
  <c r="H1560" i="1"/>
  <c r="H1412" i="1"/>
  <c r="H1328" i="1"/>
  <c r="H1181" i="1"/>
  <c r="G1650" i="1"/>
  <c r="G1553" i="1"/>
  <c r="G1600" i="1"/>
  <c r="G1509" i="1"/>
  <c r="G1158" i="1"/>
  <c r="G1157" i="1" s="1"/>
  <c r="G1156" i="1" s="1"/>
  <c r="I1650" i="1"/>
  <c r="I1649" i="1" s="1"/>
  <c r="I1553" i="1"/>
  <c r="I1552" i="1" s="1"/>
  <c r="I1551" i="1" s="1"/>
  <c r="I1600" i="1"/>
  <c r="I1509" i="1"/>
  <c r="I1158" i="1"/>
  <c r="F1650" i="1"/>
  <c r="F1553" i="1"/>
  <c r="F1600" i="1"/>
  <c r="F1599" i="1" s="1"/>
  <c r="F1598" i="1" s="1"/>
  <c r="F1509" i="1"/>
  <c r="F1508" i="1" s="1"/>
  <c r="F1507" i="1" s="1"/>
  <c r="F1158" i="1"/>
  <c r="F1157" i="1" s="1"/>
  <c r="F1156" i="1" s="1"/>
  <c r="I1157" i="1"/>
  <c r="I1156" i="1" s="1"/>
  <c r="F1327" i="1"/>
  <c r="F1326" i="1" s="1"/>
  <c r="F1180" i="1"/>
  <c r="F1179" i="1" s="1"/>
  <c r="G1559" i="1"/>
  <c r="G1558" i="1" s="1"/>
  <c r="F1552" i="1"/>
  <c r="F1551" i="1" s="1"/>
  <c r="G1649" i="1"/>
  <c r="G1599" i="1"/>
  <c r="G1598" i="1" s="1"/>
  <c r="G1552" i="1"/>
  <c r="G1551" i="1" s="1"/>
  <c r="G1508" i="1"/>
  <c r="G1507" i="1" s="1"/>
  <c r="H1649" i="1"/>
  <c r="H1599" i="1"/>
  <c r="H1598" i="1" s="1"/>
  <c r="H1552" i="1"/>
  <c r="H1551" i="1" s="1"/>
  <c r="H1508" i="1"/>
  <c r="H1507" i="1" s="1"/>
  <c r="H1157" i="1"/>
  <c r="H1156" i="1" s="1"/>
  <c r="F1649" i="1"/>
  <c r="I1508" i="1"/>
  <c r="I1507" i="1" s="1"/>
  <c r="I1599" i="1"/>
  <c r="I1598" i="1" s="1"/>
  <c r="I1559" i="1"/>
  <c r="I1558" i="1" s="1"/>
  <c r="I1606" i="1"/>
  <c r="I1605" i="1" s="1"/>
  <c r="H1411" i="1"/>
  <c r="H1410" i="1" s="1"/>
  <c r="H1606" i="1"/>
  <c r="H1605" i="1" s="1"/>
  <c r="H1327" i="1"/>
  <c r="H1326" i="1" s="1"/>
  <c r="H1559" i="1"/>
  <c r="H1558" i="1" s="1"/>
  <c r="H1180" i="1"/>
  <c r="H1179" i="1" s="1"/>
  <c r="G1606" i="1"/>
  <c r="G1605" i="1" s="1"/>
  <c r="G1411" i="1"/>
  <c r="G1410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K1181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560" i="1" s="1"/>
  <c r="K36" i="1"/>
  <c r="K1656" i="1" s="1"/>
  <c r="J1651" i="1" l="1"/>
  <c r="J1601" i="1"/>
  <c r="J1554" i="1"/>
  <c r="J1510" i="1"/>
  <c r="J1159" i="1"/>
  <c r="K1158" i="1"/>
  <c r="J1328" i="1"/>
  <c r="K1328" i="1"/>
  <c r="K1509" i="1"/>
  <c r="J1181" i="1"/>
  <c r="J1412" i="1"/>
  <c r="J1553" i="1"/>
  <c r="K1651" i="1"/>
  <c r="K1510" i="1"/>
  <c r="K1159" i="1"/>
  <c r="K1554" i="1"/>
  <c r="K1601" i="1"/>
  <c r="K1561" i="1"/>
  <c r="K1608" i="1"/>
  <c r="K1413" i="1"/>
  <c r="K1657" i="1"/>
  <c r="K1329" i="1"/>
  <c r="K1182" i="1"/>
  <c r="J1657" i="1"/>
  <c r="J1608" i="1"/>
  <c r="J1561" i="1"/>
  <c r="J1413" i="1"/>
  <c r="J1329" i="1"/>
  <c r="J1182" i="1"/>
  <c r="K1412" i="1"/>
  <c r="K1607" i="1"/>
  <c r="K1600" i="1"/>
  <c r="J1600" i="1"/>
  <c r="J1607" i="1"/>
  <c r="K1560" i="1"/>
  <c r="K1650" i="1"/>
  <c r="J1158" i="1"/>
  <c r="J1509" i="1"/>
  <c r="J1650" i="1"/>
  <c r="J1656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<sst xmlns="http://schemas.openxmlformats.org/spreadsheetml/2006/main" count="4755" uniqueCount="2179">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</sst>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1.8229222038879977E-3</v>
          </cell>
          <cell r="G4">
            <v>3.0344010672527168E-3</v>
          </cell>
          <cell r="H4">
            <v>3.2027779380704485E-3</v>
          </cell>
          <cell r="I4">
            <v>1.4726514834308331</v>
          </cell>
          <cell r="J4">
            <v>2.2089771936723386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1.8229222038879977E-3</v>
          </cell>
          <cell r="G5">
            <v>3.0344010672527168E-3</v>
          </cell>
          <cell r="H5">
            <v>3.2027779380704485E-3</v>
          </cell>
          <cell r="I5">
            <v>1.4726514834308331</v>
          </cell>
          <cell r="J5">
            <v>2.2089771936723386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2.2198700332381601E-4</v>
          </cell>
          <cell r="G6">
            <v>1.2080903608037101E-4</v>
          </cell>
          <cell r="H6">
            <v>9.8237218049026097E-7</v>
          </cell>
          <cell r="I6">
            <v>4.2724494906317398E-2</v>
          </cell>
          <cell r="J6">
            <v>8.5812394395381603E-2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2.2198700332381601E-4</v>
          </cell>
          <cell r="G7">
            <v>3.4279603940418697E-4</v>
          </cell>
          <cell r="H7">
            <v>3.4377841158467703E-4</v>
          </cell>
          <cell r="I7">
            <v>0.170170039292659</v>
          </cell>
          <cell r="J7">
            <v>0.25598243368804102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3.2682081828708895</v>
          </cell>
          <cell r="F8">
            <v>3.8319881991202287</v>
          </cell>
          <cell r="G8">
            <v>3.7307317506096314</v>
          </cell>
          <cell r="H8">
            <v>3.8839096838841454</v>
          </cell>
          <cell r="I8">
            <v>4.1360277941627812</v>
          </cell>
          <cell r="J8">
            <v>4.4880454042375311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3.2682081828708895</v>
          </cell>
          <cell r="F9">
            <v>3.8319881991202287</v>
          </cell>
          <cell r="G9">
            <v>3.7307317506096314</v>
          </cell>
          <cell r="H9">
            <v>3.8839096838841454</v>
          </cell>
          <cell r="I9">
            <v>4.1360277941627812</v>
          </cell>
          <cell r="J9">
            <v>4.4880454042375311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0.66996311081192639</v>
          </cell>
          <cell r="F10">
            <v>8.9980881272422472E-2</v>
          </cell>
          <cell r="G10">
            <v>4.9753547064854423E-2</v>
          </cell>
          <cell r="H10">
            <v>3.9257653584279746E-2</v>
          </cell>
          <cell r="I10">
            <v>2.1331134336553235E-2</v>
          </cell>
          <cell r="J10">
            <v>7.647776667078195E-3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2.0850198534716404</v>
          </cell>
          <cell r="F11">
            <v>0.26222120101533153</v>
          </cell>
          <cell r="G11">
            <v>0.1302178683127064</v>
          </cell>
          <cell r="H11">
            <v>8.3319450302970652E-2</v>
          </cell>
          <cell r="I11">
            <v>2.4159815466537286E-2</v>
          </cell>
          <cell r="J11">
            <v>8.4528057899285591E-3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108.172341236294</v>
          </cell>
          <cell r="F12">
            <v>14.442844038921701</v>
          </cell>
          <cell r="G12">
            <v>8.0571622590984298</v>
          </cell>
          <cell r="H12">
            <v>6.15678695532071</v>
          </cell>
          <cell r="I12">
            <v>3.378107786697</v>
          </cell>
          <cell r="J12">
            <v>1.2148309805690301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1.9179493127002585</v>
          </cell>
          <cell r="F13">
            <v>0.2560787950163429</v>
          </cell>
          <cell r="G13">
            <v>0.14285748686344737</v>
          </cell>
          <cell r="H13">
            <v>0.10916288927873594</v>
          </cell>
          <cell r="I13">
            <v>5.989552813292548E-2</v>
          </cell>
          <cell r="J13">
            <v>2.1539556393067899E-2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3.2702544900561799E-7</v>
          </cell>
          <cell r="G14">
            <v>1.6559979139244899E-6</v>
          </cell>
          <cell r="H14">
            <v>1.9737351763947598E-3</v>
          </cell>
          <cell r="I14">
            <v>1.727311391096E-4</v>
          </cell>
          <cell r="J14">
            <v>5.8206405730800803E-7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2.50769550827903E-2</v>
          </cell>
          <cell r="F15">
            <v>1.8547028361342206E-2</v>
          </cell>
          <cell r="G15">
            <v>1.1832523491473429E-2</v>
          </cell>
          <cell r="H15">
            <v>5.5666970331156897E-3</v>
          </cell>
          <cell r="I15">
            <v>2.7932267010638582E-3</v>
          </cell>
          <cell r="J15">
            <v>1.2001655902652898E-3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6.799099441498357</v>
          </cell>
          <cell r="F16">
            <v>2.347539252541648E-4</v>
          </cell>
          <cell r="G16">
            <v>2.0154700061611081E-4</v>
          </cell>
          <cell r="H16">
            <v>7.8489600725568641E-5</v>
          </cell>
          <cell r="I16">
            <v>8.6893662091647712E-5</v>
          </cell>
          <cell r="J16">
            <v>6.0109811166775809E-5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6.799099441498357</v>
          </cell>
          <cell r="F17">
            <v>2.347539252541648E-4</v>
          </cell>
          <cell r="G17">
            <v>2.0154700061611081E-4</v>
          </cell>
          <cell r="H17">
            <v>7.8489600725568641E-5</v>
          </cell>
          <cell r="I17">
            <v>8.6893662091647712E-5</v>
          </cell>
          <cell r="J17">
            <v>6.0109811166775809E-5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6.2030659260586996E-7</v>
          </cell>
          <cell r="F18">
            <v>5.1150139259726799E-7</v>
          </cell>
          <cell r="G18">
            <v>5.8171051938030203E-7</v>
          </cell>
          <cell r="H18">
            <v>6.2257325010576205E-7</v>
          </cell>
          <cell r="I18">
            <v>5.3099147585363395E-7</v>
          </cell>
          <cell r="J18">
            <v>7.21516043283097E-7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1.4619172117588479</v>
          </cell>
          <cell r="F19">
            <v>2.4523991709002324E-4</v>
          </cell>
          <cell r="G19">
            <v>2.3595217764005305E-4</v>
          </cell>
          <cell r="H19">
            <v>2.1229072876249866E-4</v>
          </cell>
          <cell r="I19">
            <v>2.1120063380464238E-4</v>
          </cell>
          <cell r="J19">
            <v>2.1079692393888294E-4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6.247635530055879E-4</v>
          </cell>
          <cell r="F20">
            <v>6.2412501697630947E-4</v>
          </cell>
          <cell r="G20">
            <v>6.3024423232675177E-4</v>
          </cell>
          <cell r="H20">
            <v>1.1173323390306405E-3</v>
          </cell>
          <cell r="I20">
            <v>1.759045337042243E-3</v>
          </cell>
          <cell r="J20">
            <v>1.1761812147930812E-3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6.2476355300558769E-4</v>
          </cell>
          <cell r="F21">
            <v>6.2412501697630914E-4</v>
          </cell>
          <cell r="G21">
            <v>6.3024423232675112E-4</v>
          </cell>
          <cell r="H21">
            <v>1.1173323390306397E-3</v>
          </cell>
          <cell r="I21">
            <v>1.7590453370422406E-3</v>
          </cell>
          <cell r="J21">
            <v>1.1761812147930803E-3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6.9142250711013472E-4</v>
          </cell>
          <cell r="F22">
            <v>6.9071637258931191E-4</v>
          </cell>
          <cell r="G22">
            <v>6.9748339742807715E-4</v>
          </cell>
          <cell r="H22">
            <v>1.2361369873568645E-3</v>
          </cell>
          <cell r="I22">
            <v>1.9457848012256942E-3</v>
          </cell>
          <cell r="J22">
            <v>1.3012172170313455E-3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6.9142250711013472E-4</v>
          </cell>
          <cell r="F23">
            <v>6.9071637258931191E-4</v>
          </cell>
          <cell r="G23">
            <v>6.9748339742807715E-4</v>
          </cell>
          <cell r="H23">
            <v>1.2361369873568645E-3</v>
          </cell>
          <cell r="I23">
            <v>1.9457848012256942E-3</v>
          </cell>
          <cell r="J23">
            <v>1.3012172170313455E-3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2.5383045091467498E-4</v>
          </cell>
          <cell r="F24">
            <v>4.9972619949475196E-7</v>
          </cell>
          <cell r="G24">
            <v>2.4164990914038999E-6</v>
          </cell>
          <cell r="H24">
            <v>2.7386919647404498E-4</v>
          </cell>
          <cell r="I24">
            <v>1.0215235965493E-4</v>
          </cell>
          <cell r="J24">
            <v>3.3655749295679601E-4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2.5620435612831505E-4</v>
          </cell>
          <cell r="F25">
            <v>2.5660104952311523E-4</v>
          </cell>
          <cell r="G25">
            <v>2.5881235622856995E-4</v>
          </cell>
          <cell r="H25">
            <v>4.620409987833176E-4</v>
          </cell>
          <cell r="I25">
            <v>7.2421304928432762E-4</v>
          </cell>
          <cell r="J25">
            <v>4.8835849405657347E-4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6.3679478446318694E-5</v>
          </cell>
          <cell r="G26">
            <v>1.6797091498073312E-2</v>
          </cell>
          <cell r="H26">
            <v>2.704925473047886E-2</v>
          </cell>
          <cell r="I26">
            <v>0.18444585852298392</v>
          </cell>
          <cell r="J26">
            <v>7.9523694834464156E-3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6.3627471317783066E-5</v>
          </cell>
          <cell r="G27">
            <v>1.6775666636468626E-2</v>
          </cell>
          <cell r="H27">
            <v>2.7049254730478898E-2</v>
          </cell>
          <cell r="I27">
            <v>0.18444585852298409</v>
          </cell>
          <cell r="J27">
            <v>7.9523694834464156E-3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7.746895185026725E-5</v>
          </cell>
          <cell r="G28">
            <v>1.9996537497707547E-2</v>
          </cell>
          <cell r="H28">
            <v>3.109109739134449E-2</v>
          </cell>
          <cell r="I28">
            <v>0.1983288801322243</v>
          </cell>
          <cell r="J28">
            <v>8.0326964479324088E-3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7.746895185026725E-5</v>
          </cell>
          <cell r="G29">
            <v>1.9996537497707547E-2</v>
          </cell>
          <cell r="H29">
            <v>3.109109739134449E-2</v>
          </cell>
          <cell r="I29">
            <v>0.1983288801322243</v>
          </cell>
          <cell r="J29">
            <v>8.0326964479324088E-3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1.0476839490349799E-3</v>
          </cell>
          <cell r="F30">
            <v>1.57511691245849E-5</v>
          </cell>
          <cell r="G30">
            <v>3.5149152620524799E-3</v>
          </cell>
          <cell r="H30">
            <v>7.1508719733899802E-3</v>
          </cell>
          <cell r="I30">
            <v>9.5443154641634202E-6</v>
          </cell>
          <cell r="J30">
            <v>6.1018767992297096E-6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1.0476839490349799E-3</v>
          </cell>
          <cell r="F31">
            <v>1.0613517384822687E-3</v>
          </cell>
          <cell r="G31">
            <v>4.5689210474537294E-3</v>
          </cell>
          <cell r="H31">
            <v>1.1708227355005194E-2</v>
          </cell>
          <cell r="I31">
            <v>6.3341872530978088E-2</v>
          </cell>
          <cell r="J31">
            <v>1.5803175691534999E-3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1.047044262312855E-2</v>
          </cell>
          <cell r="J32">
            <v>1.1768287855409537E-2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1.0576204669826816E-2</v>
          </cell>
          <cell r="J33">
            <v>1.1887159449908626E-2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3.8703357016895202E-7</v>
          </cell>
          <cell r="I34">
            <v>1.30007560872836E-3</v>
          </cell>
          <cell r="J34">
            <v>1.7135749834049599E-5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3.8703357016895202E-7</v>
          </cell>
          <cell r="I35">
            <v>1.30162192503518E-3</v>
          </cell>
          <cell r="J35">
            <v>1.31875767486923E-3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6.2287354011834114E-4</v>
          </cell>
          <cell r="F36">
            <v>6.2218478986782524E-4</v>
          </cell>
          <cell r="G36">
            <v>6.2823443358447863E-4</v>
          </cell>
          <cell r="H36">
            <v>1.0929219624235664E-3</v>
          </cell>
          <cell r="I36">
            <v>2.0146591443297875E-3</v>
          </cell>
          <cell r="J36">
            <v>1.4291837157374093E-3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6.2287354011834059E-4</v>
          </cell>
          <cell r="F37">
            <v>6.2218478986782459E-4</v>
          </cell>
          <cell r="G37">
            <v>6.2823443358447798E-4</v>
          </cell>
          <cell r="H37">
            <v>1.0929219624235655E-3</v>
          </cell>
          <cell r="I37">
            <v>2.0146591443297866E-3</v>
          </cell>
          <cell r="J37">
            <v>1.429183715737408E-3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6.8933240838595262E-4</v>
          </cell>
          <cell r="F38">
            <v>6.8857074373138085E-4</v>
          </cell>
          <cell r="G38">
            <v>6.9526083175020588E-4</v>
          </cell>
          <cell r="H38">
            <v>1.2091424112011357E-3</v>
          </cell>
          <cell r="I38">
            <v>2.2284591121690361E-3</v>
          </cell>
          <cell r="J38">
            <v>1.5810044202286589E-3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6.8933240838595262E-4</v>
          </cell>
          <cell r="F39">
            <v>6.8857074373138085E-4</v>
          </cell>
          <cell r="G39">
            <v>6.9526083175020588E-4</v>
          </cell>
          <cell r="H39">
            <v>1.2091424112011357E-3</v>
          </cell>
          <cell r="I39">
            <v>2.2284591121690361E-3</v>
          </cell>
          <cell r="J39">
            <v>1.5810044202286589E-3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2.5332902641488298E-4</v>
          </cell>
          <cell r="F40">
            <v>4.9955314951321995E-7</v>
          </cell>
          <cell r="G40">
            <v>2.38255290377991E-6</v>
          </cell>
          <cell r="H40">
            <v>2.6744644128911898E-4</v>
          </cell>
          <cell r="I40">
            <v>1.4638680135833999E-4</v>
          </cell>
          <cell r="J40">
            <v>4.0286897688260098E-4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2.554446872385836E-4</v>
          </cell>
          <cell r="F41">
            <v>2.5584232570064744E-4</v>
          </cell>
          <cell r="G41">
            <v>2.5802156152240051E-4</v>
          </cell>
          <cell r="H41">
            <v>4.5521768437570747E-4</v>
          </cell>
          <cell r="I41">
            <v>8.2937003531517012E-4</v>
          </cell>
          <cell r="J41">
            <v>5.877438248509865E-4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3.2465440945809583</v>
          </cell>
          <cell r="J42">
            <v>4.444135775829972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833.47586654692464</v>
          </cell>
          <cell r="J43">
            <v>1140.930111805603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-833.47586654692498</v>
          </cell>
          <cell r="J44">
            <v>-1140.9301118056001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900.12469982042899</v>
          </cell>
          <cell r="J45">
            <v>1208.0044118108699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9.699619610133924</v>
          </cell>
          <cell r="J46">
            <v>13.01728892037579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0.12111329357288</v>
          </cell>
          <cell r="J47">
            <v>4.46773871342106E-2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0.12111329357288</v>
          </cell>
          <cell r="J48">
            <v>0.16579065154521316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5.4453872363315788E-2</v>
          </cell>
          <cell r="G49">
            <v>7.0500475028138165E-2</v>
          </cell>
          <cell r="H49">
            <v>0.11352681094084711</v>
          </cell>
          <cell r="I49">
            <v>0.25171781367002038</v>
          </cell>
          <cell r="J49">
            <v>0.45636974074520226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2.0318844187342995</v>
          </cell>
          <cell r="F50">
            <v>3.826994697777399</v>
          </cell>
          <cell r="G50">
            <v>4.1559849909193352</v>
          </cell>
          <cell r="H50">
            <v>4.1327015442520114</v>
          </cell>
          <cell r="I50">
            <v>3.6021784864082513</v>
          </cell>
          <cell r="J50">
            <v>3.2371408609094674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1.7874661759364401</v>
          </cell>
          <cell r="F51">
            <v>3.5391871909909076</v>
          </cell>
          <cell r="G51">
            <v>3.5702935117171823</v>
          </cell>
          <cell r="H51">
            <v>3.3278395904257208</v>
          </cell>
          <cell r="I51">
            <v>2.5509290814096492</v>
          </cell>
          <cell r="J51">
            <v>1.9984227124120124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4.5206539547114399</v>
          </cell>
          <cell r="F52">
            <v>1.8954500414299189</v>
          </cell>
          <cell r="G52">
            <v>1.895450317701979</v>
          </cell>
          <cell r="H52">
            <v>1.895450752241346</v>
          </cell>
          <cell r="I52">
            <v>1.8954522146637471</v>
          </cell>
          <cell r="J52">
            <v>1.8954545703065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0.35008260059458962</v>
          </cell>
          <cell r="G53">
            <v>0.38254545028965325</v>
          </cell>
          <cell r="H53">
            <v>0.44347535364102403</v>
          </cell>
          <cell r="I53">
            <v>1.0668001901596833</v>
          </cell>
          <cell r="J53">
            <v>1.4337070634672691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9.2187330780783512</v>
          </cell>
          <cell r="F54">
            <v>10.684625634053447</v>
          </cell>
          <cell r="G54">
            <v>11.111538938272698</v>
          </cell>
          <cell r="H54">
            <v>10.892769945706302</v>
          </cell>
          <cell r="I54">
            <v>10.217497572433231</v>
          </cell>
          <cell r="J54">
            <v>9.768545553737777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0.62767239780191397</v>
          </cell>
          <cell r="F55">
            <v>3.22368030129331E-2</v>
          </cell>
          <cell r="G55">
            <v>3.0827493296031899E-3</v>
          </cell>
          <cell r="H55">
            <v>7.9439365371655503E-3</v>
          </cell>
          <cell r="I55">
            <v>4.9155623155895403E-2</v>
          </cell>
          <cell r="J55">
            <v>4.3332639291449399E-2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0.62767239780191397</v>
          </cell>
          <cell r="F56">
            <v>0.65990920081484705</v>
          </cell>
          <cell r="G56">
            <v>0.66299195014445</v>
          </cell>
          <cell r="H56">
            <v>0.67093588668161597</v>
          </cell>
          <cell r="I56">
            <v>0.73050955392758998</v>
          </cell>
          <cell r="J56">
            <v>0.77384219321903902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3.2143061429587634E-3</v>
          </cell>
          <cell r="F57">
            <v>1.0516933400684159E-4</v>
          </cell>
          <cell r="G57">
            <v>1.8156058440308893E-3</v>
          </cell>
          <cell r="H57">
            <v>8.6393227031571337E-4</v>
          </cell>
          <cell r="I57">
            <v>4.0813587532810428E-3</v>
          </cell>
          <cell r="J57">
            <v>1.0473141751193023E-2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3.2143061429587686E-3</v>
          </cell>
          <cell r="F58">
            <v>1.0509926782828962E-4</v>
          </cell>
          <cell r="G58">
            <v>1.8137165559517739E-3</v>
          </cell>
          <cell r="H58">
            <v>8.6393227031571337E-4</v>
          </cell>
          <cell r="I58">
            <v>4.0813587532810558E-3</v>
          </cell>
          <cell r="J58">
            <v>1.0473141751193031E-2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4.2857415238621984E-3</v>
          </cell>
          <cell r="F59">
            <v>1.3838070274796262E-4</v>
          </cell>
          <cell r="G59">
            <v>2.3427172180885674E-3</v>
          </cell>
          <cell r="H59">
            <v>1.0799153378861389E-3</v>
          </cell>
          <cell r="I59">
            <v>4.801598533288611E-3</v>
          </cell>
          <cell r="J59">
            <v>1.163682416799069E-2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4.2857415238621984E-3</v>
          </cell>
          <cell r="F60">
            <v>1.3838070274796262E-4</v>
          </cell>
          <cell r="G60">
            <v>2.3427172180885674E-3</v>
          </cell>
          <cell r="H60">
            <v>1.0799153378861389E-3</v>
          </cell>
          <cell r="I60">
            <v>4.801598533288611E-3</v>
          </cell>
          <cell r="J60">
            <v>1.163682416799069E-2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1.3026525559234E-3</v>
          </cell>
          <cell r="F61">
            <v>1.7841342025182801E-5</v>
          </cell>
          <cell r="G61">
            <v>3.8069491637363698E-5</v>
          </cell>
          <cell r="H61">
            <v>1.44175968696174E-5</v>
          </cell>
          <cell r="I61">
            <v>4.8417883778585898E-5</v>
          </cell>
          <cell r="J61">
            <v>2.4336363789907501E-3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1.3026525559234E-3</v>
          </cell>
          <cell r="F62">
            <v>1.3179788157814025E-3</v>
          </cell>
          <cell r="G62">
            <v>1.3486431732419768E-3</v>
          </cell>
          <cell r="H62">
            <v>1.3459183443433253E-3</v>
          </cell>
          <cell r="I62">
            <v>2.3303352941377695E-3</v>
          </cell>
          <cell r="J62">
            <v>3.4267213113964054E-3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7.1783269335390777E-4</v>
          </cell>
          <cell r="I63">
            <v>1.0864664325244155E-3</v>
          </cell>
          <cell r="J63">
            <v>3.1460892849016075E-4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2.659065230565879E-4</v>
          </cell>
          <cell r="I64">
            <v>4.1980678273270395E-4</v>
          </cell>
          <cell r="J64">
            <v>1.2658707258022243E-4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1.2778494443249063E-3</v>
          </cell>
          <cell r="I65">
            <v>1.9902367394102464E-3</v>
          </cell>
          <cell r="J65">
            <v>5.3277502017385378E-4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2.3409607215523199E-5</v>
          </cell>
          <cell r="I66">
            <v>9.2177299238582497E-7</v>
          </cell>
          <cell r="J66">
            <v>3.2728537127829099E-6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2.3409607215523199E-5</v>
          </cell>
          <cell r="I67">
            <v>3.7109307300955034E-5</v>
          </cell>
          <cell r="J67">
            <v>1.2475386477326499E-5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3.5600023389736517</v>
          </cell>
          <cell r="F68">
            <v>3.4647187514394595</v>
          </cell>
          <cell r="G68">
            <v>4.1928406389656631E-3</v>
          </cell>
          <cell r="H68">
            <v>2.8894220657265171E-4</v>
          </cell>
          <cell r="I68">
            <v>4.6193876887130436E-4</v>
          </cell>
          <cell r="J68">
            <v>1.2659061352543089E-4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330.012216822857</v>
          </cell>
          <cell r="F69">
            <v>321.17942825843801</v>
          </cell>
          <cell r="G69">
            <v>0.38867632723211698</v>
          </cell>
          <cell r="H69">
            <v>2.6784942549284801E-2</v>
          </cell>
          <cell r="I69">
            <v>4.2821723874369902E-2</v>
          </cell>
          <cell r="J69">
            <v>1.1734949873807399E-2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3.5600023389736517</v>
          </cell>
          <cell r="F70">
            <v>3.4647187514394595</v>
          </cell>
          <cell r="G70">
            <v>4.1928406389656631E-3</v>
          </cell>
          <cell r="H70">
            <v>2.8894220657265171E-4</v>
          </cell>
          <cell r="I70">
            <v>4.6193876887130436E-4</v>
          </cell>
          <cell r="J70">
            <v>1.2659061352543089E-4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5.7607715863139841E-6</v>
          </cell>
          <cell r="F71">
            <v>7.6095277632270927E-6</v>
          </cell>
          <cell r="G71">
            <v>7.9121721680862297E-6</v>
          </cell>
          <cell r="H71">
            <v>6.1945699569045966E-4</v>
          </cell>
          <cell r="I71">
            <v>1.2884461649209581E-3</v>
          </cell>
          <cell r="J71">
            <v>3.926781931320295E-4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5.7607715863139977E-6</v>
          </cell>
          <cell r="F72">
            <v>7.6044581244774529E-6</v>
          </cell>
          <cell r="G72">
            <v>7.9039388984004028E-6</v>
          </cell>
          <cell r="H72">
            <v>6.1945699569045966E-4</v>
          </cell>
          <cell r="I72">
            <v>1.2884461649209633E-3</v>
          </cell>
          <cell r="J72">
            <v>3.9267819313202994E-4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4.5701020693563987E-6</v>
          </cell>
          <cell r="F73">
            <v>5.4689461906216344E-6</v>
          </cell>
          <cell r="G73">
            <v>5.8439217626102915E-6</v>
          </cell>
          <cell r="H73">
            <v>7.7432124462163525E-4</v>
          </cell>
          <cell r="I73">
            <v>1.5158190175606347E-3</v>
          </cell>
          <cell r="J73">
            <v>4.3630910349342413E-4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4.5701020693563987E-6</v>
          </cell>
          <cell r="F74">
            <v>5.4689461906216344E-6</v>
          </cell>
          <cell r="G74">
            <v>5.8439217626102915E-6</v>
          </cell>
          <cell r="H74">
            <v>7.7432124462163525E-4</v>
          </cell>
          <cell r="I74">
            <v>1.5158190175606347E-3</v>
          </cell>
          <cell r="J74">
            <v>4.3630910349342413E-4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1.26685228569379E-3</v>
          </cell>
          <cell r="F75">
            <v>3.0581928962800602E-5</v>
          </cell>
          <cell r="G75">
            <v>4.6078073792719997E-5</v>
          </cell>
          <cell r="H75">
            <v>3.65867520856363E-5</v>
          </cell>
          <cell r="I75">
            <v>1.09938909825723E-4</v>
          </cell>
          <cell r="J75">
            <v>2.1547719333157099E-4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1.26685228569379E-3</v>
          </cell>
          <cell r="F76">
            <v>1.2935471374217768E-3</v>
          </cell>
          <cell r="G76">
            <v>1.329636636348885E-3</v>
          </cell>
          <cell r="H76">
            <v>1.3502427653324434E-3</v>
          </cell>
          <cell r="I76">
            <v>1.7812932665562439E-3</v>
          </cell>
          <cell r="J76">
            <v>9.8579025871945391E-4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0.42306576929443851</v>
          </cell>
          <cell r="J77">
            <v>151.98304911482936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-0.42306576929443901</v>
          </cell>
          <cell r="J78">
            <v>-151.98304911482899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4.5934107153053792E-3</v>
          </cell>
          <cell r="J79">
            <v>1.6652856206302526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0.49934673585279898</v>
          </cell>
          <cell r="J80">
            <v>172.277576544363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8.8536655293049507E-3</v>
          </cell>
          <cell r="J81">
            <v>3.05456696000644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4.0488253883995699E-4</v>
          </cell>
          <cell r="J82">
            <v>0.15140947211370603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4.0488253883995699E-4</v>
          </cell>
          <cell r="J83">
            <v>0.15100472212726099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4.0488253883995699E-4</v>
          </cell>
          <cell r="J84">
            <v>0.15140947211370609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0.54306672171782733</v>
          </cell>
          <cell r="J85">
            <v>0.71175751796732001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929.73294050163258</v>
          </cell>
          <cell r="J86">
            <v>1088.6199430362383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-929.73294050163202</v>
          </cell>
          <cell r="J87">
            <v>-1088.6199430362401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5.0954156033864688</v>
          </cell>
          <cell r="J88">
            <v>6.3061716091904589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1044.64375337262</v>
          </cell>
          <cell r="J89">
            <v>1223.16847532162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11.256936997549804</v>
          </cell>
          <cell r="J90">
            <v>13.180694777172599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2.9670341146311199E-2</v>
          </cell>
          <cell r="J91">
            <v>9.2167697405176902E-3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2.9670341146311199E-2</v>
          </cell>
          <cell r="J92">
            <v>3.8887079170427018E-2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8.6937766143418797E-3</v>
          </cell>
          <cell r="I93">
            <v>2.5827396472103199E-2</v>
          </cell>
          <cell r="J93">
            <v>1.7327939425554498E-2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7.2509796443021742E-5</v>
          </cell>
          <cell r="I94">
            <v>2.1357974671257004E-4</v>
          </cell>
          <cell r="J94">
            <v>1.3825483584218993E-4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6.4740889681269364E-5</v>
          </cell>
          <cell r="I95">
            <v>2.0149032708733034E-4</v>
          </cell>
          <cell r="J95">
            <v>1.3825483584218993E-4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1.5414497543159383E-4</v>
          </cell>
          <cell r="I96">
            <v>4.5793256156211417E-4</v>
          </cell>
          <cell r="J96">
            <v>3.072329685382E-4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5.64077929781372E-6</v>
          </cell>
          <cell r="I97">
            <v>1.01158998953169E-7</v>
          </cell>
          <cell r="J97">
            <v>1.00931226483626E-6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5.64077929781372E-6</v>
          </cell>
          <cell r="I98">
            <v>1.7827973292102594E-5</v>
          </cell>
          <cell r="J98">
            <v>1.2190112478123898E-5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310.97231699831099</v>
          </cell>
          <cell r="F99">
            <v>94.2519045343941</v>
          </cell>
          <cell r="G99">
            <v>131.62393120635099</v>
          </cell>
          <cell r="H99">
            <v>33.113752392898199</v>
          </cell>
          <cell r="I99">
            <v>28.101682094008599</v>
          </cell>
          <cell r="J99">
            <v>1.88331919089329E-2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5.7011961208572917</v>
          </cell>
          <cell r="F100">
            <v>1.6658777273741345</v>
          </cell>
          <cell r="G100">
            <v>2.7604562979921186</v>
          </cell>
          <cell r="H100">
            <v>0.58552734359341196</v>
          </cell>
          <cell r="I100">
            <v>0.50030773751531754</v>
          </cell>
          <cell r="J100">
            <v>3.1933930145625737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5.5136935637998459</v>
          </cell>
          <cell r="F101">
            <v>1.6711330591204612</v>
          </cell>
          <cell r="G101">
            <v>2.3337576455026725</v>
          </cell>
          <cell r="H101">
            <v>0.58712326937762682</v>
          </cell>
          <cell r="I101">
            <v>0.49825677471646496</v>
          </cell>
          <cell r="J101">
            <v>3.3392184235696499E-4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0.20571570986051768</v>
          </cell>
          <cell r="F102">
            <v>6.6513872860521226E-5</v>
          </cell>
          <cell r="G102">
            <v>0.43517463355842484</v>
          </cell>
          <cell r="H102">
            <v>1.773407870545721E-4</v>
          </cell>
          <cell r="I102">
            <v>7.8404514450964506E-4</v>
          </cell>
          <cell r="J102">
            <v>3.1945619319425429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3.3378049166442032E-4</v>
          </cell>
          <cell r="H103">
            <v>9.8305869121105571E-5</v>
          </cell>
          <cell r="I103">
            <v>2.8662458718700431E-3</v>
          </cell>
          <cell r="J103">
            <v>8.6998725856686932E-3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5.2975845438752699E-6</v>
          </cell>
          <cell r="F104">
            <v>1.9733347533624801E-7</v>
          </cell>
          <cell r="G104">
            <v>2.5414824948860199E-7</v>
          </cell>
          <cell r="H104">
            <v>3.2018275102887199E-7</v>
          </cell>
          <cell r="I104">
            <v>7.2317327996789297E-7</v>
          </cell>
          <cell r="J104">
            <v>1.21701937442647E-6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1.027517292125524</v>
          </cell>
          <cell r="F105">
            <v>1.0275174894589993</v>
          </cell>
          <cell r="G105">
            <v>1.0275177436072487</v>
          </cell>
          <cell r="H105">
            <v>1.0275180637899999</v>
          </cell>
          <cell r="I105">
            <v>1.0275193407792833</v>
          </cell>
          <cell r="J105">
            <v>0.72468524457243766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688.90050541442997</v>
          </cell>
          <cell r="F106">
            <v>646.65741360081199</v>
          </cell>
          <cell r="G106">
            <v>594.04833090262696</v>
          </cell>
          <cell r="H106">
            <v>516.163332484438</v>
          </cell>
          <cell r="I106">
            <v>236.24996360853299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9.1912491741183242</v>
          </cell>
          <cell r="F107">
            <v>8.6276456062699562</v>
          </cell>
          <cell r="G107">
            <v>7.9259325595467702</v>
          </cell>
          <cell r="H107">
            <v>7.1333237883614213</v>
          </cell>
          <cell r="I107">
            <v>3.3989717619584852</v>
          </cell>
          <cell r="J107">
            <v>0.2469461672288229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9.3473609961252375</v>
          </cell>
          <cell r="F108">
            <v>8.7741847164289357</v>
          </cell>
          <cell r="G108">
            <v>8.0603572714060672</v>
          </cell>
          <cell r="H108">
            <v>7.0035730323533052</v>
          </cell>
          <cell r="I108">
            <v>3.2055625998444053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1.9592017175311421E-4</v>
          </cell>
          <cell r="H109">
            <v>0.25091059035672825</v>
          </cell>
          <cell r="I109">
            <v>0.25114212121251667</v>
          </cell>
          <cell r="J109">
            <v>0.25114076258431639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1.7328991028682519</v>
          </cell>
          <cell r="F110">
            <v>1.4214304561222422</v>
          </cell>
          <cell r="G110">
            <v>2.3392845449121569</v>
          </cell>
          <cell r="H110">
            <v>0.47992112503484541</v>
          </cell>
          <cell r="I110">
            <v>9.5439345077436288E-2</v>
          </cell>
          <cell r="J110">
            <v>5.7302799325374459E-5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114.38344691156099</v>
          </cell>
          <cell r="F111">
            <v>93.824340290338995</v>
          </cell>
          <cell r="G111">
            <v>154.40912232634301</v>
          </cell>
          <cell r="H111">
            <v>31.678147005961801</v>
          </cell>
          <cell r="I111">
            <v>6.2996635192839801</v>
          </cell>
          <cell r="J111">
            <v>3.7823850757779101E-3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2.0280752998503702</v>
          </cell>
          <cell r="F112">
            <v>1.663552132807431</v>
          </cell>
          <cell r="G112">
            <v>2.7377503958571525</v>
          </cell>
          <cell r="H112">
            <v>0.56166927315535164</v>
          </cell>
          <cell r="I112">
            <v>0.11169616168943232</v>
          </cell>
          <cell r="J112">
            <v>6.706356517336715E-5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6.3098682667990098E-6</v>
          </cell>
          <cell r="F113">
            <v>5.2252995448743597E-6</v>
          </cell>
          <cell r="G113">
            <v>5.3724697027513803E-6</v>
          </cell>
          <cell r="H113">
            <v>7.7880585542037701E-6</v>
          </cell>
          <cell r="I113">
            <v>4.6649253233406204E-6</v>
          </cell>
          <cell r="J113">
            <v>3.1145334359116999E-6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0.29681628926292974</v>
          </cell>
          <cell r="F114">
            <v>0.29674760515106269</v>
          </cell>
          <cell r="G114">
            <v>0.29673444035974239</v>
          </cell>
          <cell r="H114">
            <v>6.0891803283451618E-2</v>
          </cell>
          <cell r="I114">
            <v>1.5478500786117027E-2</v>
          </cell>
          <cell r="J114">
            <v>4.4085318746839991E-4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15.013807039290048</v>
          </cell>
          <cell r="F115">
            <v>9.4754911858395978</v>
          </cell>
          <cell r="G115">
            <v>6.7339177397794554</v>
          </cell>
          <cell r="H115">
            <v>2.8813500751580596</v>
          </cell>
          <cell r="I115">
            <v>4.7007504847117811</v>
          </cell>
          <cell r="J115">
            <v>6.0279921584993383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15.013807039290048</v>
          </cell>
          <cell r="F116">
            <v>9.4754911858395978</v>
          </cell>
          <cell r="G116">
            <v>6.7339177397794554</v>
          </cell>
          <cell r="H116">
            <v>2.8813500751580596</v>
          </cell>
          <cell r="I116">
            <v>4.7007504847117811</v>
          </cell>
          <cell r="J116">
            <v>6.0279921584993383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6.6807441487384805E-7</v>
          </cell>
          <cell r="F117">
            <v>5.9271105909003796E-7</v>
          </cell>
          <cell r="G117">
            <v>8.66449312675779E-7</v>
          </cell>
          <cell r="H117">
            <v>1.3546522282068701E-6</v>
          </cell>
          <cell r="I117">
            <v>5.5750576631563003E-3</v>
          </cell>
          <cell r="J117">
            <v>5.5627518971784499E-3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1.1896264359619961</v>
          </cell>
          <cell r="F118">
            <v>1.1896239411760294</v>
          </cell>
          <cell r="G118">
            <v>1.1896234105231307</v>
          </cell>
          <cell r="H118">
            <v>1.1896235993590538</v>
          </cell>
          <cell r="I118">
            <v>1.1896249529137923</v>
          </cell>
          <cell r="J118">
            <v>1.1999980987237819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1.4050522675847106</v>
          </cell>
          <cell r="F119">
            <v>1.2995368262633111</v>
          </cell>
          <cell r="G119">
            <v>1.3189408282060124</v>
          </cell>
          <cell r="H119">
            <v>1.2901777818009144</v>
          </cell>
          <cell r="I119">
            <v>0.73228273170538294</v>
          </cell>
          <cell r="J119">
            <v>0.5024384323833293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14.159854717781592</v>
          </cell>
          <cell r="F120">
            <v>13.051662419477548</v>
          </cell>
          <cell r="G120">
            <v>13.178297947696228</v>
          </cell>
          <cell r="H120">
            <v>12.779648475093119</v>
          </cell>
          <cell r="I120">
            <v>6.8707669021207645</v>
          </cell>
          <cell r="J120">
            <v>4.4516045109162983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2783.9956656490099</v>
          </cell>
          <cell r="F121">
            <v>2574.9254850764501</v>
          </cell>
          <cell r="G121">
            <v>2613.3729211975201</v>
          </cell>
          <cell r="H121">
            <v>2556.3813071700201</v>
          </cell>
          <cell r="I121">
            <v>1450.95808756061</v>
          </cell>
          <cell r="J121">
            <v>995.54048648680498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29.999953293631638</v>
          </cell>
          <cell r="F122">
            <v>27.747041865047954</v>
          </cell>
          <cell r="G122">
            <v>28.161346133593984</v>
          </cell>
          <cell r="H122">
            <v>27.547212361745906</v>
          </cell>
          <cell r="I122">
            <v>15.635324219403095</v>
          </cell>
          <cell r="J122">
            <v>10.727806966452643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2.4861497773125501E-8</v>
          </cell>
          <cell r="G123">
            <v>5.3819770981286797E-8</v>
          </cell>
          <cell r="H123">
            <v>1.11776331699435E-7</v>
          </cell>
          <cell r="I123">
            <v>1.23318588097157E-2</v>
          </cell>
          <cell r="J123">
            <v>2.6845180046244501E-2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7.6766364725770017E-2</v>
          </cell>
          <cell r="F124">
            <v>7.2061487617234687E-2</v>
          </cell>
          <cell r="G124">
            <v>7.2061158204579118E-2</v>
          </cell>
          <cell r="H124">
            <v>7.0489765666651771E-2</v>
          </cell>
          <cell r="I124">
            <v>6.2802402794636267E-2</v>
          </cell>
          <cell r="J124">
            <v>6.1404494099142296E-2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3.24396993801113</v>
          </cell>
          <cell r="F125">
            <v>0.51266055546795997</v>
          </cell>
          <cell r="G125">
            <v>1.80466714107073</v>
          </cell>
          <cell r="H125">
            <v>1.6249034387802901</v>
          </cell>
          <cell r="I125">
            <v>6.6653113187622397</v>
          </cell>
          <cell r="J125">
            <v>16.331227929799599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1.3383358734396564E-2</v>
          </cell>
          <cell r="F126">
            <v>2.454369056635171E-3</v>
          </cell>
          <cell r="G126">
            <v>8.4351844774491792E-3</v>
          </cell>
          <cell r="H126">
            <v>7.9729966937308414E-3</v>
          </cell>
          <cell r="I126">
            <v>3.3463033522372843E-2</v>
          </cell>
          <cell r="J126">
            <v>8.3708988314110472E-2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3.2219196953176932E-2</v>
          </cell>
          <cell r="F127">
            <v>5.8489302809972667E-3</v>
          </cell>
          <cell r="G127">
            <v>1.979367362830008E-2</v>
          </cell>
          <cell r="H127">
            <v>1.8223992442813371E-2</v>
          </cell>
          <cell r="I127">
            <v>7.514505773445132E-2</v>
          </cell>
          <cell r="J127">
            <v>0.18185056082030901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5.7517197482466781E-2</v>
          </cell>
          <cell r="F128">
            <v>9.0897261607794377E-3</v>
          </cell>
          <cell r="G128">
            <v>3.1997644345225729E-2</v>
          </cell>
          <cell r="H128">
            <v>2.8810344659225058E-2</v>
          </cell>
          <cell r="I128">
            <v>0.11817927870145803</v>
          </cell>
          <cell r="J128">
            <v>0.28956077889715592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6.8496779637268004E-8</v>
          </cell>
          <cell r="G129">
            <v>1.22964005994505E-5</v>
          </cell>
          <cell r="H129">
            <v>2.5041396978302799E-7</v>
          </cell>
          <cell r="I129">
            <v>1.70632271384685E-4</v>
          </cell>
          <cell r="J129">
            <v>5.14349895258493E-3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3.9276895477652549E-3</v>
          </cell>
          <cell r="F130">
            <v>7.4088120543869718E-4</v>
          </cell>
          <cell r="G130">
            <v>7.5146338299256893E-4</v>
          </cell>
          <cell r="H130">
            <v>7.0862796807220582E-4</v>
          </cell>
          <cell r="I130">
            <v>2.9744716297889894E-3</v>
          </cell>
          <cell r="J130">
            <v>7.4408846005057797E-3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5.7639315490217759E-4</v>
          </cell>
          <cell r="I131">
            <v>8.9109946961164158E-4</v>
          </cell>
          <cell r="J131">
            <v>2.2230786632284824E-4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1.5332625795427396E-3</v>
          </cell>
          <cell r="I132">
            <v>2.3704123822181613E-3</v>
          </cell>
          <cell r="J132">
            <v>5.9136082667161601E-4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2.3758999698310747E-3</v>
          </cell>
          <cell r="I133">
            <v>3.5806320025235897E-3</v>
          </cell>
          <cell r="J133">
            <v>8.3610460247170073E-4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4.2678141055016599E-5</v>
          </cell>
          <cell r="I134">
            <v>1.5344768647740801E-5</v>
          </cell>
          <cell r="J134">
            <v>1.24754105937844E-6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4.2678141055016599E-5</v>
          </cell>
          <cell r="I135">
            <v>6.6116447729522892E-5</v>
          </cell>
          <cell r="J135">
            <v>2.1504594576972471E-5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28.948622618501076</v>
          </cell>
          <cell r="F136">
            <v>21.457656694768069</v>
          </cell>
          <cell r="G136">
            <v>27.016732882292949</v>
          </cell>
          <cell r="H136">
            <v>13.472248800944234</v>
          </cell>
          <cell r="I136">
            <v>7.9532286695786034</v>
          </cell>
          <cell r="J136">
            <v>6.0355456364398483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28.948622618501076</v>
          </cell>
          <cell r="F137">
            <v>21.457656694768069</v>
          </cell>
          <cell r="G137">
            <v>27.016732882292949</v>
          </cell>
          <cell r="H137">
            <v>13.472248800944234</v>
          </cell>
          <cell r="I137">
            <v>7.9532286695786034</v>
          </cell>
          <cell r="J137">
            <v>6.0355456364398483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6.9846252736414696E-7</v>
          </cell>
          <cell r="F138">
            <v>5.9935073700505398E-7</v>
          </cell>
          <cell r="G138">
            <v>6.61053253900283E-7</v>
          </cell>
          <cell r="H138">
            <v>6.4352740917284297E-7</v>
          </cell>
          <cell r="I138">
            <v>7.7232112269286095E-7</v>
          </cell>
          <cell r="J138">
            <v>1.10271484438063E-6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1.699998516265115</v>
          </cell>
          <cell r="F139">
            <v>1.6999971392319306</v>
          </cell>
          <cell r="G139">
            <v>1.6999966389614896</v>
          </cell>
          <cell r="H139">
            <v>1.6999965887939474</v>
          </cell>
          <cell r="I139">
            <v>1.1999997792743504</v>
          </cell>
          <cell r="J139">
            <v>1.1999997996256342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316.25551076297671</v>
          </cell>
          <cell r="J140">
            <v>715.18275450483281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-316.255510762977</v>
          </cell>
          <cell r="J141">
            <v>-715.18275450483202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1.26010418536965</v>
          </cell>
          <cell r="J142">
            <v>2.0113708575665021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0.24878469881168411</v>
          </cell>
          <cell r="J143">
            <v>0.5929316712989724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413.93205691654902</v>
          </cell>
          <cell r="J144">
            <v>986.52942678572799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4.4604747512559086</v>
          </cell>
          <cell r="J145">
            <v>10.630705030018619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2.3168826816810598E-2</v>
          </cell>
          <cell r="J146">
            <v>3.02340088452943E-2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2.3168826816810598E-2</v>
          </cell>
          <cell r="J147">
            <v>5.340281173124057E-2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3.8087843128115001E-2</v>
          </cell>
          <cell r="I148">
            <v>0.15063122659627401</v>
          </cell>
          <cell r="J148">
            <v>0.13348206473237301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3.1766881928129928E-4</v>
          </cell>
          <cell r="I149">
            <v>1.2456454624911717E-3</v>
          </cell>
          <cell r="J149">
            <v>1.0650164739285043E-3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2.8363287435830312E-4</v>
          </cell>
          <cell r="I150">
            <v>1.1751372287652573E-3</v>
          </cell>
          <cell r="J150">
            <v>1.0650164739285043E-3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6.7531636751976866E-4</v>
          </cell>
          <cell r="I151">
            <v>2.6707664290119499E-3</v>
          </cell>
          <cell r="J151">
            <v>2.3667032753966759E-3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2.5144759907814E-5</v>
          </cell>
          <cell r="I152">
            <v>3.5694529525419798E-7</v>
          </cell>
          <cell r="J152">
            <v>2.4884816123965701E-5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2.5144759907814E-5</v>
          </cell>
          <cell r="I153">
            <v>1.0444493305192082E-4</v>
          </cell>
          <cell r="J153">
            <v>9.4616461874226057E-5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7.8828034064993993E-4</v>
          </cell>
          <cell r="G154">
            <v>1.0174845151896229E-3</v>
          </cell>
          <cell r="H154">
            <v>1.0436433746003164E-3</v>
          </cell>
          <cell r="I154">
            <v>1.0845532273337174E-3</v>
          </cell>
          <cell r="J154">
            <v>1.112790929962579E-3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7.8828034064993993E-4</v>
          </cell>
          <cell r="G155">
            <v>1.0174845151896229E-3</v>
          </cell>
          <cell r="H155">
            <v>1.0436433746003164E-3</v>
          </cell>
          <cell r="I155">
            <v>1.0845532273337174E-3</v>
          </cell>
          <cell r="J155">
            <v>1.112790929962579E-3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7.1151198486043096E-5</v>
          </cell>
          <cell r="G156">
            <v>2.0803834116913402E-5</v>
          </cell>
          <cell r="H156">
            <v>3.7766644157438397E-7</v>
          </cell>
          <cell r="I156">
            <v>6.6748532192046504E-8</v>
          </cell>
          <cell r="J156">
            <v>4.3921168019465301E-8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7.1151198486043096E-5</v>
          </cell>
          <cell r="G157">
            <v>9.1955032602956504E-5</v>
          </cell>
          <cell r="H157">
            <v>9.2332699044530794E-5</v>
          </cell>
          <cell r="I157">
            <v>9.2555074198909004E-5</v>
          </cell>
          <cell r="J157">
            <v>9.2598995366928403E-5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0.11258795396840721</v>
          </cell>
          <cell r="F158">
            <v>0.11274334136659782</v>
          </cell>
          <cell r="G158">
            <v>0.10855957608570256</v>
          </cell>
          <cell r="H158">
            <v>0.11235388430446334</v>
          </cell>
          <cell r="I158">
            <v>0.1088943694912759</v>
          </cell>
          <cell r="J158">
            <v>0.1024910154273915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5.6293976984203571</v>
          </cell>
          <cell r="F159">
            <v>5.6371670683298856</v>
          </cell>
          <cell r="G159">
            <v>5.4279788042851287</v>
          </cell>
          <cell r="H159">
            <v>5.6176942152231666</v>
          </cell>
          <cell r="I159">
            <v>5.4447184745637935</v>
          </cell>
          <cell r="J159">
            <v>5.1245507713695702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9.6793472425982099</v>
          </cell>
          <cell r="F160">
            <v>9.6927061192026471</v>
          </cell>
          <cell r="G160">
            <v>9.3330218411965369</v>
          </cell>
          <cell r="H160">
            <v>9.6592239392037236</v>
          </cell>
          <cell r="I160">
            <v>9.3618045085499819</v>
          </cell>
          <cell r="J160">
            <v>8.8112990120291634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4.09636282528627E-3</v>
          </cell>
          <cell r="F161">
            <v>2.93421692455757E-4</v>
          </cell>
          <cell r="G161">
            <v>3.4573708896328102E-7</v>
          </cell>
          <cell r="H161">
            <v>7.2849953962785402E-2</v>
          </cell>
          <cell r="I161">
            <v>1.43990861523408E-2</v>
          </cell>
          <cell r="J161">
            <v>6.7135031035904402E-2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0.21266669221778992</v>
          </cell>
          <cell r="F162">
            <v>0.2129597818485322</v>
          </cell>
          <cell r="G162">
            <v>0.21295834775097955</v>
          </cell>
          <cell r="H162">
            <v>0.2122240978378514</v>
          </cell>
          <cell r="I162">
            <v>0.20568745251707304</v>
          </cell>
          <cell r="J162">
            <v>0.19359352173864536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0.66442591447021915</v>
          </cell>
          <cell r="J163">
            <v>0.68621644492876888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-0.66442591447021804</v>
          </cell>
          <cell r="J164">
            <v>-0.68621644492876899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4.2886683458512737E-3</v>
          </cell>
          <cell r="J165">
            <v>4.4293196301880807E-3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4.8573804936099191E-3</v>
          </cell>
          <cell r="J166">
            <v>4.8955638017868413E-3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0.76429654898607102</v>
          </cell>
          <cell r="J167">
            <v>0.77648285438759301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1.355135725152609E-2</v>
          </cell>
          <cell r="J168">
            <v>1.3767426496233907E-2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3.62525776216651E-4</v>
          </cell>
          <cell r="J169">
            <v>8.2388851195189997E-7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3.62525776216651E-4</v>
          </cell>
          <cell r="J170">
            <v>3.6321075863861443E-4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3.2944550794158283</v>
          </cell>
          <cell r="G171">
            <v>6.8324006700790907</v>
          </cell>
          <cell r="H171">
            <v>8.7665977290987591</v>
          </cell>
          <cell r="I171">
            <v>11.781584688321672</v>
          </cell>
          <cell r="J171">
            <v>15.833475681111297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3.2944550794158283</v>
          </cell>
          <cell r="G172">
            <v>6.8324006700790907</v>
          </cell>
          <cell r="H172">
            <v>8.7665977290987591</v>
          </cell>
          <cell r="I172">
            <v>11.781584688321672</v>
          </cell>
          <cell r="J172">
            <v>15.833475681111297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3.29445507941583</v>
          </cell>
          <cell r="G173">
            <v>6.8324006700790996</v>
          </cell>
          <cell r="H173">
            <v>8.7665977290987591</v>
          </cell>
          <cell r="I173">
            <v>11.781584688321701</v>
          </cell>
          <cell r="J173">
            <v>15.833475681111301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1.4212884544000199E-8</v>
          </cell>
          <cell r="G174">
            <v>1.0047159581372</v>
          </cell>
          <cell r="H174">
            <v>0.43177881217604902</v>
          </cell>
          <cell r="I174">
            <v>0.87407159049619898</v>
          </cell>
          <cell r="J174">
            <v>2.8852367260978302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1.1231012757808947</v>
          </cell>
          <cell r="G175">
            <v>2.1799449723500803</v>
          </cell>
          <cell r="H175">
            <v>2.52715396276681</v>
          </cell>
          <cell r="I175">
            <v>3.3962868170863891</v>
          </cell>
          <cell r="J175">
            <v>4.5643288105148798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5.6100015675391761</v>
          </cell>
          <cell r="F176">
            <v>6.0767039333193633</v>
          </cell>
          <cell r="G176">
            <v>6.0767789051368508</v>
          </cell>
          <cell r="H176">
            <v>8.1198474314901627</v>
          </cell>
          <cell r="I176">
            <v>8.1198534073435447</v>
          </cell>
          <cell r="J176">
            <v>8.1198780625162019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6.0987774378124051</v>
          </cell>
          <cell r="F177">
            <v>6.6044054463335744</v>
          </cell>
          <cell r="G177">
            <v>6.6018843461823407</v>
          </cell>
          <cell r="H177">
            <v>8.8157082098304578</v>
          </cell>
          <cell r="I177">
            <v>8.8041576517952063</v>
          </cell>
          <cell r="J177">
            <v>8.7926575657507886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0.84970033295006397</v>
          </cell>
          <cell r="F178">
            <v>8.4732028548826398E-8</v>
          </cell>
          <cell r="G178">
            <v>6.8198118857063396E-8</v>
          </cell>
          <cell r="H178">
            <v>5.7804590699102999E-8</v>
          </cell>
          <cell r="I178">
            <v>6.9433680197103298E-8</v>
          </cell>
          <cell r="J178">
            <v>8.5406410615324896E-8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0.84970033295006397</v>
          </cell>
          <cell r="F179">
            <v>0.84970041768209204</v>
          </cell>
          <cell r="G179">
            <v>0.84970048588021097</v>
          </cell>
          <cell r="H179">
            <v>0.84970054368480197</v>
          </cell>
          <cell r="I179">
            <v>0.84970068368942797</v>
          </cell>
          <cell r="J179">
            <v>0.84970076909583903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2.3290496856667302E-4</v>
          </cell>
          <cell r="G180">
            <v>4.678373522830824E-4</v>
          </cell>
          <cell r="H180">
            <v>4.8352007422139089E-4</v>
          </cell>
          <cell r="I180">
            <v>1.0849343287991108E-3</v>
          </cell>
          <cell r="J180">
            <v>1.1506202263372723E-3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2.3290496856667302E-4</v>
          </cell>
          <cell r="G181">
            <v>4.678373522830824E-4</v>
          </cell>
          <cell r="H181">
            <v>4.8352007422139089E-4</v>
          </cell>
          <cell r="I181">
            <v>1.0849343287991108E-3</v>
          </cell>
          <cell r="J181">
            <v>1.1506202263372723E-3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2.0105978354067199E-5</v>
          </cell>
          <cell r="G182">
            <v>1.9287806460644999E-5</v>
          </cell>
          <cell r="H182">
            <v>5.8299500117568399E-7</v>
          </cell>
          <cell r="I182">
            <v>3.221216384031E-7</v>
          </cell>
          <cell r="J182">
            <v>1.8722312192673501E-7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2.0105978354067199E-5</v>
          </cell>
          <cell r="G183">
            <v>3.9393784814712201E-5</v>
          </cell>
          <cell r="H183">
            <v>3.9976779815887901E-5</v>
          </cell>
          <cell r="I183">
            <v>7.9063537015638594E-5</v>
          </cell>
          <cell r="J183">
            <v>7.9250760137565402E-5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1.1820836873953665E-3</v>
          </cell>
          <cell r="G184">
            <v>1.2018450827315148E-3</v>
          </cell>
          <cell r="H184">
            <v>1.232004715204185E-3</v>
          </cell>
          <cell r="I184">
            <v>1.2722489844255939E-3</v>
          </cell>
          <cell r="J184">
            <v>1.2163331244061332E-3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1.1820836873953665E-3</v>
          </cell>
          <cell r="G185">
            <v>1.2018450827315148E-3</v>
          </cell>
          <cell r="H185">
            <v>1.232004715204185E-3</v>
          </cell>
          <cell r="I185">
            <v>1.2722489844255939E-3</v>
          </cell>
          <cell r="J185">
            <v>1.2163331244061332E-3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1.0203090888015E-4</v>
          </cell>
          <cell r="G186">
            <v>9.5709081883937498E-7</v>
          </cell>
          <cell r="H186">
            <v>1.60549465666255E-7</v>
          </cell>
          <cell r="I186">
            <v>9.6157272810776006E-8</v>
          </cell>
          <cell r="J186">
            <v>3.8238455590149802E-8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1.0203090888015E-4</v>
          </cell>
          <cell r="G187">
            <v>1.0298799969898999E-4</v>
          </cell>
          <cell r="H187">
            <v>1.0314854916465601E-4</v>
          </cell>
          <cell r="I187">
            <v>1.0339742879498099E-4</v>
          </cell>
          <cell r="J187">
            <v>1.03435667250571E-4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0.65963739907489838</v>
          </cell>
          <cell r="F188">
            <v>1.8166811221567865</v>
          </cell>
          <cell r="G188">
            <v>3.3621391281359121</v>
          </cell>
          <cell r="H188">
            <v>5.5769117862861108</v>
          </cell>
          <cell r="I188">
            <v>7.956193239463845</v>
          </cell>
          <cell r="J188">
            <v>4.6439856464136381E-4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0.17248000294391999</v>
          </cell>
          <cell r="F189">
            <v>0.52164214386349606</v>
          </cell>
          <cell r="G189">
            <v>1.132069037744867</v>
          </cell>
          <cell r="H189">
            <v>2.6363582989716101</v>
          </cell>
          <cell r="I189">
            <v>3.7611095313829015</v>
          </cell>
          <cell r="J189">
            <v>2.1953386692137139E-4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0.87294358685740647</v>
          </cell>
          <cell r="F190">
            <v>2.3100609416453555</v>
          </cell>
          <cell r="G190">
            <v>4.4875656681921621</v>
          </cell>
          <cell r="H190">
            <v>7.7881479043256778</v>
          </cell>
          <cell r="I190">
            <v>10.671098625329771</v>
          </cell>
          <cell r="J190">
            <v>6.5894161499850841E-4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1.7608401167997199E-2</v>
          </cell>
          <cell r="G191">
            <v>2.2570268324098301E-2</v>
          </cell>
          <cell r="H191">
            <v>5.5620565191417101E-2</v>
          </cell>
          <cell r="I191">
            <v>1.64880600954787E-2</v>
          </cell>
          <cell r="J191">
            <v>1.0073967657467E-7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6.4541144554658997E-3</v>
          </cell>
          <cell r="F192">
            <v>1.9287368895104816E-2</v>
          </cell>
          <cell r="G192">
            <v>4.1857574436176014E-2</v>
          </cell>
          <cell r="H192">
            <v>9.7477900426897635E-2</v>
          </cell>
          <cell r="I192">
            <v>0.15185537647322753</v>
          </cell>
          <cell r="J192">
            <v>1.6253978460695206E-5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4.0192633075058511E-4</v>
          </cell>
          <cell r="G193">
            <v>7.1099959203022468E-4</v>
          </cell>
          <cell r="H193">
            <v>7.6331949878543194E-4</v>
          </cell>
          <cell r="I193">
            <v>3.0604166396800067E-2</v>
          </cell>
          <cell r="J193">
            <v>6.010706470939466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4.0192633075058511E-4</v>
          </cell>
          <cell r="G194">
            <v>7.1099959203022468E-4</v>
          </cell>
          <cell r="H194">
            <v>7.6331949878543194E-4</v>
          </cell>
          <cell r="I194">
            <v>3.0604166396800067E-2</v>
          </cell>
          <cell r="J194">
            <v>6.010706470939466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3.4629589414927798E-5</v>
          </cell>
          <cell r="G195">
            <v>2.53885883074742E-5</v>
          </cell>
          <cell r="H195">
            <v>8.9526045024055304E-7</v>
          </cell>
          <cell r="I195">
            <v>1.8181440546618799E-3</v>
          </cell>
          <cell r="J195">
            <v>0.42513800738770402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3.4629589414927798E-5</v>
          </cell>
          <cell r="G196">
            <v>6.00181777224019E-5</v>
          </cell>
          <cell r="H196">
            <v>6.0913438172642502E-5</v>
          </cell>
          <cell r="I196">
            <v>2.17570506554175E-3</v>
          </cell>
          <cell r="J196">
            <v>0.42731371245324601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3.7797759626327527E-6</v>
          </cell>
          <cell r="F197">
            <v>7.6652799264878007E-6</v>
          </cell>
          <cell r="G197">
            <v>7.829535923326976E-6</v>
          </cell>
          <cell r="H197">
            <v>1.0433366813171632E-3</v>
          </cell>
          <cell r="I197">
            <v>3.0128482336982967E-3</v>
          </cell>
          <cell r="J197">
            <v>3.2383074107270233E-3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3.7797759626327599E-6</v>
          </cell>
          <cell r="F198">
            <v>7.6715452893906893E-6</v>
          </cell>
          <cell r="G198">
            <v>7.8395353306364539E-6</v>
          </cell>
          <cell r="H198">
            <v>1.0433366813171617E-3</v>
          </cell>
          <cell r="I198">
            <v>3.0128482336982936E-3</v>
          </cell>
          <cell r="J198">
            <v>3.2383074107270224E-3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3.7797759626327599E-6</v>
          </cell>
          <cell r="F199">
            <v>7.6715452893906893E-6</v>
          </cell>
          <cell r="G199">
            <v>7.8395353306364539E-6</v>
          </cell>
          <cell r="H199">
            <v>1.1992375647214156E-3</v>
          </cell>
          <cell r="I199">
            <v>3.2396217566575771E-3</v>
          </cell>
          <cell r="J199">
            <v>3.2710175865985811E-3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3.7797759626327599E-6</v>
          </cell>
          <cell r="F200">
            <v>7.6715452893906893E-6</v>
          </cell>
          <cell r="G200">
            <v>7.8395353306364539E-6</v>
          </cell>
          <cell r="H200">
            <v>1.1992375647214156E-3</v>
          </cell>
          <cell r="I200">
            <v>3.2396217566575771E-3</v>
          </cell>
          <cell r="J200">
            <v>3.2710175865985811E-3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6.4397344072380895E-4</v>
          </cell>
          <cell r="F201">
            <v>1.6913219693167499E-5</v>
          </cell>
          <cell r="G201">
            <v>2.9445686848747799E-5</v>
          </cell>
          <cell r="H201">
            <v>2.96989624755896E-5</v>
          </cell>
          <cell r="I201">
            <v>5.9070772166001999E-5</v>
          </cell>
          <cell r="J201">
            <v>1.2162359202731201E-4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6.4397344072380895E-4</v>
          </cell>
          <cell r="F202">
            <v>6.5890081432654209E-4</v>
          </cell>
          <cell r="G202">
            <v>6.8341502994468469E-4</v>
          </cell>
          <cell r="H202">
            <v>7.058363677566623E-4</v>
          </cell>
          <cell r="I202">
            <v>1.0004688330547936E-3</v>
          </cell>
          <cell r="J202">
            <v>5.5116991992996327E-4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9.2774881342549028E-6</v>
          </cell>
          <cell r="G203">
            <v>2.0813208527781506</v>
          </cell>
          <cell r="H203">
            <v>2.6705265063421835</v>
          </cell>
          <cell r="I203">
            <v>3.5890092548822388</v>
          </cell>
          <cell r="J203">
            <v>8.6333188204889542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9.2774881342549028E-6</v>
          </cell>
          <cell r="G204">
            <v>2.0813208527781506</v>
          </cell>
          <cell r="H204">
            <v>2.6705265063421835</v>
          </cell>
          <cell r="I204">
            <v>3.5890092548822388</v>
          </cell>
          <cell r="J204">
            <v>8.6333188204889542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9.2774881342549095E-6</v>
          </cell>
          <cell r="G205">
            <v>2.0813208527781502</v>
          </cell>
          <cell r="H205">
            <v>2.6705265063421799</v>
          </cell>
          <cell r="I205">
            <v>3.5890092548822401</v>
          </cell>
          <cell r="J205">
            <v>8.6333188204889595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3.2069979459646998E-6</v>
          </cell>
          <cell r="G206">
            <v>0.66406239650253995</v>
          </cell>
          <cell r="H206">
            <v>0.105768808037004</v>
          </cell>
          <cell r="I206">
            <v>0.142150461972504</v>
          </cell>
          <cell r="J206">
            <v>2.22136607768326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3.2069979459646998E-6</v>
          </cell>
          <cell r="G207">
            <v>0.66406560350048605</v>
          </cell>
          <cell r="H207">
            <v>0.76983441153748899</v>
          </cell>
          <cell r="I207">
            <v>1.03460622657423</v>
          </cell>
          <cell r="J207">
            <v>2.4887335552902101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0.96588155529922581</v>
          </cell>
          <cell r="F208">
            <v>2.0391734031427727E-4</v>
          </cell>
          <cell r="G208">
            <v>3.5941422419024727E-3</v>
          </cell>
          <cell r="H208">
            <v>4.8984236009432802E-3</v>
          </cell>
          <cell r="I208">
            <v>1.2489027573626377E-2</v>
          </cell>
          <cell r="J208">
            <v>2.0315874833452032E-4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1.8035527243863145</v>
          </cell>
          <cell r="F209">
            <v>3.9183837779458239E-4</v>
          </cell>
          <cell r="G209">
            <v>7.1990535308786366E-3</v>
          </cell>
          <cell r="H209">
            <v>1.0476414312815227E-2</v>
          </cell>
          <cell r="I209">
            <v>2.6423468774085575E-2</v>
          </cell>
          <cell r="J209">
            <v>4.2525734999731749E-4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207.16401430479101</v>
          </cell>
          <cell r="F210">
            <v>7.3575478826367294E-2</v>
          </cell>
          <cell r="G210">
            <v>0.84754184300898305</v>
          </cell>
          <cell r="H210">
            <v>1.1342665729794399</v>
          </cell>
          <cell r="I210">
            <v>2.8459491383678599</v>
          </cell>
          <cell r="J210">
            <v>5.24366702159784E-2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3.6731208210069246</v>
          </cell>
          <cell r="F211">
            <v>1.3045297664249522E-3</v>
          </cell>
          <cell r="G211">
            <v>1.5027337642003234E-2</v>
          </cell>
          <cell r="H211">
            <v>2.0111109449990072E-2</v>
          </cell>
          <cell r="I211">
            <v>5.0460091105813218E-2</v>
          </cell>
          <cell r="J211">
            <v>9.2972819531876507E-4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4.0431609198725699E-7</v>
          </cell>
          <cell r="G212">
            <v>3.2655596853507399E-4</v>
          </cell>
          <cell r="H212">
            <v>1.51563681912478E-5</v>
          </cell>
          <cell r="I212">
            <v>4.1092361984147898E-7</v>
          </cell>
          <cell r="J212">
            <v>9.9775582802920809E-7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4.5289424265361491E-2</v>
          </cell>
          <cell r="F213">
            <v>6.9024129146277868E-5</v>
          </cell>
          <cell r="G213">
            <v>3.9525194640845085E-4</v>
          </cell>
          <cell r="H213">
            <v>4.0940441021911078E-4</v>
          </cell>
          <cell r="I213">
            <v>1.47883054862807E-3</v>
          </cell>
          <cell r="J213">
            <v>6.8125858467609976E-5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12.841920827394842</v>
          </cell>
          <cell r="F214">
            <v>16.032965195874727</v>
          </cell>
          <cell r="G214">
            <v>5.5966322160377446</v>
          </cell>
          <cell r="H214">
            <v>12.633535550176857</v>
          </cell>
          <cell r="I214">
            <v>13.151244766754205</v>
          </cell>
          <cell r="J214">
            <v>13.844063672194533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12.841920827394842</v>
          </cell>
          <cell r="F215">
            <v>16.032965195874727</v>
          </cell>
          <cell r="G215">
            <v>5.5966322160377446</v>
          </cell>
          <cell r="H215">
            <v>12.633535550176857</v>
          </cell>
          <cell r="I215">
            <v>13.151244766754205</v>
          </cell>
          <cell r="J215">
            <v>13.844063672194533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16.052401552728767</v>
          </cell>
          <cell r="F216">
            <v>20.041207013332563</v>
          </cell>
          <cell r="G216">
            <v>6.9957907896381997</v>
          </cell>
          <cell r="H216">
            <v>15.791919956155246</v>
          </cell>
          <cell r="I216">
            <v>16.439056474387328</v>
          </cell>
          <cell r="J216">
            <v>17.305080095181324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16.052401552728767</v>
          </cell>
          <cell r="F217">
            <v>20.041207013332563</v>
          </cell>
          <cell r="G217">
            <v>6.9957907896381997</v>
          </cell>
          <cell r="H217">
            <v>15.791919956155246</v>
          </cell>
          <cell r="I217">
            <v>16.439056474387328</v>
          </cell>
          <cell r="J217">
            <v>17.305080095181324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5.7607713745240056E-6</v>
          </cell>
          <cell r="F219">
            <v>9.5248090812488084E-5</v>
          </cell>
          <cell r="G219">
            <v>8.4321100897227926E-4</v>
          </cell>
          <cell r="H219">
            <v>6.4626965772341359E-4</v>
          </cell>
          <cell r="I219">
            <v>1.4640346563095246E-3</v>
          </cell>
          <cell r="J219">
            <v>6.166006409472777E-4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5.76077137452402E-6</v>
          </cell>
          <cell r="F220">
            <v>9.5184634389561907E-5</v>
          </cell>
          <cell r="G220">
            <v>8.4233357816169432E-4</v>
          </cell>
          <cell r="H220">
            <v>6.4626965772341359E-4</v>
          </cell>
          <cell r="I220">
            <v>1.4640346563095299E-3</v>
          </cell>
          <cell r="J220">
            <v>6.1660064094727824E-4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4.5701018028854714E-6</v>
          </cell>
          <cell r="F221">
            <v>1.2532643522729232E-4</v>
          </cell>
          <cell r="G221">
            <v>1.0880142051049285E-3</v>
          </cell>
          <cell r="H221">
            <v>8.0783707215589568E-4</v>
          </cell>
          <cell r="I221">
            <v>1.7223937133064994E-3</v>
          </cell>
          <cell r="J221">
            <v>6.8511182327380738E-4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4.5701018028854714E-6</v>
          </cell>
          <cell r="F222">
            <v>1.2532643522729232E-4</v>
          </cell>
          <cell r="G222">
            <v>1.0880142051049285E-3</v>
          </cell>
          <cell r="H222">
            <v>8.0783707215589568E-4</v>
          </cell>
          <cell r="I222">
            <v>1.7223937133064994E-3</v>
          </cell>
          <cell r="J222">
            <v>6.8511182327380738E-4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1.09039250948316E-3</v>
          </cell>
          <cell r="F223">
            <v>3.1060391479118502E-5</v>
          </cell>
          <cell r="G223">
            <v>2.46526124460143E-5</v>
          </cell>
          <cell r="H223">
            <v>1.25119959311931E-5</v>
          </cell>
          <cell r="I223">
            <v>9.1338694747551696E-5</v>
          </cell>
          <cell r="J223">
            <v>1.34797786101093E-4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1.09039250948316E-3</v>
          </cell>
          <cell r="F224">
            <v>1.1193618010820455E-3</v>
          </cell>
          <cell r="G224">
            <v>1.1375311894818469E-3</v>
          </cell>
          <cell r="H224">
            <v>1.13295427859422E-3</v>
          </cell>
          <cell r="I224">
            <v>1.1063783029562489E-3</v>
          </cell>
          <cell r="J224">
            <v>6.2250752930519929E-4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2.9696641923243817E-4</v>
          </cell>
          <cell r="I225">
            <v>1.9507449760519471E-3</v>
          </cell>
          <cell r="J225">
            <v>3.5059403854613761E-4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1.4848320961621911E-4</v>
          </cell>
          <cell r="I226">
            <v>8.7694040207839791E-4</v>
          </cell>
          <cell r="J226">
            <v>1.4146776993966968E-4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3.2209434701364399E-2</v>
          </cell>
          <cell r="I227">
            <v>0.20187525990702701</v>
          </cell>
          <cell r="J227">
            <v>3.4690357498249398E-2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5.7108926775468897E-4</v>
          </cell>
          <cell r="I228">
            <v>3.5793485799118251E-3</v>
          </cell>
          <cell r="J228">
            <v>6.1507726060725887E-4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4.6338869660204401E-5</v>
          </cell>
          <cell r="I229">
            <v>5.1458228779558497E-5</v>
          </cell>
          <cell r="J229">
            <v>9.7375449063787105E-7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4.6338869660204401E-5</v>
          </cell>
          <cell r="I230">
            <v>1.1029635815299281E-4</v>
          </cell>
          <cell r="J230">
            <v>4.9801522053874271E-5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4.0427926724563888E-4</v>
          </cell>
          <cell r="F231">
            <v>2.770247605394867E-4</v>
          </cell>
          <cell r="G231">
            <v>5.3075775595124962E-2</v>
          </cell>
          <cell r="H231">
            <v>1.5121383911748129E-3</v>
          </cell>
          <cell r="I231">
            <v>0.20122479810004945</v>
          </cell>
          <cell r="J231">
            <v>0.16206681851657254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4.0427926724563796E-4</v>
          </cell>
          <cell r="F232">
            <v>2.767985139890993E-4</v>
          </cell>
          <cell r="G232">
            <v>5.3008076901763915E-2</v>
          </cell>
          <cell r="H232">
            <v>1.5121383911748155E-3</v>
          </cell>
          <cell r="I232">
            <v>0.20122479810004962</v>
          </cell>
          <cell r="J232">
            <v>0.16206681851657254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4.9911020656673842E-4</v>
          </cell>
          <cell r="F233">
            <v>3.3701309070981368E-4</v>
          </cell>
          <cell r="G233">
            <v>6.3185447137050724E-2</v>
          </cell>
          <cell r="H233">
            <v>1.7380901047961688E-3</v>
          </cell>
          <cell r="I233">
            <v>0.21637075064521677</v>
          </cell>
          <cell r="J233">
            <v>0.16370385708744084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4.9911020656673842E-4</v>
          </cell>
          <cell r="F234">
            <v>3.3701309070981368E-4</v>
          </cell>
          <cell r="G234">
            <v>6.3185447137050724E-2</v>
          </cell>
          <cell r="H234">
            <v>1.7380901047961688E-3</v>
          </cell>
          <cell r="I234">
            <v>0.21637075064521677</v>
          </cell>
          <cell r="J234">
            <v>0.16370385708744084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1.5236389831874001E-3</v>
          </cell>
          <cell r="F235">
            <v>2.2492724485098501E-5</v>
          </cell>
          <cell r="G235">
            <v>1.7982178201136E-3</v>
          </cell>
          <cell r="H235">
            <v>7.6814291200048192E-6</v>
          </cell>
          <cell r="I235">
            <v>2.25396715358658E-2</v>
          </cell>
          <cell r="J235">
            <v>3.6882862710091399E-3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1.5341259888373324E-3</v>
          </cell>
          <cell r="F236">
            <v>1.5540986737182755E-3</v>
          </cell>
          <cell r="G236">
            <v>3.347473176014042E-3</v>
          </cell>
          <cell r="H236">
            <v>2.2159319626544878E-3</v>
          </cell>
          <cell r="I236">
            <v>5.5416630857460673E-2</v>
          </cell>
          <cell r="J236">
            <v>3.3813964754066395E-2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26.339210540136701</v>
          </cell>
          <cell r="F237">
            <v>162.13431926508699</v>
          </cell>
          <cell r="G237">
            <v>0.75161660638111705</v>
          </cell>
          <cell r="H237">
            <v>0.178633727365034</v>
          </cell>
          <cell r="I237">
            <v>0.29083825047014999</v>
          </cell>
          <cell r="J237">
            <v>2.1670519682685701E-4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0.35141540065836208</v>
          </cell>
          <cell r="F238">
            <v>2.1631816442709404</v>
          </cell>
          <cell r="G238">
            <v>1.0028001806295907E-2</v>
          </cell>
          <cell r="H238">
            <v>2.3833152773285169E-3</v>
          </cell>
          <cell r="I238">
            <v>3.8803380291144614E-3</v>
          </cell>
          <cell r="J238">
            <v>2.891261431378648E-6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0.35738413215924963</v>
          </cell>
          <cell r="F239">
            <v>2.199922920828862</v>
          </cell>
          <cell r="G239">
            <v>1.0198325731087069E-2</v>
          </cell>
          <cell r="H239">
            <v>2.4237954866354709E-3</v>
          </cell>
          <cell r="I239">
            <v>3.9462449181838551E-3</v>
          </cell>
          <cell r="J239">
            <v>2.9403690207171893E-6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66.745681544025615</v>
          </cell>
          <cell r="F240">
            <v>49.788281637004708</v>
          </cell>
          <cell r="G240">
            <v>68.504535582146076</v>
          </cell>
          <cell r="H240">
            <v>69.519707537497212</v>
          </cell>
          <cell r="I240">
            <v>70.790753658642529</v>
          </cell>
          <cell r="J240">
            <v>66.292186598543495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66.745681544025615</v>
          </cell>
          <cell r="F241">
            <v>49.788281637004708</v>
          </cell>
          <cell r="G241">
            <v>68.504535582146076</v>
          </cell>
          <cell r="H241">
            <v>69.519707537497212</v>
          </cell>
          <cell r="I241">
            <v>70.790753658642529</v>
          </cell>
          <cell r="J241">
            <v>66.292186598543495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5.7607710580145035E-6</v>
          </cell>
          <cell r="F243">
            <v>7.604458870456903E-6</v>
          </cell>
          <cell r="G243">
            <v>7.903937322459204E-6</v>
          </cell>
          <cell r="H243">
            <v>3.2209436610627852E-4</v>
          </cell>
          <cell r="I243">
            <v>6.0256912869475999E-4</v>
          </cell>
          <cell r="J243">
            <v>3.1630188289384756E-4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5.7607710580144917E-6</v>
          </cell>
          <cell r="F244">
            <v>7.609528509703857E-6</v>
          </cell>
          <cell r="G244">
            <v>7.9121705905034252E-6</v>
          </cell>
          <cell r="H244">
            <v>3.2209436610627852E-4</v>
          </cell>
          <cell r="I244">
            <v>6.0256912869475804E-4</v>
          </cell>
          <cell r="J244">
            <v>3.1630188289384728E-4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4.5701013656658105E-6</v>
          </cell>
          <cell r="F245">
            <v>5.4689471707012451E-6</v>
          </cell>
          <cell r="G245">
            <v>5.8439197254371888E-6</v>
          </cell>
          <cell r="H245">
            <v>4.026179576387885E-4</v>
          </cell>
          <cell r="I245">
            <v>7.0890485728130356E-4</v>
          </cell>
          <cell r="J245">
            <v>3.5144653655081983E-4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4.5701013656658105E-6</v>
          </cell>
          <cell r="F246">
            <v>5.4689471707012451E-6</v>
          </cell>
          <cell r="G246">
            <v>5.8439197254371888E-6</v>
          </cell>
          <cell r="H246">
            <v>4.026179576387885E-4</v>
          </cell>
          <cell r="I246">
            <v>7.0890485728130356E-4</v>
          </cell>
          <cell r="J246">
            <v>3.5144653655081983E-4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7.9991617184813405E-4</v>
          </cell>
          <cell r="F247">
            <v>1.9257499623868901E-5</v>
          </cell>
          <cell r="G247">
            <v>2.9066844938132799E-5</v>
          </cell>
          <cell r="H247">
            <v>2.30730845821613E-5</v>
          </cell>
          <cell r="I247">
            <v>6.9067569205839101E-5</v>
          </cell>
          <cell r="J247">
            <v>1.35712676357248E-4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7.9991617184813405E-4</v>
          </cell>
          <cell r="F248">
            <v>8.1671782507599169E-4</v>
          </cell>
          <cell r="G248">
            <v>8.3950284865333218E-4</v>
          </cell>
          <cell r="H248">
            <v>8.5250915479762361E-4</v>
          </cell>
          <cell r="I248">
            <v>1.1253675302187465E-3</v>
          </cell>
          <cell r="J248">
            <v>6.2227928724032126E-4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2.3008817175090997E-3</v>
          </cell>
          <cell r="F249">
            <v>8.7750698040128198E-4</v>
          </cell>
          <cell r="G249">
            <v>9.6836293955661194E-4</v>
          </cell>
          <cell r="H249">
            <v>4.2274560157546027E-4</v>
          </cell>
          <cell r="I249">
            <v>6.4153273031022863E-4</v>
          </cell>
          <cell r="J249">
            <v>4.5226127214731269E-4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55.817447027834092</v>
          </cell>
          <cell r="F250">
            <v>57.232226347626685</v>
          </cell>
          <cell r="G250">
            <v>54.133758018309521</v>
          </cell>
          <cell r="H250">
            <v>53.190870712865028</v>
          </cell>
          <cell r="I250">
            <v>37.189444391946864</v>
          </cell>
          <cell r="J250">
            <v>35.036697805628158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2.1605676404343891E-3</v>
          </cell>
          <cell r="F251">
            <v>5.9457319399349611E-4</v>
          </cell>
          <cell r="G251">
            <v>7.3762038952881147E-4</v>
          </cell>
          <cell r="H251">
            <v>3.1614465548872761E-4</v>
          </cell>
          <cell r="I251">
            <v>4.8112756995901735E-4</v>
          </cell>
          <cell r="J251">
            <v>3.5142700639858616E-4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25.750997816233578</v>
          </cell>
          <cell r="F252">
            <v>57.23171164061651</v>
          </cell>
          <cell r="G252">
            <v>54.132281584660234</v>
          </cell>
          <cell r="H252">
            <v>24.370152607592107</v>
          </cell>
          <cell r="I252">
            <v>16.891848469704716</v>
          </cell>
          <cell r="J252">
            <v>15.811495598510046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30.070907326577867</v>
          </cell>
          <cell r="F253">
            <v>1.9852317212290587E-3</v>
          </cell>
          <cell r="G253">
            <v>3.1808615149739685E-3</v>
          </cell>
          <cell r="H253">
            <v>28.821453884603514</v>
          </cell>
          <cell r="I253">
            <v>20.298718582542413</v>
          </cell>
          <cell r="J253">
            <v>19.225992430616799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1.3248111795709099E-7</v>
          </cell>
          <cell r="F254">
            <v>1.4316811195061299E-7</v>
          </cell>
          <cell r="G254">
            <v>1.5655028904683499E-7</v>
          </cell>
          <cell r="H254">
            <v>1.93352610055483E-7</v>
          </cell>
          <cell r="I254">
            <v>3.1550048863627898E-7</v>
          </cell>
          <cell r="J254">
            <v>5.6226688702236903E-7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4.4927374062367447</v>
          </cell>
          <cell r="G255">
            <v>4.4927376388114393</v>
          </cell>
          <cell r="H255">
            <v>4.4927379017422737</v>
          </cell>
          <cell r="I255">
            <v>4.4927383971264687</v>
          </cell>
          <cell r="J255">
            <v>4.4927389767741923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2.6184811805335219E-3</v>
          </cell>
          <cell r="I256">
            <v>8.4664502922465505</v>
          </cell>
          <cell r="J256">
            <v>7.3014954809571773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2.6184811805335219E-3</v>
          </cell>
          <cell r="I257">
            <v>8.4664502922465505</v>
          </cell>
          <cell r="J257">
            <v>7.3014954809571773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1.4955706760561699E-4</v>
          </cell>
          <cell r="I258">
            <v>0.245187279104183</v>
          </cell>
          <cell r="J258">
            <v>0.17327308561200999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1.4955706760561699E-4</v>
          </cell>
          <cell r="I259">
            <v>0.29831104559212102</v>
          </cell>
          <cell r="J259">
            <v>0.25725493813662798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3.13479979815942E-6</v>
          </cell>
          <cell r="I260">
            <v>0.35251720138161385</v>
          </cell>
          <cell r="J260">
            <v>4.6465069066586917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3.13479979815942E-6</v>
          </cell>
          <cell r="I261">
            <v>0.35251720138161385</v>
          </cell>
          <cell r="J261">
            <v>4.6465069066586917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3.13479979815942E-6</v>
          </cell>
          <cell r="I262">
            <v>0.35251720138161402</v>
          </cell>
          <cell r="J262">
            <v>4.6465069066586997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9.8513775467311109E-7</v>
          </cell>
          <cell r="I263">
            <v>3.7943524800933298E-2</v>
          </cell>
          <cell r="J263">
            <v>1.23783231317804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9.8513775467311109E-7</v>
          </cell>
          <cell r="I264">
            <v>0.101620303925546</v>
          </cell>
          <cell r="J264">
            <v>1.3394526171035801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6.5070015543429127</v>
          </cell>
          <cell r="F265">
            <v>7.3027700112650926</v>
          </cell>
          <cell r="G265">
            <v>7.4118166982169287</v>
          </cell>
          <cell r="H265">
            <v>7.3981406652159363</v>
          </cell>
          <cell r="I265">
            <v>4.3777296140170172</v>
          </cell>
          <cell r="J265">
            <v>4.6534336651991204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1689.29359994538</v>
          </cell>
          <cell r="F266">
            <v>1895.88438528489</v>
          </cell>
          <cell r="G266">
            <v>1924.1941787933899</v>
          </cell>
          <cell r="H266">
            <v>1920.6437209015</v>
          </cell>
          <cell r="I266">
            <v>1136.5097360879799</v>
          </cell>
          <cell r="J266">
            <v>1208.0857277719099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18.203594826997676</v>
          </cell>
          <cell r="F267">
            <v>20.429788634535438</v>
          </cell>
          <cell r="G267">
            <v>20.734851064583978</v>
          </cell>
          <cell r="H267">
            <v>20.696591820059215</v>
          </cell>
          <cell r="I267">
            <v>12.246872156120464</v>
          </cell>
          <cell r="J267">
            <v>13.018165169955882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1.3385312395625901E-7</v>
          </cell>
          <cell r="G268">
            <v>4.4394852871336899E-7</v>
          </cell>
          <cell r="H268">
            <v>6.7314711619916603E-2</v>
          </cell>
          <cell r="I268">
            <v>1.03931610725524E-7</v>
          </cell>
          <cell r="J268">
            <v>1.9401535891292499E-2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0.27650362465096479</v>
          </cell>
          <cell r="F269">
            <v>0.27650235757356956</v>
          </cell>
          <cell r="G269">
            <v>0.27650246845139759</v>
          </cell>
          <cell r="H269">
            <v>0.27599230349941251</v>
          </cell>
          <cell r="I269">
            <v>0.17729643916290821</v>
          </cell>
          <cell r="J269">
            <v>0.18660575088923712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0.43672590262881883</v>
          </cell>
          <cell r="F270">
            <v>0.55206690066132269</v>
          </cell>
          <cell r="G270">
            <v>3.1577380910412782</v>
          </cell>
          <cell r="H270">
            <v>7.3207613599713257</v>
          </cell>
          <cell r="I270">
            <v>7.320768740329207</v>
          </cell>
          <cell r="J270">
            <v>7.3207719766649211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0.43672590262881883</v>
          </cell>
          <cell r="F271">
            <v>0.55206690066132269</v>
          </cell>
          <cell r="G271">
            <v>3.1577380910412782</v>
          </cell>
          <cell r="H271">
            <v>7.3207613599713257</v>
          </cell>
          <cell r="I271">
            <v>7.320768740329207</v>
          </cell>
          <cell r="J271">
            <v>7.3207719766649211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3.9565108569467768</v>
          </cell>
          <cell r="F272">
            <v>2.3022752385149281</v>
          </cell>
          <cell r="G272">
            <v>3.1892708091056852</v>
          </cell>
          <cell r="H272">
            <v>1.3218545420953778</v>
          </cell>
          <cell r="I272">
            <v>2.7499032362408391</v>
          </cell>
          <cell r="J272">
            <v>24.449741356303928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3.9565108569467768</v>
          </cell>
          <cell r="F273">
            <v>2.3022752385149281</v>
          </cell>
          <cell r="G273">
            <v>3.1892708091056852</v>
          </cell>
          <cell r="H273">
            <v>1.3218545420953778</v>
          </cell>
          <cell r="I273">
            <v>2.7499032362408391</v>
          </cell>
          <cell r="J273">
            <v>24.449741356303928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1.5415852363793729</v>
          </cell>
          <cell r="F274">
            <v>1.3912810016316677</v>
          </cell>
          <cell r="G274">
            <v>1.1928499966580068</v>
          </cell>
          <cell r="H274">
            <v>0.9230051338196581</v>
          </cell>
          <cell r="I274">
            <v>0.55263828149515137</v>
          </cell>
          <cell r="J274">
            <v>0.33088808080303006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2.2022646233991034</v>
          </cell>
          <cell r="F275">
            <v>1.9875442880452385</v>
          </cell>
          <cell r="G275">
            <v>1.7040714237971517</v>
          </cell>
          <cell r="H275">
            <v>1.3185787625995109</v>
          </cell>
          <cell r="I275">
            <v>0.78948325927878749</v>
          </cell>
          <cell r="J275">
            <v>0.47269725829004355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0.19553429920520499</v>
          </cell>
          <cell r="F276">
            <v>6.5117754116781497E-7</v>
          </cell>
          <cell r="G276">
            <v>6.7076426428736002E-7</v>
          </cell>
          <cell r="H276">
            <v>6.7318063441756101E-7</v>
          </cell>
          <cell r="I276">
            <v>3.5154882486501102E-2</v>
          </cell>
          <cell r="J276">
            <v>2.0532161204529598E-2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0.19553429920520499</v>
          </cell>
          <cell r="F277">
            <v>0.19553495038274599</v>
          </cell>
          <cell r="G277">
            <v>0.19553562114701001</v>
          </cell>
          <cell r="H277">
            <v>0.19553629432764399</v>
          </cell>
          <cell r="I277">
            <v>0.10358321417029399</v>
          </cell>
          <cell r="J277">
            <v>5.5690840602578402E-2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5.8084113565985271E-3</v>
          </cell>
          <cell r="J278">
            <v>8.1120277547630537E-4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0.54405183743866803</v>
          </cell>
          <cell r="J279">
            <v>8.2331519530065594E-2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9.6463091744444802E-3</v>
          </cell>
          <cell r="J280">
            <v>1.4597787150720843E-3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4.05999844601321E-4</v>
          </cell>
          <cell r="J281">
            <v>1.6839501346506601E-4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4.05999844601321E-4</v>
          </cell>
          <cell r="J282">
            <v>1.49340966696994E-7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4.05999844601321E-4</v>
          </cell>
          <cell r="J283">
            <v>1.6839501346506601E-4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1522.04308607502</v>
          </cell>
          <cell r="F284">
            <v>1362.10742312094</v>
          </cell>
          <cell r="G284">
            <v>1550.41738213914</v>
          </cell>
          <cell r="H284">
            <v>1715.77754027125</v>
          </cell>
          <cell r="I284">
            <v>1622.1344147151201</v>
          </cell>
          <cell r="J284">
            <v>887.72080469429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27.206704251610013</v>
          </cell>
          <cell r="F285">
            <v>28.488382914953444</v>
          </cell>
          <cell r="G285">
            <v>27.403767901808955</v>
          </cell>
          <cell r="H285">
            <v>30.324983133470703</v>
          </cell>
          <cell r="I285">
            <v>28.744250019056448</v>
          </cell>
          <cell r="J285">
            <v>15.744375150153445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26.98657954033726</v>
          </cell>
          <cell r="F286">
            <v>24.15084083547767</v>
          </cell>
          <cell r="G286">
            <v>27.489669896084024</v>
          </cell>
          <cell r="H286">
            <v>30.421587593461943</v>
          </cell>
          <cell r="I286">
            <v>28.761248487856715</v>
          </cell>
          <cell r="J286">
            <v>15.739730579685986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0.30703978160152667</v>
          </cell>
          <cell r="F287">
            <v>4.4285516255680886</v>
          </cell>
          <cell r="G287">
            <v>1.2188600113511229E-3</v>
          </cell>
          <cell r="H287">
            <v>1.5258775942127121E-4</v>
          </cell>
          <cell r="I287">
            <v>2.0504286267348607E-4</v>
          </cell>
          <cell r="J287">
            <v>2.7908871870967091E-4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4.2375943939486777E-4</v>
          </cell>
          <cell r="H288">
            <v>1.2284333327499574E-4</v>
          </cell>
          <cell r="I288">
            <v>7.4626536746738734E-2</v>
          </cell>
          <cell r="J288">
            <v>5.4670364100755986E-2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1.76458683967906E-6</v>
          </cell>
          <cell r="F289">
            <v>8.2173028372785804E-8</v>
          </cell>
          <cell r="G289">
            <v>1.1600473294978401E-7</v>
          </cell>
          <cell r="H289">
            <v>1.3680391373785301E-7</v>
          </cell>
          <cell r="I289">
            <v>2.71510228750184E-7</v>
          </cell>
          <cell r="J289">
            <v>4.5890366353555099E-7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2.2350539662119799</v>
          </cell>
          <cell r="F290">
            <v>2.2350540483850083</v>
          </cell>
          <cell r="G290">
            <v>2.2350541643897412</v>
          </cell>
          <cell r="H290">
            <v>2.2350543011936548</v>
          </cell>
          <cell r="I290">
            <v>2.2350547819176025</v>
          </cell>
          <cell r="J290">
            <v>1.1208935416849859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2.2565212304679786E-4</v>
          </cell>
          <cell r="I291">
            <v>4.4539889656226844E-4</v>
          </cell>
          <cell r="J291">
            <v>1.5168389797020422E-4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6.0916321038592648E-4</v>
          </cell>
          <cell r="I292">
            <v>1.1526992180744013E-3</v>
          </cell>
          <cell r="J292">
            <v>3.7698248041382275E-4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1.1142228134498895E-3</v>
          </cell>
          <cell r="I293">
            <v>2.0933390021323486E-3</v>
          </cell>
          <cell r="J293">
            <v>6.2631901529511399E-4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1.9806075169510702E-5</v>
          </cell>
          <cell r="I294">
            <v>6.8250307918275998E-6</v>
          </cell>
          <cell r="J294">
            <v>2.8646688535971898E-7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1.9806075169510702E-5</v>
          </cell>
          <cell r="I295">
            <v>3.9323905305849054E-5</v>
          </cell>
          <cell r="J295">
            <v>1.3249352556990962E-5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14.163374939081557</v>
          </cell>
          <cell r="F296">
            <v>14.905740036784671</v>
          </cell>
          <cell r="G296">
            <v>14.440776634832197</v>
          </cell>
          <cell r="H296">
            <v>14.483530306072485</v>
          </cell>
          <cell r="I296">
            <v>17.301816273175334</v>
          </cell>
          <cell r="J296">
            <v>17.763069353609456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48.071685469236876</v>
          </cell>
          <cell r="F297">
            <v>1.9970946325386339E-3</v>
          </cell>
          <cell r="G297">
            <v>3.2905722488431582E-3</v>
          </cell>
          <cell r="H297">
            <v>1.1655837679117496E-3</v>
          </cell>
          <cell r="I297">
            <v>0.32317033538536238</v>
          </cell>
          <cell r="J297">
            <v>3.0549789065870625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21.926536001811566</v>
          </cell>
          <cell r="F298">
            <v>18.364813981559454</v>
          </cell>
          <cell r="G298">
            <v>18.833011598458693</v>
          </cell>
          <cell r="H298">
            <v>17.054711529925818</v>
          </cell>
          <cell r="I298">
            <v>18.751649550940176</v>
          </cell>
          <cell r="J298">
            <v>20.134807238326555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10.030100212743124</v>
          </cell>
          <cell r="F299">
            <v>14.99621372570464</v>
          </cell>
          <cell r="G299">
            <v>14.940840910489149</v>
          </cell>
          <cell r="H299">
            <v>15.192073219282419</v>
          </cell>
          <cell r="I299">
            <v>18.267135276458411</v>
          </cell>
          <cell r="J299">
            <v>18.321354597140392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22.950434700158322</v>
          </cell>
          <cell r="F300">
            <v>19.378949906404156</v>
          </cell>
          <cell r="G300">
            <v>19.488536905355698</v>
          </cell>
          <cell r="H300">
            <v>18.160753808788861</v>
          </cell>
          <cell r="I300">
            <v>19.810576031368154</v>
          </cell>
          <cell r="J300">
            <v>21.436504607472632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117.14212458269023</v>
          </cell>
          <cell r="F301">
            <v>67.647714745085466</v>
          </cell>
          <cell r="G301">
            <v>67.706456621384575</v>
          </cell>
          <cell r="H301">
            <v>64.892234447837524</v>
          </cell>
          <cell r="I301">
            <v>74.454347467327537</v>
          </cell>
          <cell r="J301">
            <v>80.710714703136134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2.3026960621588599E-8</v>
          </cell>
          <cell r="F302">
            <v>2.3525204049915701E-8</v>
          </cell>
          <cell r="G302">
            <v>2.72752209733271E-8</v>
          </cell>
          <cell r="H302">
            <v>3.10207977219544E-8</v>
          </cell>
          <cell r="I302">
            <v>5.2304939456648599E-8</v>
          </cell>
          <cell r="J302">
            <v>7.9067848980535896E-8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4.3300925217696502</v>
          </cell>
          <cell r="G303">
            <v>4.3300925608348946</v>
          </cell>
          <cell r="H303">
            <v>4.3300926051774278</v>
          </cell>
          <cell r="I303">
            <v>4.3300926897692662</v>
          </cell>
          <cell r="J303">
            <v>4.3300927753973131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93.512126517609502</v>
          </cell>
          <cell r="F304">
            <v>98.057105790919493</v>
          </cell>
          <cell r="G304">
            <v>82.389127462920996</v>
          </cell>
          <cell r="H304">
            <v>254.231538320504</v>
          </cell>
          <cell r="I304">
            <v>237.797901011731</v>
          </cell>
          <cell r="J304">
            <v>3.8621666349369699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0.59439911081926222</v>
          </cell>
          <cell r="F305">
            <v>0.62587821979644609</v>
          </cell>
          <cell r="G305">
            <v>0.52546940103372097</v>
          </cell>
          <cell r="H305">
            <v>1.6226878446305371</v>
          </cell>
          <cell r="I305">
            <v>1.5151039868178069</v>
          </cell>
          <cell r="J305">
            <v>2.4617855199219524E-2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0.69257769912468115</v>
          </cell>
          <cell r="F306">
            <v>0.75021240466458439</v>
          </cell>
          <cell r="G306">
            <v>0.6562480305279581</v>
          </cell>
          <cell r="H306">
            <v>2.162371784395118</v>
          </cell>
          <cell r="I306">
            <v>2.2726559802267112</v>
          </cell>
          <cell r="J306">
            <v>3.6926782798829286E-2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1.6580164276171883</v>
          </cell>
          <cell r="F307">
            <v>1.7386011665056655</v>
          </cell>
          <cell r="G307">
            <v>1.4608001323212938</v>
          </cell>
          <cell r="H307">
            <v>4.5076513886614222</v>
          </cell>
          <cell r="I307">
            <v>4.216274840633532</v>
          </cell>
          <cell r="J307">
            <v>6.8478131825123564E-2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2.7171782610473798E-2</v>
          </cell>
          <cell r="G308">
            <v>1.24407785777008E-5</v>
          </cell>
          <cell r="H308">
            <v>8.5546120401254103E-2</v>
          </cell>
          <cell r="I308">
            <v>3.1206416646405698E-7</v>
          </cell>
          <cell r="J308">
            <v>1.37169942345652E-7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4.7877191250575046E-2</v>
          </cell>
          <cell r="G309">
            <v>3.9983289586800086E-2</v>
          </cell>
          <cell r="H309">
            <v>0.12376430822316628</v>
          </cell>
          <cell r="I309">
            <v>0.11492387708280927</v>
          </cell>
          <cell r="J309">
            <v>1.9695250359152983E-3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0.62578914390001961</v>
          </cell>
          <cell r="F310">
            <v>0.73757469822975585</v>
          </cell>
          <cell r="G310">
            <v>0.73633359243481478</v>
          </cell>
          <cell r="H310">
            <v>0.73427128408367004</v>
          </cell>
          <cell r="I310">
            <v>0.73030206914170326</v>
          </cell>
          <cell r="J310">
            <v>0.72628429258525029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0.62578914390001961</v>
          </cell>
          <cell r="F311">
            <v>0.73757469822975585</v>
          </cell>
          <cell r="G311">
            <v>0.73633359243481478</v>
          </cell>
          <cell r="H311">
            <v>0.73427128408367004</v>
          </cell>
          <cell r="I311">
            <v>0.73030206914170326</v>
          </cell>
          <cell r="J311">
            <v>0.72628429258525029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1.7239177253510819E-4</v>
          </cell>
          <cell r="F312">
            <v>9.901804060260676E-4</v>
          </cell>
          <cell r="G312">
            <v>1.5657623995530283E-3</v>
          </cell>
          <cell r="H312">
            <v>6.8853956187416607E-4</v>
          </cell>
          <cell r="I312">
            <v>1.1651680957312856E-3</v>
          </cell>
          <cell r="J312">
            <v>2.3233425060395711E-2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1.7239177253510792E-4</v>
          </cell>
          <cell r="F313">
            <v>9.9084052629674988E-4</v>
          </cell>
          <cell r="G313">
            <v>1.5673934020525595E-3</v>
          </cell>
          <cell r="H313">
            <v>6.8853956187416607E-4</v>
          </cell>
          <cell r="I313">
            <v>1.165168095731281E-3</v>
          </cell>
          <cell r="J313">
            <v>2.3233425060395687E-2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2.2985569665561975E-4</v>
          </cell>
          <cell r="F314">
            <v>1.3037375346038453E-3</v>
          </cell>
          <cell r="G314">
            <v>2.02244309942313E-3</v>
          </cell>
          <cell r="H314">
            <v>8.6067445234242011E-4</v>
          </cell>
          <cell r="I314">
            <v>1.3707859949781619E-3</v>
          </cell>
          <cell r="J314">
            <v>2.5814916733764782E-2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2.2985569665561975E-4</v>
          </cell>
          <cell r="F315">
            <v>1.3037375346038453E-3</v>
          </cell>
          <cell r="G315">
            <v>2.02244309942313E-3</v>
          </cell>
          <cell r="H315">
            <v>8.6067445234242011E-4</v>
          </cell>
          <cell r="I315">
            <v>1.3707859949781619E-3</v>
          </cell>
          <cell r="J315">
            <v>2.5814916733764782E-2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4.7738562400548403E-5</v>
          </cell>
          <cell r="F316">
            <v>2.5932382214844902E-6</v>
          </cell>
          <cell r="G316">
            <v>2.06650354981905E-6</v>
          </cell>
          <cell r="H316">
            <v>2.4315491762488702E-6</v>
          </cell>
          <cell r="I316">
            <v>1.2902148293151201E-5</v>
          </cell>
          <cell r="J316">
            <v>4.3263811591897003E-2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2.1291473563439699E-4</v>
          </cell>
          <cell r="F317">
            <v>2.1419091805341623E-4</v>
          </cell>
          <cell r="G317">
            <v>2.1451849002808725E-4</v>
          </cell>
          <cell r="H317">
            <v>1.3367926092007143E-4</v>
          </cell>
          <cell r="I317">
            <v>9.1328390417768797E-5</v>
          </cell>
          <cell r="J317">
            <v>4.3329173057535413E-2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0.92935906657647538</v>
          </cell>
          <cell r="F318">
            <v>2.072008486076097</v>
          </cell>
          <cell r="G318">
            <v>3.3287947012461572E-2</v>
          </cell>
          <cell r="H318">
            <v>1.3180314593249274</v>
          </cell>
          <cell r="I318">
            <v>1.0441321153557901E-2</v>
          </cell>
          <cell r="J318">
            <v>7.3802385670950453E-4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7.050310160235318E-2</v>
          </cell>
          <cell r="F319">
            <v>0.17144854101871712</v>
          </cell>
          <cell r="G319">
            <v>3.1883346501078822E-3</v>
          </cell>
          <cell r="H319">
            <v>0.17118916703790904</v>
          </cell>
          <cell r="I319">
            <v>4.7102571938812026E-3</v>
          </cell>
          <cell r="J319">
            <v>3.3293508830894823E-4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21.627056699032501</v>
          </cell>
          <cell r="F320">
            <v>51.247776737920098</v>
          </cell>
          <cell r="G320">
            <v>0.97042800136690299</v>
          </cell>
          <cell r="H320">
            <v>47.903844910851298</v>
          </cell>
          <cell r="I320">
            <v>1.3519212915463701</v>
          </cell>
          <cell r="J320">
            <v>0.101658659524875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0.29344717366394157</v>
          </cell>
          <cell r="F321">
            <v>0.69535653647109985</v>
          </cell>
          <cell r="G321">
            <v>1.3167272745819567E-2</v>
          </cell>
          <cell r="H321">
            <v>0.64998432714859311</v>
          </cell>
          <cell r="I321">
            <v>1.8343572476884208E-2</v>
          </cell>
          <cell r="J321">
            <v>1.379357659767633E-3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6.5932712607975098E-3</v>
          </cell>
          <cell r="G322">
            <v>4.1525776145748201E-4</v>
          </cell>
          <cell r="H322">
            <v>1.6924611966296702E-2</v>
          </cell>
          <cell r="I322">
            <v>2.8604605368128098E-6</v>
          </cell>
          <cell r="J322">
            <v>6.1213658475164197E-6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8.3052218901402339E-3</v>
          </cell>
          <cell r="F323">
            <v>7.525981087399357E-3</v>
          </cell>
          <cell r="G323">
            <v>7.9407180066488614E-3</v>
          </cell>
          <cell r="H323">
            <v>2.4864973650661738E-2</v>
          </cell>
          <cell r="I323">
            <v>1.176299635009514E-2</v>
          </cell>
          <cell r="J323">
            <v>6.2083576269780574E-5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29.714401550370692</v>
          </cell>
          <cell r="F324">
            <v>29.714385160806334</v>
          </cell>
          <cell r="G324">
            <v>26.112561286733346</v>
          </cell>
          <cell r="H324">
            <v>29.714278790269567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89.580580027651735</v>
          </cell>
          <cell r="F325">
            <v>89.580530617715681</v>
          </cell>
          <cell r="G325">
            <v>78.722042646825386</v>
          </cell>
          <cell r="H325">
            <v>89.580209940404856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1.0099999098953876</v>
          </cell>
          <cell r="G326">
            <v>1.009999850667787</v>
          </cell>
          <cell r="H326">
            <v>1.0099998297093109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2650.8874496173598</v>
          </cell>
          <cell r="F327">
            <v>2731.8384600317399</v>
          </cell>
          <cell r="G327">
            <v>2707.5999060024501</v>
          </cell>
          <cell r="H327">
            <v>2616.77983810467</v>
          </cell>
          <cell r="I327">
            <v>2319.1684685606601</v>
          </cell>
          <cell r="J327">
            <v>1337.39870307515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47.163023707443458</v>
          </cell>
          <cell r="F328">
            <v>48.283002922525199</v>
          </cell>
          <cell r="G328">
            <v>47.855132706001058</v>
          </cell>
          <cell r="H328">
            <v>46.249579681518412</v>
          </cell>
          <cell r="I328">
            <v>41.083525908919427</v>
          </cell>
          <cell r="J328">
            <v>23.718957977778338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47.001550525130533</v>
          </cell>
          <cell r="F329">
            <v>48.436852128222327</v>
          </cell>
          <cell r="G329">
            <v>48.007090531958397</v>
          </cell>
          <cell r="H329">
            <v>46.396805640153616</v>
          </cell>
          <cell r="I329">
            <v>41.120008307813151</v>
          </cell>
          <cell r="J329">
            <v>23.712742962325272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0.31214110168094694</v>
          </cell>
          <cell r="F330">
            <v>3.9662120958919349E-4</v>
          </cell>
          <cell r="G330">
            <v>3.9699908736445517E-4</v>
          </cell>
          <cell r="H330">
            <v>3.9740173903299569E-4</v>
          </cell>
          <cell r="I330">
            <v>3.9925910322281789E-4</v>
          </cell>
          <cell r="J330">
            <v>4.025790786866495E-4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5.241192872316512E-4</v>
          </cell>
          <cell r="H331">
            <v>1.2645281595259701E-4</v>
          </cell>
          <cell r="I331">
            <v>9.4364578618341466E-2</v>
          </cell>
          <cell r="J331">
            <v>8.1585484138623612E-2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1.7011067744900599E-6</v>
          </cell>
          <cell r="F332">
            <v>8.3710218998103295E-8</v>
          </cell>
          <cell r="G332">
            <v>1.4735387861503001E-7</v>
          </cell>
          <cell r="H332">
            <v>1.20859745763939E-7</v>
          </cell>
          <cell r="I332">
            <v>1.9855383006066499E-7</v>
          </cell>
          <cell r="J332">
            <v>6.1591835667345598E-7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3.0972417085026946</v>
          </cell>
          <cell r="F333">
            <v>3.0972417922129134</v>
          </cell>
          <cell r="G333">
            <v>3.0972419395667923</v>
          </cell>
          <cell r="H333">
            <v>3.097242060426538</v>
          </cell>
          <cell r="I333">
            <v>3.0972425086224193</v>
          </cell>
          <cell r="J333">
            <v>1.5532853651810761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9.0273933373926606E-3</v>
          </cell>
          <cell r="I334">
            <v>2.8257920263516E-2</v>
          </cell>
          <cell r="J334">
            <v>2.1249828228030801E-2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6.7225269533775162E-5</v>
          </cell>
          <cell r="I335">
            <v>2.2045186021182699E-4</v>
          </cell>
          <cell r="J335">
            <v>1.6954650181939468E-4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7.5292301877828206E-5</v>
          </cell>
          <cell r="I336">
            <v>2.3367897182453653E-4</v>
          </cell>
          <cell r="J336">
            <v>1.6954650181939468E-4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1.6006016555660755E-4</v>
          </cell>
          <cell r="I337">
            <v>5.0102695502687953E-4</v>
          </cell>
          <cell r="J337">
            <v>3.7677000404309926E-4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5.8603390813714699E-6</v>
          </cell>
          <cell r="I338">
            <v>1.35715721010456E-7</v>
          </cell>
          <cell r="J338">
            <v>2.55894834849861E-6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5.8603390813714699E-6</v>
          </cell>
          <cell r="I339">
            <v>1.9501443980393E-5</v>
          </cell>
          <cell r="J339">
            <v>1.4962139977722357E-5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3.5226640736227521E-4</v>
          </cell>
          <cell r="I340">
            <v>0.24000204657195556</v>
          </cell>
          <cell r="J340">
            <v>0.1253619209976877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4.7127532876844883E-4</v>
          </cell>
          <cell r="I341">
            <v>0.40000341095325881</v>
          </cell>
          <cell r="J341">
            <v>0.25072384199537529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9.4892902102903609E-4</v>
          </cell>
          <cell r="I342">
            <v>0.72727610256599651</v>
          </cell>
          <cell r="J342">
            <v>0.41787074267479402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6.1001798776607603E-5</v>
          </cell>
          <cell r="I343">
            <v>3.95109864185436E-2</v>
          </cell>
          <cell r="J343">
            <v>1.32068816043095E-5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6.1001798776607603E-5</v>
          </cell>
          <cell r="I344">
            <v>3.9615432651457089E-2</v>
          </cell>
          <cell r="J344">
            <v>2.8714180798042107E-2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7.2315349544452561</v>
          </cell>
          <cell r="F345">
            <v>12.993365317043317</v>
          </cell>
          <cell r="G345">
            <v>16.325859282360497</v>
          </cell>
          <cell r="H345">
            <v>26.538824582382404</v>
          </cell>
          <cell r="I345">
            <v>24.407009783171183</v>
          </cell>
          <cell r="J345">
            <v>21.599154384931012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6.6752630348725406</v>
          </cell>
          <cell r="F346">
            <v>12.991563458407104</v>
          </cell>
          <cell r="G346">
            <v>16.322921008888205</v>
          </cell>
          <cell r="H346">
            <v>18.656005399496543</v>
          </cell>
          <cell r="I346">
            <v>12.7418948132732</v>
          </cell>
          <cell r="J346">
            <v>9.9110043854905072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0.5562719195727116</v>
          </cell>
          <cell r="F347">
            <v>1.8018586362171917E-3</v>
          </cell>
          <cell r="G347">
            <v>2.9382734722929018E-3</v>
          </cell>
          <cell r="H347">
            <v>7.8828191828858625</v>
          </cell>
          <cell r="I347">
            <v>11.665114969897987</v>
          </cell>
          <cell r="J347">
            <v>11.68814999944051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1.0067796172157701E-7</v>
          </cell>
          <cell r="F348">
            <v>1.07939181829773E-7</v>
          </cell>
          <cell r="G348">
            <v>2.5785623450510501E-6</v>
          </cell>
          <cell r="H348">
            <v>2.7779547517318802E-7</v>
          </cell>
          <cell r="I348">
            <v>1.2125112819734001E-7</v>
          </cell>
          <cell r="J348">
            <v>1.7632844093348301E-7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0.86351883900796411</v>
          </cell>
          <cell r="G349">
            <v>0.86351901489096061</v>
          </cell>
          <cell r="H349">
            <v>0.86352174629341516</v>
          </cell>
          <cell r="I349">
            <v>0.86352211298622239</v>
          </cell>
          <cell r="J349">
            <v>0.8635223063329629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1.4907908573589138E-4</v>
          </cell>
          <cell r="G350">
            <v>5.9089481067586694E-3</v>
          </cell>
          <cell r="H350">
            <v>2.6355476381829637E-3</v>
          </cell>
          <cell r="I350">
            <v>3.2436797530181811E-2</v>
          </cell>
          <cell r="J350">
            <v>0.17220154722782077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1.4920093837301923E-4</v>
          </cell>
          <cell r="G351">
            <v>5.9164946560648791E-3</v>
          </cell>
          <cell r="H351">
            <v>2.6355476381829594E-3</v>
          </cell>
          <cell r="I351">
            <v>3.2436797530181777E-2</v>
          </cell>
          <cell r="J351">
            <v>0.17220154722782074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1.8150965795073141E-4</v>
          </cell>
          <cell r="G352">
            <v>7.0434460191126083E-3</v>
          </cell>
          <cell r="H352">
            <v>3.0293651013544773E-3</v>
          </cell>
          <cell r="I352">
            <v>3.4878276914191604E-2</v>
          </cell>
          <cell r="J352">
            <v>0.17394095679576935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1.8150965795073141E-4</v>
          </cell>
          <cell r="G353">
            <v>7.0434460191126083E-3</v>
          </cell>
          <cell r="H353">
            <v>3.0293651013544773E-3</v>
          </cell>
          <cell r="I353">
            <v>3.4878276914191604E-2</v>
          </cell>
          <cell r="J353">
            <v>0.17394095679576935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1.36397936047127E-3</v>
          </cell>
          <cell r="F354">
            <v>1.7517356727982201E-5</v>
          </cell>
          <cell r="G354">
            <v>2.9658235115052E-5</v>
          </cell>
          <cell r="H354">
            <v>1.08086772907149E-5</v>
          </cell>
          <cell r="I354">
            <v>1.70644072515215E-3</v>
          </cell>
          <cell r="J354">
            <v>3.3539940700566998E-2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1.36397936047127E-3</v>
          </cell>
          <cell r="F355">
            <v>1.3795449563477184E-3</v>
          </cell>
          <cell r="G355">
            <v>1.4043729177030259E-3</v>
          </cell>
          <cell r="H355">
            <v>1.4022861932571678E-3</v>
          </cell>
          <cell r="I355">
            <v>6.7067607709021589E-3</v>
          </cell>
          <cell r="J355">
            <v>3.688640517698636E-2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3.7797759627960742E-6</v>
          </cell>
          <cell r="F356">
            <v>7.6652799241236199E-6</v>
          </cell>
          <cell r="G356">
            <v>7.8295359230085696E-6</v>
          </cell>
          <cell r="H356">
            <v>3.9775111407014862E-4</v>
          </cell>
          <cell r="I356">
            <v>1.6203612310377797E-3</v>
          </cell>
          <cell r="J356">
            <v>4.8950119062189492E-3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3.7797759627960797E-6</v>
          </cell>
          <cell r="F357">
            <v>7.6715452870245739E-6</v>
          </cell>
          <cell r="G357">
            <v>7.8395353303176527E-6</v>
          </cell>
          <cell r="H357">
            <v>3.9775111407014776E-4</v>
          </cell>
          <cell r="I357">
            <v>1.6203612310377773E-3</v>
          </cell>
          <cell r="J357">
            <v>4.8950119062189492E-3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3.7797759627960797E-6</v>
          </cell>
          <cell r="F358">
            <v>7.6715452870245739E-6</v>
          </cell>
          <cell r="G358">
            <v>7.8395353303176527E-6</v>
          </cell>
          <cell r="H358">
            <v>4.5718518861949468E-4</v>
          </cell>
          <cell r="I358">
            <v>1.7423239043529214E-3</v>
          </cell>
          <cell r="J358">
            <v>4.9444564709265598E-3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3.7797759627960797E-6</v>
          </cell>
          <cell r="F359">
            <v>7.6715452870245739E-6</v>
          </cell>
          <cell r="G359">
            <v>7.8395353303176527E-6</v>
          </cell>
          <cell r="H359">
            <v>4.5718518861949468E-4</v>
          </cell>
          <cell r="I359">
            <v>1.7423239043529214E-3</v>
          </cell>
          <cell r="J359">
            <v>4.9444564709265598E-3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6.4388896788782795E-4</v>
          </cell>
          <cell r="F360">
            <v>1.69102600986184E-5</v>
          </cell>
          <cell r="G360">
            <v>2.94276966351767E-5</v>
          </cell>
          <cell r="H360">
            <v>2.9664647916604299E-5</v>
          </cell>
          <cell r="I360">
            <v>5.9059795151552801E-5</v>
          </cell>
          <cell r="J360">
            <v>1.2297402114774201E-4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6.4388896788782795E-4</v>
          </cell>
          <cell r="F361">
            <v>6.5881322694243691E-4</v>
          </cell>
          <cell r="G361">
            <v>6.8330647616574849E-4</v>
          </cell>
          <cell r="H361">
            <v>7.0569434405158256E-4</v>
          </cell>
          <cell r="I361">
            <v>1.0001348383675247E-3</v>
          </cell>
          <cell r="J361">
            <v>5.5238713304267409E-4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213.780561267134</v>
          </cell>
          <cell r="F362">
            <v>1.93234882328845E-2</v>
          </cell>
          <cell r="G362">
            <v>5.12977964437712E-2</v>
          </cell>
          <cell r="H362">
            <v>2.67751020523125E-2</v>
          </cell>
          <cell r="I362">
            <v>4.6843894123240699E-2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2.7300022955206122</v>
          </cell>
          <cell r="F363">
            <v>2.467631618167643E-4</v>
          </cell>
          <cell r="G363">
            <v>6.5507874624602029E-4</v>
          </cell>
          <cell r="H363">
            <v>3.4192112525269826E-4</v>
          </cell>
          <cell r="I363">
            <v>5.9820190259380994E-4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2.7763709255471904</v>
          </cell>
          <cell r="F364">
            <v>2.5095439263486446E-4</v>
          </cell>
          <cell r="G364">
            <v>6.662051486204044E-4</v>
          </cell>
          <cell r="H364">
            <v>3.4772859808197994E-4</v>
          </cell>
          <cell r="I364">
            <v>6.0836226134078938E-4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0.24023736845221899</v>
          </cell>
          <cell r="G365">
            <v>0.62178147721803601</v>
          </cell>
          <cell r="H365">
            <v>0.50229973844567299</v>
          </cell>
          <cell r="I365">
            <v>41.198676056507701</v>
          </cell>
          <cell r="J365">
            <v>30.434485203358701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1.2276888587347172E-3</v>
          </cell>
          <cell r="G366">
            <v>2.8990799498460132E-3</v>
          </cell>
          <cell r="H366">
            <v>2.5898947987553545E-3</v>
          </cell>
          <cell r="I366">
            <v>0.22238064187104581</v>
          </cell>
          <cell r="J366">
            <v>0.16696709996160816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2.6410832965608031E-3</v>
          </cell>
          <cell r="G367">
            <v>6.1447165833517885E-3</v>
          </cell>
          <cell r="H367">
            <v>5.3524492507610738E-3</v>
          </cell>
          <cell r="I367">
            <v>0.44840686803505964</v>
          </cell>
          <cell r="J367">
            <v>0.3285481644405836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4.2595278094365091E-3</v>
          </cell>
          <cell r="G368">
            <v>1.1024494276915533E-2</v>
          </cell>
          <cell r="H368">
            <v>8.9060237313062732E-3</v>
          </cell>
          <cell r="I368">
            <v>0.73047297972531422</v>
          </cell>
          <cell r="J368">
            <v>0.53961853197444509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1.41000836287956E-4</v>
          </cell>
          <cell r="G369">
            <v>7.4021081838679498E-5</v>
          </cell>
          <cell r="H369">
            <v>6.4762406396363295E-7</v>
          </cell>
          <cell r="I369">
            <v>4.1365913384263398E-7</v>
          </cell>
          <cell r="J369">
            <v>3.5103866688859602E-5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1.41000836287956E-4</v>
          </cell>
          <cell r="G370">
            <v>2.1499911039403317E-4</v>
          </cell>
          <cell r="H370">
            <v>2.1557142675970059E-4</v>
          </cell>
          <cell r="I370">
            <v>1.6588844986131519E-2</v>
          </cell>
          <cell r="J370">
            <v>1.3139801212441373E-2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26.492980805324649</v>
          </cell>
          <cell r="F371">
            <v>2.1912005168481022E-4</v>
          </cell>
          <cell r="G371">
            <v>2.3920388176614397E-4</v>
          </cell>
          <cell r="H371">
            <v>1.5655979026275724E-4</v>
          </cell>
          <cell r="I371">
            <v>4.2571765906976956E-4</v>
          </cell>
          <cell r="J371">
            <v>1.5604179887043193E-4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26.492980805324649</v>
          </cell>
          <cell r="F372">
            <v>2.1912005168481022E-4</v>
          </cell>
          <cell r="G372">
            <v>2.3920388176614397E-4</v>
          </cell>
          <cell r="H372">
            <v>1.5655979026275724E-4</v>
          </cell>
          <cell r="I372">
            <v>4.2571765906976956E-4</v>
          </cell>
          <cell r="J372">
            <v>1.5604179887043193E-4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6.4298085572942595E-7</v>
          </cell>
          <cell r="F373">
            <v>5.4829084430594802E-7</v>
          </cell>
          <cell r="G373">
            <v>6.8232481984542395E-7</v>
          </cell>
          <cell r="H373">
            <v>7.9968496887960205E-7</v>
          </cell>
          <cell r="I373">
            <v>1.32021663311932E-6</v>
          </cell>
          <cell r="J373">
            <v>1.9634267513835199E-6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4.0262193533641097</v>
          </cell>
          <cell r="F374">
            <v>2.6068490202924011E-4</v>
          </cell>
          <cell r="G374">
            <v>2.5586516713982377E-4</v>
          </cell>
          <cell r="H374">
            <v>2.5239750504102432E-4</v>
          </cell>
          <cell r="I374">
            <v>2.516956549785121E-4</v>
          </cell>
          <cell r="J374">
            <v>1.2813729372052052E-4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1.8597331108516197E-3</v>
          </cell>
          <cell r="F375">
            <v>1.486116689582741E-3</v>
          </cell>
          <cell r="G375">
            <v>1.8505695487249375E-3</v>
          </cell>
          <cell r="H375">
            <v>9.922348622349907E-4</v>
          </cell>
          <cell r="I375">
            <v>6.8461574870003469E-2</v>
          </cell>
          <cell r="J375">
            <v>1.6656898319870825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1.8597331108516145E-3</v>
          </cell>
          <cell r="F376">
            <v>1.4861166895827364E-3</v>
          </cell>
          <cell r="G376">
            <v>1.8505695487249295E-3</v>
          </cell>
          <cell r="H376">
            <v>9.9223486223498809E-4</v>
          </cell>
          <cell r="I376">
            <v>6.8461574870003233E-2</v>
          </cell>
          <cell r="J376">
            <v>1.6656898319870759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2.1454420265426279E-3</v>
          </cell>
          <cell r="F377">
            <v>1.7145314556914542E-3</v>
          </cell>
          <cell r="G377">
            <v>2.1348732304164383E-3</v>
          </cell>
          <cell r="H377">
            <v>1.1449127557453369E-3</v>
          </cell>
          <cell r="I377">
            <v>7.8961119080140071E-2</v>
          </cell>
          <cell r="J377">
            <v>1.921124319014937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2.1454420265426279E-3</v>
          </cell>
          <cell r="F378">
            <v>1.7145314556914542E-3</v>
          </cell>
          <cell r="G378">
            <v>2.1348732304164383E-3</v>
          </cell>
          <cell r="H378">
            <v>1.1449127557453369E-3</v>
          </cell>
          <cell r="I378">
            <v>7.8961119080140071E-2</v>
          </cell>
          <cell r="J378">
            <v>1.921124319014937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3.1955705700642198E-4</v>
          </cell>
          <cell r="F379">
            <v>5.4760676301782795E-7</v>
          </cell>
          <cell r="G379">
            <v>1.2755006148953901E-6</v>
          </cell>
          <cell r="H379">
            <v>1.44747113095639E-6</v>
          </cell>
          <cell r="I379">
            <v>0.25473552851342202</v>
          </cell>
          <cell r="J379">
            <v>1.7956224816932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3.1955705700642198E-4</v>
          </cell>
          <cell r="F380">
            <v>3.2001645732773412E-4</v>
          </cell>
          <cell r="G380">
            <v>3.2105968128503284E-4</v>
          </cell>
          <cell r="H380">
            <v>2.3622492859614087E-4</v>
          </cell>
          <cell r="I380">
            <v>0.25549149133900384</v>
          </cell>
          <cell r="J380">
            <v>1.9235060165067686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0.1408053163502038</v>
          </cell>
          <cell r="H381">
            <v>0.15584847542540431</v>
          </cell>
          <cell r="I381">
            <v>1.4212485882579164</v>
          </cell>
          <cell r="J381">
            <v>5.8670641834506947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0.1408053163502038</v>
          </cell>
          <cell r="H382">
            <v>0.15584847542540431</v>
          </cell>
          <cell r="I382">
            <v>1.4212485882579164</v>
          </cell>
          <cell r="J382">
            <v>5.8670641834506947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0.14080531635020399</v>
          </cell>
          <cell r="H383">
            <v>0.155848475425404</v>
          </cell>
          <cell r="I383">
            <v>1.42124858825792</v>
          </cell>
          <cell r="J383">
            <v>5.8670641834506903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4.4925339503960902E-2</v>
          </cell>
          <cell r="H384">
            <v>1.23082991570283E-6</v>
          </cell>
          <cell r="I384">
            <v>0.17054052556313501</v>
          </cell>
          <cell r="J384">
            <v>1.3659825638364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4.4925339503960902E-2</v>
          </cell>
          <cell r="H385">
            <v>4.4926570333876599E-2</v>
          </cell>
          <cell r="I385">
            <v>0.409704519007978</v>
          </cell>
          <cell r="J385">
            <v>1.69130349829652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4.3153353328037179E-2</v>
          </cell>
          <cell r="F386">
            <v>1.0878170576252835E-4</v>
          </cell>
          <cell r="G386">
            <v>2.0195609285058175E-3</v>
          </cell>
          <cell r="H386">
            <v>9.500324576929604E-3</v>
          </cell>
          <cell r="I386">
            <v>3.5071391189660094E-2</v>
          </cell>
          <cell r="J386">
            <v>5.5858593819157566E-2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4.3153353328037269E-2</v>
          </cell>
          <cell r="F387">
            <v>1.0870923294056826E-4</v>
          </cell>
          <cell r="G387">
            <v>2.0174594082888525E-3</v>
          </cell>
          <cell r="H387">
            <v>9.500324576929604E-3</v>
          </cell>
          <cell r="I387">
            <v>3.5071391189660212E-2</v>
          </cell>
          <cell r="J387">
            <v>5.5858593819157601E-2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5.7537804437305815E-2</v>
          </cell>
          <cell r="F388">
            <v>1.4313382294914843E-4</v>
          </cell>
          <cell r="G388">
            <v>2.6058850690802871E-3</v>
          </cell>
          <cell r="H388">
            <v>1.1875405721158578E-2</v>
          </cell>
          <cell r="I388">
            <v>4.1260460223130971E-2</v>
          </cell>
          <cell r="J388">
            <v>6.2065104243500133E-2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5.7537804437305815E-2</v>
          </cell>
          <cell r="F389">
            <v>1.4313382294914843E-4</v>
          </cell>
          <cell r="G389">
            <v>2.6058850690802871E-3</v>
          </cell>
          <cell r="H389">
            <v>1.1875405721158578E-2</v>
          </cell>
          <cell r="I389">
            <v>4.1260460223130971E-2</v>
          </cell>
          <cell r="J389">
            <v>6.2065104243500133E-2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3.2958665174267201E-3</v>
          </cell>
          <cell r="F390">
            <v>1.8227173056969501E-5</v>
          </cell>
          <cell r="G390">
            <v>3.4763267807925801E-4</v>
          </cell>
          <cell r="H390">
            <v>8.6060053283979702E-4</v>
          </cell>
          <cell r="I390">
            <v>5.1253371784459798E-5</v>
          </cell>
          <cell r="J390">
            <v>1.5975088259359001E-2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3.2958665174267201E-3</v>
          </cell>
          <cell r="F391">
            <v>3.3075172587774641E-3</v>
          </cell>
          <cell r="G391">
            <v>3.6422420218082539E-3</v>
          </cell>
          <cell r="H391">
            <v>4.4794490324237147E-3</v>
          </cell>
          <cell r="I391">
            <v>2.6306430106879393E-2</v>
          </cell>
          <cell r="J391">
            <v>2.710626646978322E-2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8.4805910479981385E-6</v>
          </cell>
          <cell r="G392">
            <v>3.8186254992995599</v>
          </cell>
          <cell r="H392">
            <v>4.8996471806856228</v>
          </cell>
          <cell r="I392">
            <v>6.5847206239869251</v>
          </cell>
          <cell r="J392">
            <v>8.8493206385635297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8.4805910479981385E-6</v>
          </cell>
          <cell r="G393">
            <v>3.8186254992995599</v>
          </cell>
          <cell r="H393">
            <v>4.8996471806856228</v>
          </cell>
          <cell r="I393">
            <v>6.5847206239869251</v>
          </cell>
          <cell r="J393">
            <v>8.8493206385635297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8.4805910479981504E-6</v>
          </cell>
          <cell r="G394">
            <v>3.8186254992995599</v>
          </cell>
          <cell r="H394">
            <v>4.8996471806856201</v>
          </cell>
          <cell r="I394">
            <v>6.5847206239869296</v>
          </cell>
          <cell r="J394">
            <v>8.8493206385635297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2.9416406080419898E-6</v>
          </cell>
          <cell r="G395">
            <v>1.2183670240095501</v>
          </cell>
          <cell r="H395">
            <v>0.19405492670677901</v>
          </cell>
          <cell r="I395">
            <v>0.26079567775046097</v>
          </cell>
          <cell r="J395">
            <v>2.06047931860315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2.9416406080419898E-6</v>
          </cell>
          <cell r="G396">
            <v>1.2183699656501601</v>
          </cell>
          <cell r="H396">
            <v>1.41242489235694</v>
          </cell>
          <cell r="I396">
            <v>1.89818244796501</v>
          </cell>
          <cell r="J396">
            <v>2.5510005799678201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8.4389930398560509</v>
          </cell>
          <cell r="F397">
            <v>1.8637023468118317E-4</v>
          </cell>
          <cell r="G397">
            <v>0.22288494953834173</v>
          </cell>
          <cell r="H397">
            <v>1.6326577146383955E-2</v>
          </cell>
          <cell r="I397">
            <v>4.04185197351868E-2</v>
          </cell>
          <cell r="J397">
            <v>5.1681965876762E-2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8.438993039856026</v>
          </cell>
          <cell r="F398">
            <v>1.8649448150430341E-4</v>
          </cell>
          <cell r="G398">
            <v>0.22311712136077738</v>
          </cell>
          <cell r="H398">
            <v>1.6326577146383955E-2</v>
          </cell>
          <cell r="I398">
            <v>4.0418519735186648E-2</v>
          </cell>
          <cell r="J398">
            <v>5.1681965876761951E-2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11.251990719808067</v>
          </cell>
          <cell r="F399">
            <v>2.4538747568173734E-4</v>
          </cell>
          <cell r="G399">
            <v>0.28789305982035551</v>
          </cell>
          <cell r="H399">
            <v>2.0408221432979289E-2</v>
          </cell>
          <cell r="I399">
            <v>4.7551199688460437E-2</v>
          </cell>
          <cell r="J399">
            <v>5.7424406529738015E-2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11.251990719808067</v>
          </cell>
          <cell r="F400">
            <v>2.4538747568173734E-4</v>
          </cell>
          <cell r="G400">
            <v>0.28789305982035551</v>
          </cell>
          <cell r="H400">
            <v>2.0408221432979289E-2</v>
          </cell>
          <cell r="I400">
            <v>4.7551199688460437E-2</v>
          </cell>
          <cell r="J400">
            <v>5.7424406529738015E-2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0.53452745403245405</v>
          </cell>
          <cell r="F401">
            <v>1.20264848158315E-5</v>
          </cell>
          <cell r="G401">
            <v>1.4791155042654501E-5</v>
          </cell>
          <cell r="H401">
            <v>1.2057069586155101E-5</v>
          </cell>
          <cell r="I401">
            <v>1.1616624483300499E-2</v>
          </cell>
          <cell r="J401">
            <v>1.89640649200657E-4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0.5352117957888094</v>
          </cell>
          <cell r="F402">
            <v>1.5627722887561868E-2</v>
          </cell>
          <cell r="G402">
            <v>1.5545261435152891E-2</v>
          </cell>
          <cell r="H402">
            <v>4.0270303154512632E-3</v>
          </cell>
          <cell r="I402">
            <v>2.0550087672327775E-2</v>
          </cell>
          <cell r="J402">
            <v>1.2387029041966416E-2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55.321644694665629</v>
          </cell>
          <cell r="F403">
            <v>2.0023396173587038E-3</v>
          </cell>
          <cell r="G403">
            <v>3.2244755857200875E-3</v>
          </cell>
          <cell r="H403">
            <v>1.1799007634182865E-3</v>
          </cell>
          <cell r="I403">
            <v>0.35817773775897854</v>
          </cell>
          <cell r="J403">
            <v>4.1193461674599208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59.627538681035219</v>
          </cell>
          <cell r="F404">
            <v>58.270915689450575</v>
          </cell>
          <cell r="G404">
            <v>61.877085488548836</v>
          </cell>
          <cell r="H404">
            <v>62.879465120439335</v>
          </cell>
          <cell r="I404">
            <v>66.354240265040957</v>
          </cell>
          <cell r="J404">
            <v>68.64140778825373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114.94918182023756</v>
          </cell>
          <cell r="F405">
            <v>58.272918029067959</v>
          </cell>
          <cell r="G405">
            <v>61.880309964134597</v>
          </cell>
          <cell r="H405">
            <v>62.880645021202803</v>
          </cell>
          <cell r="I405">
            <v>66.712418002799879</v>
          </cell>
          <cell r="J405">
            <v>72.760753955713682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2.5741388317531201E-8</v>
          </cell>
          <cell r="F406">
            <v>2.77688869053513E-8</v>
          </cell>
          <cell r="G406">
            <v>3.0857473344061003E-8</v>
          </cell>
          <cell r="H406">
            <v>3.6789122722738299E-8</v>
          </cell>
          <cell r="I406">
            <v>6.7933783123379506E-8</v>
          </cell>
          <cell r="J406">
            <v>1.16463776228462E-7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4.3683888673185018</v>
          </cell>
          <cell r="G407">
            <v>4.3683889124592952</v>
          </cell>
          <cell r="H407">
            <v>4.3683889635577513</v>
          </cell>
          <cell r="I407">
            <v>4.368389067831056</v>
          </cell>
          <cell r="J407">
            <v>4.3683891892344704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0.42783986376653066</v>
          </cell>
          <cell r="F408">
            <v>7.8677766993331955E-2</v>
          </cell>
          <cell r="G408">
            <v>0.38531923726655948</v>
          </cell>
          <cell r="H408">
            <v>8.2800430752735538E-4</v>
          </cell>
          <cell r="I408">
            <v>0.5990814653354084</v>
          </cell>
          <cell r="J408">
            <v>1.1563236757523585E-4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1.1188802809513807</v>
          </cell>
          <cell r="F409">
            <v>0.20575689526248631</v>
          </cell>
          <cell r="G409">
            <v>1.0076809875856796</v>
          </cell>
          <cell r="H409">
            <v>2.1653842259558849E-3</v>
          </cell>
          <cell r="I409">
            <v>1.5667087034531813</v>
          </cell>
          <cell r="J409">
            <v>3.024000026099822E-4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1.7542462335476741</v>
          </cell>
          <cell r="F410">
            <v>0.31473095046968902</v>
          </cell>
          <cell r="G410">
            <v>1.4851993853085328</v>
          </cell>
          <cell r="H410">
            <v>3.2757794958667022E-3</v>
          </cell>
          <cell r="I410">
            <v>1.9568145906525465</v>
          </cell>
          <cell r="J410">
            <v>4.5353436655064055E-4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9.17626453078828E-8</v>
          </cell>
          <cell r="G411">
            <v>5.9220934499583202E-6</v>
          </cell>
          <cell r="H411">
            <v>8.5226245749705201E-7</v>
          </cell>
          <cell r="I411">
            <v>2.6799404254149201E-2</v>
          </cell>
          <cell r="J411">
            <v>2.3371464090429401E-7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1.5972712732873304E-2</v>
          </cell>
          <cell r="F412">
            <v>1.4369037996453414E-2</v>
          </cell>
          <cell r="G412">
            <v>1.4374627706161866E-2</v>
          </cell>
          <cell r="H412">
            <v>1.1258372699926231E-4</v>
          </cell>
          <cell r="I412">
            <v>2.6882755001346632E-2</v>
          </cell>
          <cell r="J412">
            <v>2.0580664618699562E-5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1.6758491954911303E-3</v>
          </cell>
          <cell r="J413">
            <v>2.870490764226082E-3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1.6758491954911303E-3</v>
          </cell>
          <cell r="J414">
            <v>2.870490764226082E-3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1.9071184407646599E-4</v>
          </cell>
          <cell r="J415">
            <v>1.45966432283606E-4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1.90803093852402E-4</v>
          </cell>
          <cell r="J416">
            <v>2.1128929088559E-4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124.98056783487434</v>
          </cell>
          <cell r="F417">
            <v>139.83317040805429</v>
          </cell>
          <cell r="G417">
            <v>123.75552884389954</v>
          </cell>
          <cell r="H417">
            <v>127.00586468607825</v>
          </cell>
          <cell r="I417">
            <v>111.20098325741859</v>
          </cell>
          <cell r="J417">
            <v>65.387382012252289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126.29674286601646</v>
          </cell>
          <cell r="F418">
            <v>143.45762309850261</v>
          </cell>
          <cell r="G418">
            <v>126.68764408183567</v>
          </cell>
          <cell r="H418">
            <v>129.54629810503306</v>
          </cell>
          <cell r="I418">
            <v>112.61335930972768</v>
          </cell>
          <cell r="J418">
            <v>65.747242762329975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4.9953101781485898E-8</v>
          </cell>
          <cell r="F419">
            <v>5.4056099102409797E-8</v>
          </cell>
          <cell r="G419">
            <v>6.2236644519924807E-8</v>
          </cell>
          <cell r="H419">
            <v>7.6225387086224894E-8</v>
          </cell>
          <cell r="I419">
            <v>1.71594536226241E-7</v>
          </cell>
          <cell r="J419">
            <v>5.4101550533111196E-7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15.305609233477064</v>
          </cell>
          <cell r="I420">
            <v>15.305609426436433</v>
          </cell>
          <cell r="J420">
            <v>15.305609766674705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12.240001553421783</v>
          </cell>
          <cell r="F421">
            <v>12.242477073738625</v>
          </cell>
          <cell r="G421">
            <v>12.247143685995477</v>
          </cell>
          <cell r="H421">
            <v>12.255277793796298</v>
          </cell>
          <cell r="I421">
            <v>12.2715740428894</v>
          </cell>
          <cell r="J421">
            <v>12.28789904430961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12.240001553421783</v>
          </cell>
          <cell r="F422">
            <v>12.242477073738625</v>
          </cell>
          <cell r="G422">
            <v>12.247143685995477</v>
          </cell>
          <cell r="H422">
            <v>12.255277793796298</v>
          </cell>
          <cell r="I422">
            <v>12.2715740428894</v>
          </cell>
          <cell r="J422">
            <v>12.28789904430961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5.7607707654371305E-6</v>
          </cell>
          <cell r="F424">
            <v>7.6044567794879797E-6</v>
          </cell>
          <cell r="G424">
            <v>7.9039374449500056E-6</v>
          </cell>
          <cell r="H424">
            <v>3.8772834289420072E-4</v>
          </cell>
          <cell r="I424">
            <v>9.4090789453203172E-4</v>
          </cell>
          <cell r="J424">
            <v>3.6315388433977931E-4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5.7607707654371144E-6</v>
          </cell>
          <cell r="F425">
            <v>7.6095264173409546E-6</v>
          </cell>
          <cell r="G425">
            <v>7.9121707131218239E-6</v>
          </cell>
          <cell r="H425">
            <v>3.8772834289420072E-4</v>
          </cell>
          <cell r="I425">
            <v>9.4090789453202804E-4</v>
          </cell>
          <cell r="J425">
            <v>3.6315388433977899E-4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4.5701009806189789E-6</v>
          </cell>
          <cell r="F426">
            <v>5.4689444320048693E-6</v>
          </cell>
          <cell r="G426">
            <v>5.8439198808393827E-6</v>
          </cell>
          <cell r="H426">
            <v>4.84660428631055E-4</v>
          </cell>
          <cell r="I426">
            <v>1.1069504641610178E-3</v>
          </cell>
          <cell r="J426">
            <v>4.0350431593562955E-4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4.5701009806189789E-6</v>
          </cell>
          <cell r="F427">
            <v>5.4689444320048693E-6</v>
          </cell>
          <cell r="G427">
            <v>5.8439198808393827E-6</v>
          </cell>
          <cell r="H427">
            <v>4.84660428631055E-4</v>
          </cell>
          <cell r="I427">
            <v>1.1069504641610178E-3</v>
          </cell>
          <cell r="J427">
            <v>4.0350431593562955E-4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7.99982442432639E-4</v>
          </cell>
          <cell r="F428">
            <v>1.9267675788736901E-5</v>
          </cell>
          <cell r="G428">
            <v>2.90597190168545E-5</v>
          </cell>
          <cell r="H428">
            <v>2.30773399056212E-5</v>
          </cell>
          <cell r="I428">
            <v>6.9170787035980106E-5</v>
          </cell>
          <cell r="J428">
            <v>1.35691241401693E-4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7.99982442432639E-4</v>
          </cell>
          <cell r="F429">
            <v>8.1680357253155499E-4</v>
          </cell>
          <cell r="G429">
            <v>8.395680149915931E-4</v>
          </cell>
          <cell r="H429">
            <v>8.5258562751778003E-4</v>
          </cell>
          <cell r="I429">
            <v>1.125297975979026E-3</v>
          </cell>
          <cell r="J429">
            <v>6.2225857571753191E-4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0.1840649162753093</v>
          </cell>
          <cell r="F430">
            <v>1.8467549679493613</v>
          </cell>
          <cell r="G430">
            <v>6.2085398825867117E-4</v>
          </cell>
          <cell r="H430">
            <v>2.6855315595047095E-4</v>
          </cell>
          <cell r="I430">
            <v>1.5775414985536216E-4</v>
          </cell>
          <cell r="J430">
            <v>1.6506291037039578E-6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15.8763002768824</v>
          </cell>
          <cell r="F431">
            <v>159.28965172881999</v>
          </cell>
          <cell r="G431">
            <v>5.3551021808803598E-2</v>
          </cell>
          <cell r="H431">
            <v>2.31637328310677E-2</v>
          </cell>
          <cell r="I431">
            <v>1.36068964347444E-2</v>
          </cell>
          <cell r="J431">
            <v>1.42373048739873E-4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0.21541791420464584</v>
          </cell>
          <cell r="F432">
            <v>2.1613249895362263</v>
          </cell>
          <cell r="G432">
            <v>7.2660816565540845E-4</v>
          </cell>
          <cell r="H432">
            <v>3.142975960796159E-4</v>
          </cell>
          <cell r="I432">
            <v>1.8462546044429305E-4</v>
          </cell>
          <cell r="J432">
            <v>1.9317917061041144E-6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2.6315034222350997E-4</v>
          </cell>
          <cell r="F433">
            <v>0.19440597252040201</v>
          </cell>
          <cell r="G433">
            <v>2.8797811236516502E-6</v>
          </cell>
          <cell r="H433">
            <v>3.1078494609064798E-6</v>
          </cell>
          <cell r="I433">
            <v>1.02421187178061E-5</v>
          </cell>
          <cell r="J433">
            <v>1.3704670794018501E-4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3.9836582978357113E-2</v>
          </cell>
          <cell r="F434">
            <v>0.23424161263537455</v>
          </cell>
          <cell r="G434">
            <v>1.3574070457554044E-3</v>
          </cell>
          <cell r="H434">
            <v>1.0042432176089189E-3</v>
          </cell>
          <cell r="I434">
            <v>5.1359451269900047E-4</v>
          </cell>
          <cell r="J434">
            <v>1.501632361802879E-4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2.1434237974420105E-2</v>
          </cell>
          <cell r="I435">
            <v>1.351445749552161</v>
          </cell>
          <cell r="J435">
            <v>15.14972914711111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3.1234082208792354E-4</v>
          </cell>
          <cell r="I436">
            <v>1.4804944676788982E-3</v>
          </cell>
          <cell r="J436">
            <v>5.2193400560523334E-4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1.4730737000602899E-4</v>
          </cell>
          <cell r="I437">
            <v>2.0532731447542147E-3</v>
          </cell>
          <cell r="J437">
            <v>5.422120635955554E-4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7.619821545889277E-5</v>
          </cell>
          <cell r="I438">
            <v>2.2494054813563342E-4</v>
          </cell>
          <cell r="J438">
            <v>3.2136513601931858E-4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1.3795937558455627E-4</v>
          </cell>
          <cell r="I439">
            <v>2.0112902116213008E-4</v>
          </cell>
          <cell r="J439">
            <v>1.1724776455175461E-4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2.4533354330702811E-3</v>
          </cell>
          <cell r="I440">
            <v>0.45136834964628469</v>
          </cell>
          <cell r="J440">
            <v>4.205243923559788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1.6844103250412443E-3</v>
          </cell>
          <cell r="I441">
            <v>0.1926760680717165</v>
          </cell>
          <cell r="J441">
            <v>2.9144467230300539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2.9053075622594874E-3</v>
          </cell>
          <cell r="I442">
            <v>0.27186936078659951</v>
          </cell>
          <cell r="J442">
            <v>1.9701014936458008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1.6105857154372163E-3</v>
          </cell>
          <cell r="I443">
            <v>0.19903636396141333</v>
          </cell>
          <cell r="J443">
            <v>2.7494510059486914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5.1425050792110833E-4</v>
          </cell>
          <cell r="I444">
            <v>8.3125942738220687E-4</v>
          </cell>
          <cell r="J444">
            <v>8.16527219653181E-4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1.2904150629199369E-4</v>
          </cell>
          <cell r="I445">
            <v>3.0150697327207594E-4</v>
          </cell>
          <cell r="J445">
            <v>2.9291840386150156E-4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2.3615724261345171E-3</v>
          </cell>
          <cell r="I446">
            <v>0.18947256585904673</v>
          </cell>
          <cell r="J446">
            <v>3.2771019433488981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6.4468354713353515E-4</v>
          </cell>
          <cell r="I447">
            <v>1.8377676579335569E-3</v>
          </cell>
          <cell r="J447">
            <v>5.5443089126068262E-4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8.1721388256267549E-5</v>
          </cell>
          <cell r="I448">
            <v>7.0049116956900845E-3</v>
          </cell>
          <cell r="J448">
            <v>6.4239114498177491E-3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1.4428116283348154E-3</v>
          </cell>
          <cell r="I449">
            <v>2.3098096959851102E-3</v>
          </cell>
          <cell r="J449">
            <v>1.4981548497578934E-3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1.9567509924644866E-3</v>
          </cell>
          <cell r="I450">
            <v>4.310555607406414E-3</v>
          </cell>
          <cell r="J450">
            <v>2.5350644384042613E-3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2.0001022100324113E-3</v>
          </cell>
          <cell r="I451">
            <v>5.0286851132059184E-3</v>
          </cell>
          <cell r="J451">
            <v>4.080415379012989E-3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8.3256155887927719E-5</v>
          </cell>
          <cell r="I452">
            <v>1.3597155013267938E-4</v>
          </cell>
          <cell r="J452">
            <v>9.1860222404600966E-5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9.4084469553593655E-5</v>
          </cell>
          <cell r="I453">
            <v>1.0732491505961242E-4</v>
          </cell>
          <cell r="J453">
            <v>8.0827564869811086E-5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7.616129788525576E-5</v>
          </cell>
          <cell r="I454">
            <v>5.3177678763154531E-5</v>
          </cell>
          <cell r="J454">
            <v>4.2001320617191521E-5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9.1327126058435759E-5</v>
          </cell>
          <cell r="I455">
            <v>1.1627137531274686E-4</v>
          </cell>
          <cell r="J455">
            <v>8.489877637811761E-5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4.3305683085154655E-4</v>
          </cell>
          <cell r="I456">
            <v>4.6693803603281125E-4</v>
          </cell>
          <cell r="J456">
            <v>2.5573103676209416E-4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2.2458021648826374E-3</v>
          </cell>
          <cell r="I457">
            <v>2.0594169049691295E-2</v>
          </cell>
          <cell r="J457">
            <v>1.5161408636366266E-2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2.25118357472624E-3</v>
          </cell>
          <cell r="I458">
            <v>1.01698956792422</v>
          </cell>
          <cell r="J458">
            <v>1.86631377548092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2.25118357472624E-3</v>
          </cell>
          <cell r="I459">
            <v>1.2244009252496471</v>
          </cell>
          <cell r="J459">
            <v>2.6914597785778036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1.1839511280656088</v>
          </cell>
          <cell r="F460">
            <v>1.760154797625279E-4</v>
          </cell>
          <cell r="G460">
            <v>8.2857737284456516E-4</v>
          </cell>
          <cell r="H460">
            <v>1.9599036127593411E-4</v>
          </cell>
          <cell r="I460">
            <v>2.8982064873142404E-4</v>
          </cell>
          <cell r="J460">
            <v>1.2890499163768088E-4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1.1839511280656088</v>
          </cell>
          <cell r="F461">
            <v>1.760154797625279E-4</v>
          </cell>
          <cell r="G461">
            <v>8.2857737284456516E-4</v>
          </cell>
          <cell r="H461">
            <v>1.9599036127593411E-4</v>
          </cell>
          <cell r="I461">
            <v>2.8982064873142404E-4</v>
          </cell>
          <cell r="J461">
            <v>1.2890499163768088E-4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143.2619062733848</v>
          </cell>
          <cell r="F462">
            <v>104.87504091759148</v>
          </cell>
          <cell r="G462">
            <v>99.153231128248308</v>
          </cell>
          <cell r="H462">
            <v>129.6268403887392</v>
          </cell>
          <cell r="I462">
            <v>126.52801082097341</v>
          </cell>
          <cell r="J462">
            <v>97.463724615763056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32.426260851106136</v>
          </cell>
          <cell r="F463">
            <v>70.223275099023596</v>
          </cell>
          <cell r="G463">
            <v>70.455202593548393</v>
          </cell>
          <cell r="H463">
            <v>43.026158007088611</v>
          </cell>
          <cell r="I463">
            <v>29.633743282977921</v>
          </cell>
          <cell r="J463">
            <v>25.722499984000535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1.1542871265564175E-2</v>
          </cell>
          <cell r="F464">
            <v>1.1901328439873492E-3</v>
          </cell>
          <cell r="G464">
            <v>1.9059552944338156E-3</v>
          </cell>
          <cell r="H464">
            <v>7.2560184418787475E-4</v>
          </cell>
          <cell r="I464">
            <v>0.92163119494816226</v>
          </cell>
          <cell r="J464">
            <v>2.3007571819748631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179.38041827119801</v>
          </cell>
          <cell r="F465">
            <v>183.35142612757255</v>
          </cell>
          <cell r="G465">
            <v>177.01998899832509</v>
          </cell>
          <cell r="H465">
            <v>179.21487099144642</v>
          </cell>
          <cell r="I465">
            <v>161.29578021616041</v>
          </cell>
          <cell r="J465">
            <v>127.47840188699912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6.6471798931781502E-8</v>
          </cell>
          <cell r="F466">
            <v>7.1602165176731794E-8</v>
          </cell>
          <cell r="G466">
            <v>8.2303420030200398E-8</v>
          </cell>
          <cell r="H466">
            <v>1.02186561711157E-7</v>
          </cell>
          <cell r="I466">
            <v>2.24593152705257E-7</v>
          </cell>
          <cell r="J466">
            <v>7.0644957826248596E-7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13.914190232991507</v>
          </cell>
          <cell r="I467">
            <v>13.914190489805046</v>
          </cell>
          <cell r="J467">
            <v>13.91419093448245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0.90177515530259811</v>
          </cell>
          <cell r="F468">
            <v>1.3406498193709152E-4</v>
          </cell>
          <cell r="G468">
            <v>6.3109909806658869E-4</v>
          </cell>
          <cell r="H468">
            <v>1.4927916726274163E-4</v>
          </cell>
          <cell r="I468">
            <v>2.2074649394243962E-4</v>
          </cell>
          <cell r="J468">
            <v>9.8182531438838319E-5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1.1839511280656088</v>
          </cell>
          <cell r="F469">
            <v>1.760154797625279E-4</v>
          </cell>
          <cell r="G469">
            <v>8.2857737284456516E-4</v>
          </cell>
          <cell r="H469">
            <v>1.9599036127593411E-4</v>
          </cell>
          <cell r="I469">
            <v>2.8982064873142404E-4</v>
          </cell>
          <cell r="J469">
            <v>1.2890499163768088E-4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9.8401232358998401E-6</v>
          </cell>
          <cell r="F470">
            <v>6.3073808370979998E-6</v>
          </cell>
          <cell r="G470">
            <v>4.9361595970112496E-6</v>
          </cell>
          <cell r="H470">
            <v>7.0175883026141604E-6</v>
          </cell>
          <cell r="I470">
            <v>9.2348518035888201E-6</v>
          </cell>
          <cell r="J470">
            <v>5.2892803208672797E-6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0.1143879714913197</v>
          </cell>
          <cell r="F471">
            <v>1.2871728042739977E-3</v>
          </cell>
          <cell r="G471">
            <v>1.2433430968020048E-3</v>
          </cell>
          <cell r="H471">
            <v>5.4646737212032254E-4</v>
          </cell>
          <cell r="I471">
            <v>2.5000662924717459E-4</v>
          </cell>
          <cell r="J471">
            <v>1.9724046726526039E-4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8.2831500800483987E-2</v>
          </cell>
          <cell r="J472">
            <v>5.1775630087790445E-2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0.1056101635206171</v>
          </cell>
          <cell r="J473">
            <v>6.8602709866322345E-2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11.6792416128682</v>
          </cell>
          <cell r="J474">
            <v>7.3003638423784496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0.20707875200120993</v>
          </cell>
          <cell r="J475">
            <v>0.12943907521947617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3.4232152542705298E-3</v>
          </cell>
          <cell r="J476">
            <v>8.2748843967840903E-7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3.4232152542705298E-3</v>
          </cell>
          <cell r="J477">
            <v>3.4239942198886009E-3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260.27826960959896</v>
          </cell>
          <cell r="F478">
            <v>119.51940362561021</v>
          </cell>
          <cell r="G478">
            <v>116.1678104937854</v>
          </cell>
          <cell r="H478">
            <v>145.77636265171938</v>
          </cell>
          <cell r="I478">
            <v>143.66750614138849</v>
          </cell>
          <cell r="J478">
            <v>139.69276968729193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4.6083381499131805E-2</v>
          </cell>
          <cell r="F479">
            <v>1.0459254875579969E-3</v>
          </cell>
          <cell r="G479">
            <v>1.7556814606675341E-3</v>
          </cell>
          <cell r="H479">
            <v>6.8311102254580347E-4</v>
          </cell>
          <cell r="I479">
            <v>1.0046590259977601E-3</v>
          </cell>
          <cell r="J479">
            <v>0.49636721792566396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268.54637517945304</v>
          </cell>
          <cell r="F480">
            <v>125.172948238852</v>
          </cell>
          <cell r="G480">
            <v>121.39948767436685</v>
          </cell>
          <cell r="H480">
            <v>151.7907193076164</v>
          </cell>
          <cell r="I480">
            <v>148.52437012434558</v>
          </cell>
          <cell r="J480">
            <v>143.89735123005937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4.6444377691591799E-7</v>
          </cell>
          <cell r="F481">
            <v>4.3851612900688E-7</v>
          </cell>
          <cell r="G481">
            <v>5.3267552962946603E-7</v>
          </cell>
          <cell r="H481">
            <v>5.1163610002529397E-7</v>
          </cell>
          <cell r="I481">
            <v>9.0794684068859395E-7</v>
          </cell>
          <cell r="J481">
            <v>2.55641577925188E-6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12.649264222631082</v>
          </cell>
          <cell r="I482">
            <v>12.649265735672536</v>
          </cell>
          <cell r="J482">
            <v>12.649267396692155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2267.7887438448001</v>
          </cell>
          <cell r="F483">
            <v>2049.69693152422</v>
          </cell>
          <cell r="G483">
            <v>1985.2382971679201</v>
          </cell>
          <cell r="H483">
            <v>1426.7955726667101</v>
          </cell>
          <cell r="I483">
            <v>468.318771886278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30.256635399620023</v>
          </cell>
          <cell r="F484">
            <v>27.346873867847528</v>
          </cell>
          <cell r="G484">
            <v>26.486982127511506</v>
          </cell>
          <cell r="H484">
            <v>19.036317377351946</v>
          </cell>
          <cell r="I484">
            <v>6.2486881746444531</v>
          </cell>
          <cell r="J484">
            <v>0.83394234668560818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30.770539265194103</v>
          </cell>
          <cell r="F485">
            <v>27.811355922988035</v>
          </cell>
          <cell r="G485">
            <v>26.936747587081648</v>
          </cell>
          <cell r="H485">
            <v>19.359505734962177</v>
          </cell>
          <cell r="I485">
            <v>6.3543931056482661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1.1177737876580036E-4</v>
          </cell>
          <cell r="H486">
            <v>1.4059350019806179E-4</v>
          </cell>
          <cell r="I486">
            <v>4.2838680030946871E-4</v>
          </cell>
          <cell r="J486">
            <v>0.84810581676355545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9.2701898346634106</v>
          </cell>
          <cell r="F487">
            <v>9.2701599962660701</v>
          </cell>
          <cell r="G487">
            <v>8.88994619752774E-2</v>
          </cell>
          <cell r="H487">
            <v>4.4990120933744902E-2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0.10000204783887173</v>
          </cell>
          <cell r="F488">
            <v>0.10000172595756286</v>
          </cell>
          <cell r="G488">
            <v>9.590017473061201E-4</v>
          </cell>
          <cell r="H488">
            <v>4.8533032290986954E-4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0.10000204783887173</v>
          </cell>
          <cell r="F489">
            <v>0.10000172595756286</v>
          </cell>
          <cell r="G489">
            <v>9.590017473061201E-4</v>
          </cell>
          <cell r="H489">
            <v>4.8533032290986954E-4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54.392401548472733</v>
          </cell>
          <cell r="F490">
            <v>43.518926396572674</v>
          </cell>
          <cell r="G490">
            <v>53.298141317200155</v>
          </cell>
          <cell r="H490">
            <v>52.205066457774628</v>
          </cell>
          <cell r="I490">
            <v>50.018924945499954</v>
          </cell>
          <cell r="J490">
            <v>47.832878349065716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54.392401548472733</v>
          </cell>
          <cell r="F491">
            <v>43.518926396572674</v>
          </cell>
          <cell r="G491">
            <v>53.298141317200155</v>
          </cell>
          <cell r="H491">
            <v>52.205066457774628</v>
          </cell>
          <cell r="I491">
            <v>50.018924945499954</v>
          </cell>
          <cell r="J491">
            <v>47.832878349065716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3.7475174051236539</v>
          </cell>
          <cell r="G493">
            <v>3.8612702846660496</v>
          </cell>
          <cell r="H493">
            <v>13.449907868011142</v>
          </cell>
          <cell r="I493">
            <v>15.62440290215922</v>
          </cell>
          <cell r="J493">
            <v>20.395688646533568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1.24917246837455</v>
          </cell>
          <cell r="G494">
            <v>1.2870900948886836</v>
          </cell>
          <cell r="H494">
            <v>4.4833026226703794</v>
          </cell>
          <cell r="I494">
            <v>5.2081343007197347</v>
          </cell>
          <cell r="J494">
            <v>6.7985628821778459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0.23078349429426601</v>
          </cell>
          <cell r="G495">
            <v>7.0080813693543104E-3</v>
          </cell>
          <cell r="H495">
            <v>0.59038802759515396</v>
          </cell>
          <cell r="I495">
            <v>0.16312774122899101</v>
          </cell>
          <cell r="J495">
            <v>0.87839542822075201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0.23078349429426601</v>
          </cell>
          <cell r="G496">
            <v>0.23779141698492012</v>
          </cell>
          <cell r="H496">
            <v>0.82817913474682836</v>
          </cell>
          <cell r="I496">
            <v>0.9674565806844978</v>
          </cell>
          <cell r="J496">
            <v>1.2645874161701769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7.1200015554633609</v>
          </cell>
          <cell r="F497">
            <v>7.6289073824661982</v>
          </cell>
          <cell r="G497">
            <v>7.3111259178477894</v>
          </cell>
          <cell r="H497">
            <v>8.3874609293038667</v>
          </cell>
          <cell r="I497">
            <v>10.331499255598526</v>
          </cell>
          <cell r="J497">
            <v>12.608703869597381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7.7403373815271133</v>
          </cell>
          <cell r="F498">
            <v>8.2914023818191982</v>
          </cell>
          <cell r="G498">
            <v>7.9428935137340435</v>
          </cell>
          <cell r="H498">
            <v>9.1062558499977282</v>
          </cell>
          <cell r="I498">
            <v>11.202190934066655</v>
          </cell>
          <cell r="J498">
            <v>13.653408908331791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0.79547325833159599</v>
          </cell>
          <cell r="F499">
            <v>2.7215849130521999E-8</v>
          </cell>
          <cell r="G499">
            <v>3.1111893222701998E-8</v>
          </cell>
          <cell r="H499">
            <v>3.5874769233902098E-8</v>
          </cell>
          <cell r="I499">
            <v>6.8014125451451494E-8</v>
          </cell>
          <cell r="J499">
            <v>9.5955890172194096E-8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0.79547325833159599</v>
          </cell>
          <cell r="F500">
            <v>0.79547328554744501</v>
          </cell>
          <cell r="G500">
            <v>0.79547331665933796</v>
          </cell>
          <cell r="H500">
            <v>0.795473352534108</v>
          </cell>
          <cell r="I500">
            <v>0.79547347354944098</v>
          </cell>
          <cell r="J500">
            <v>0.79547356950533099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1.0075625569166563E-3</v>
          </cell>
          <cell r="I501">
            <v>1.9562058163572547</v>
          </cell>
          <cell r="J501">
            <v>8.1182662108234034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1.0152385594280108E-3</v>
          </cell>
          <cell r="I502">
            <v>1.9711089513100235</v>
          </cell>
          <cell r="J502">
            <v>8.1801143128537461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1.2184148735473501E-4</v>
          </cell>
          <cell r="I503">
            <v>1.2269856021616799E-4</v>
          </cell>
          <cell r="J503">
            <v>0.27657583959410698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1.2184148735473501E-4</v>
          </cell>
          <cell r="I504">
            <v>0.104293279917289</v>
          </cell>
          <cell r="J504">
            <v>0.38086911951139601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1.2875826147910874</v>
          </cell>
          <cell r="G505">
            <v>2.1027844992843625</v>
          </cell>
          <cell r="H505">
            <v>2.6980663349423097</v>
          </cell>
          <cell r="I505">
            <v>3.6260203681084531</v>
          </cell>
          <cell r="J505">
            <v>8.8095795373337111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1.2875826147910874</v>
          </cell>
          <cell r="G506">
            <v>2.1027844992843625</v>
          </cell>
          <cell r="H506">
            <v>2.6980663349423097</v>
          </cell>
          <cell r="I506">
            <v>3.6260203681084531</v>
          </cell>
          <cell r="J506">
            <v>8.8095795373337111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1.28758261479109</v>
          </cell>
          <cell r="G507">
            <v>2.1027844992843598</v>
          </cell>
          <cell r="H507">
            <v>2.6980663349423102</v>
          </cell>
          <cell r="I507">
            <v>3.62602036810845</v>
          </cell>
          <cell r="J507">
            <v>8.8095795373337094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1.41447382986076E-8</v>
          </cell>
          <cell r="G508">
            <v>0.18776577977165901</v>
          </cell>
          <cell r="H508">
            <v>0.118584334862175</v>
          </cell>
          <cell r="I508">
            <v>0.368603177494713</v>
          </cell>
          <cell r="J508">
            <v>1.9709039806200299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0.43894533162115135</v>
          </cell>
          <cell r="G509">
            <v>0.67091379391639705</v>
          </cell>
          <cell r="H509">
            <v>0.77777334103805496</v>
          </cell>
          <cell r="I509">
            <v>1.0452754510430009</v>
          </cell>
          <cell r="J509">
            <v>2.5395443794097798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1.450001555222435</v>
          </cell>
          <cell r="F510">
            <v>3.801708052911037</v>
          </cell>
          <cell r="G510">
            <v>3.8015238318358304</v>
          </cell>
          <cell r="H510">
            <v>0.99813159053208955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1.450001555222435</v>
          </cell>
          <cell r="F511">
            <v>3.801708052911037</v>
          </cell>
          <cell r="G511">
            <v>3.8015238318358304</v>
          </cell>
          <cell r="H511">
            <v>0.99813159053208955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52.969071576621587</v>
          </cell>
          <cell r="J513">
            <v>1679.4853103941562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-52.969071576621602</v>
          </cell>
          <cell r="J514">
            <v>-1679.48531039416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0.37708000562549371</v>
          </cell>
          <cell r="J515">
            <v>12.450091077647521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0.17825600265932401</v>
          </cell>
          <cell r="J516">
            <v>5.8854976003424539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0.53287638862359721</v>
          </cell>
          <cell r="J517">
            <v>16.860711514778533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1.0699348615110399E-2</v>
          </cell>
          <cell r="J518">
            <v>0.246922289318625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1.0699348615110399E-2</v>
          </cell>
          <cell r="J519">
            <v>0.254687165292244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6.7989205959045665E-6</v>
          </cell>
          <cell r="G520">
            <v>7.0173090540247263E-6</v>
          </cell>
          <cell r="H520">
            <v>4.5267442173949723E-6</v>
          </cell>
          <cell r="J520">
            <v>2.5039676158508004E-7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1.6997301489761368E-4</v>
          </cell>
          <cell r="G521">
            <v>1.7543272635061805E-4</v>
          </cell>
          <cell r="H521">
            <v>1.1316860543487422E-4</v>
          </cell>
          <cell r="I521">
            <v>5.3453293222337224E-5</v>
          </cell>
          <cell r="J521">
            <v>4.6458021958516976E-5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2.0396761787713666E-5</v>
          </cell>
          <cell r="G522">
            <v>2.1051927162074179E-5</v>
          </cell>
          <cell r="H522">
            <v>1.3580232652184903E-5</v>
          </cell>
          <cell r="I522">
            <v>6.4143951866804733E-6</v>
          </cell>
          <cell r="J522">
            <v>5.5555931561153845E-6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2.2946357011177876E-4</v>
          </cell>
          <cell r="G523">
            <v>2.3683418057333461E-4</v>
          </cell>
          <cell r="H523">
            <v>1.5277761733708029E-4</v>
          </cell>
          <cell r="I523">
            <v>7.2161945850155281E-5</v>
          </cell>
          <cell r="J523">
            <v>6.2718329643997921E-5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6.1261226919932496E-7</v>
          </cell>
          <cell r="F524">
            <v>1.7522116094357E-5</v>
          </cell>
          <cell r="G524">
            <v>4.3619507094440998E-7</v>
          </cell>
          <cell r="H524">
            <v>2.8378944851346802E-7</v>
          </cell>
          <cell r="I524">
            <v>2.2262839684769999E-6</v>
          </cell>
          <cell r="J524">
            <v>3.9196960583722098E-6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6.1261226919932496E-7</v>
          </cell>
          <cell r="F525">
            <v>1.8103776115925209E-5</v>
          </cell>
          <cell r="G525">
            <v>1.8443479454370472E-5</v>
          </cell>
          <cell r="H525">
            <v>1.8481538614049535E-5</v>
          </cell>
          <cell r="I525">
            <v>1.5176651865330791E-5</v>
          </cell>
          <cell r="J525">
            <v>8.9501258447783685E-6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4514.4822877350298</v>
          </cell>
          <cell r="F526">
            <v>3846.5258263864498</v>
          </cell>
          <cell r="G526">
            <v>3295.8504262849201</v>
          </cell>
          <cell r="H526">
            <v>3170.8886264100101</v>
          </cell>
          <cell r="I526">
            <v>1908.27997742402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60.231820520663589</v>
          </cell>
          <cell r="F527">
            <v>51.320004916719746</v>
          </cell>
          <cell r="G527">
            <v>43.973052506370877</v>
          </cell>
          <cell r="H527">
            <v>42.305849696817319</v>
          </cell>
          <cell r="I527">
            <v>25.460530285694322</v>
          </cell>
          <cell r="J527">
            <v>1.0465420414682662E-3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61.254847866146925</v>
          </cell>
          <cell r="F528">
            <v>52.191666572407726</v>
          </cell>
          <cell r="G528">
            <v>44.719815824761412</v>
          </cell>
          <cell r="H528">
            <v>43.02426901506113</v>
          </cell>
          <cell r="I528">
            <v>25.892537007110185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1.1157701404812687E-4</v>
          </cell>
          <cell r="H529">
            <v>1.3841820833814634E-4</v>
          </cell>
          <cell r="I529">
            <v>4.3610364497218771E-4</v>
          </cell>
          <cell r="J529">
            <v>1.0631030938749459E-3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71.694109281199857</v>
          </cell>
          <cell r="F530">
            <v>35.366855851736467</v>
          </cell>
          <cell r="G530">
            <v>54.843995319594356</v>
          </cell>
          <cell r="H530">
            <v>31.072377427352212</v>
          </cell>
          <cell r="I530">
            <v>14.605114634722002</v>
          </cell>
          <cell r="J530">
            <v>21.70725804306867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71.694109281199857</v>
          </cell>
          <cell r="F531">
            <v>35.366855851736467</v>
          </cell>
          <cell r="G531">
            <v>54.843995319594356</v>
          </cell>
          <cell r="H531">
            <v>31.072377427352212</v>
          </cell>
          <cell r="I531">
            <v>14.605114634722002</v>
          </cell>
          <cell r="J531">
            <v>21.70725804306867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9.3907886248519499E-7</v>
          </cell>
          <cell r="F532">
            <v>9.0585976211864901E-7</v>
          </cell>
          <cell r="G532">
            <v>1.13482082057874E-6</v>
          </cell>
          <cell r="H532">
            <v>6.9545753828784697E-7</v>
          </cell>
          <cell r="I532">
            <v>8.1028672066630195E-7</v>
          </cell>
          <cell r="J532">
            <v>1.16216975598507E-6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3.7499991846223741</v>
          </cell>
          <cell r="F533">
            <v>3.7499985784779342</v>
          </cell>
          <cell r="G533">
            <v>3.7499983268388437</v>
          </cell>
          <cell r="H533">
            <v>3.7499989316410507</v>
          </cell>
          <cell r="I533">
            <v>2.3999999563124836</v>
          </cell>
          <cell r="J533">
            <v>2.3999999978463671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0.35284412974126456</v>
          </cell>
          <cell r="J534">
            <v>2872.8440957666071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-0.352844129741265</v>
          </cell>
          <cell r="J535">
            <v>-2872.8440957666098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7.8202373258351909E-4</v>
          </cell>
          <cell r="J536">
            <v>6.3672088424691973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3.6053863095030954E-3</v>
          </cell>
          <cell r="J537">
            <v>23.976590563647328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9.3447976017538696E-5</v>
          </cell>
          <cell r="J538">
            <v>0.38531063953443401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9.3447976017538696E-5</v>
          </cell>
          <cell r="J539">
            <v>0.38540404277886092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3.9601555456577668E-2</v>
          </cell>
          <cell r="F540">
            <v>5.2160431698537441E-5</v>
          </cell>
          <cell r="G540">
            <v>1.3601790360826802E-3</v>
          </cell>
          <cell r="H540">
            <v>2.3644784036660427E-4</v>
          </cell>
          <cell r="I540">
            <v>6.9321659284539753E-4</v>
          </cell>
          <cell r="J540">
            <v>2.0123046947717559E-6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8.5628032463977899</v>
          </cell>
          <cell r="F541">
            <v>6.3799141562085299E-2</v>
          </cell>
          <cell r="G541">
            <v>0.34378902623097701</v>
          </cell>
          <cell r="H541">
            <v>6.6728857898082194E-2</v>
          </cell>
          <cell r="I541">
            <v>0.168968994105479</v>
          </cell>
          <cell r="J541">
            <v>1.3081484436048901E-3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0.11618457593484093</v>
          </cell>
          <cell r="F542">
            <v>8.6565999405814522E-4</v>
          </cell>
          <cell r="G542">
            <v>4.664708632713393E-3</v>
          </cell>
          <cell r="H542">
            <v>9.0541191177859128E-4</v>
          </cell>
          <cell r="I542">
            <v>2.2926593501421846E-3</v>
          </cell>
          <cell r="J542">
            <v>1.7749639668994425E-5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1.98896009456773E-6</v>
          </cell>
          <cell r="G543">
            <v>2.1833569384640999E-6</v>
          </cell>
          <cell r="H543">
            <v>2.3963545686488399E-6</v>
          </cell>
          <cell r="I543">
            <v>1.12368551595833E-5</v>
          </cell>
          <cell r="J543">
            <v>5.5370859116975699E-6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1.0176602139742807E-2</v>
          </cell>
          <cell r="F544">
            <v>8.436169440415725E-4</v>
          </cell>
          <cell r="G544">
            <v>8.323768705498294E-4</v>
          </cell>
          <cell r="H544">
            <v>8.295760472440206E-4</v>
          </cell>
          <cell r="I544">
            <v>1.535448244069826E-3</v>
          </cell>
          <cell r="J544">
            <v>7.142944553429982E-4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8.5743691693900956</v>
          </cell>
          <cell r="F545">
            <v>9.3770455765570322</v>
          </cell>
          <cell r="G545">
            <v>8.5632743316918738</v>
          </cell>
          <cell r="H545">
            <v>6.6558962709892358</v>
          </cell>
          <cell r="I545">
            <v>3.1898862692064984</v>
          </cell>
          <cell r="J545">
            <v>0.51146744156694257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8.5743691693900956</v>
          </cell>
          <cell r="F546">
            <v>9.3770455765570322</v>
          </cell>
          <cell r="G546">
            <v>8.5632743316918738</v>
          </cell>
          <cell r="H546">
            <v>6.6558962709892358</v>
          </cell>
          <cell r="I546">
            <v>3.1898862692064984</v>
          </cell>
          <cell r="J546">
            <v>0.51146744156694257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7.9557802244758092E-4</v>
          </cell>
          <cell r="I547">
            <v>1.1731073068313928E-3</v>
          </cell>
          <cell r="J547">
            <v>2.0503415382605E-4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1.2714676682180975E-3</v>
          </cell>
          <cell r="I548">
            <v>1.7940117085448759E-3</v>
          </cell>
          <cell r="J548">
            <v>3.0111235029256733E-4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2.5556179742198711E-3</v>
          </cell>
          <cell r="I549">
            <v>3.6985851986409669E-3</v>
          </cell>
          <cell r="J549">
            <v>6.2953832480281118E-4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5.9582075794437898E-5</v>
          </cell>
          <cell r="I550">
            <v>1.62347495679621E-5</v>
          </cell>
          <cell r="J550">
            <v>4.1400017416214998E-7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5.9582075794437898E-5</v>
          </cell>
          <cell r="I551">
            <v>9.1455240675840962E-5</v>
          </cell>
          <cell r="J551">
            <v>2.6706172650533306E-5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32.820801549841121</v>
          </cell>
          <cell r="F552">
            <v>32.820794120203225</v>
          </cell>
          <cell r="G552">
            <v>31.552750516786777</v>
          </cell>
          <cell r="H552">
            <v>32.820797984479668</v>
          </cell>
          <cell r="I552">
            <v>32.820800969026756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98.945504078999022</v>
          </cell>
          <cell r="F553">
            <v>98.945481680726132</v>
          </cell>
          <cell r="G553">
            <v>95.1226861483362</v>
          </cell>
          <cell r="H553">
            <v>98.945493330435099</v>
          </cell>
          <cell r="I553">
            <v>98.945502328006782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1.2199999604639875</v>
          </cell>
          <cell r="G554">
            <v>1.2199999387114127</v>
          </cell>
          <cell r="H554">
            <v>1.2199999288472265</v>
          </cell>
          <cell r="I554">
            <v>1.2200000277038874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5.5244155611195182E-4</v>
          </cell>
          <cell r="I555">
            <v>1.1729913215993422E-3</v>
          </cell>
          <cell r="J555">
            <v>9.802177257049675E-4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5.5244155611195182E-4</v>
          </cell>
          <cell r="I556">
            <v>1.1729913215993422E-3</v>
          </cell>
          <cell r="J556">
            <v>9.802177257049675E-4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3.8090994247316302E-5</v>
          </cell>
          <cell r="I557">
            <v>6.6965789752272198E-5</v>
          </cell>
          <cell r="J557">
            <v>3.0277853208439801E-5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3.8090994247316302E-5</v>
          </cell>
          <cell r="I558">
            <v>7.2569375587404401E-5</v>
          </cell>
          <cell r="J558">
            <v>5.3215059003607601E-5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2.1430781636358817E-4</v>
          </cell>
          <cell r="G559">
            <v>2.6903865513104482E-3</v>
          </cell>
          <cell r="H559">
            <v>1.4312456214741372E-3</v>
          </cell>
          <cell r="I559">
            <v>4.4714280836316407E-2</v>
          </cell>
          <cell r="J559">
            <v>2.8772645057718932E-3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5.81726438816026E-2</v>
          </cell>
          <cell r="G560">
            <v>0.43307103740303599</v>
          </cell>
          <cell r="H560">
            <v>0.21188616892737899</v>
          </cell>
          <cell r="I560">
            <v>6.3609712114621404</v>
          </cell>
          <cell r="J560">
            <v>0.397947561997823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1.0314298560567836E-3</v>
          </cell>
          <cell r="G561">
            <v>7.6785644929616417E-3</v>
          </cell>
          <cell r="H561">
            <v>3.7568469667974944E-3</v>
          </cell>
          <cell r="I561">
            <v>0.11278317750819393</v>
          </cell>
          <cell r="J561">
            <v>7.0558078368408387E-3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0.250000083708178</v>
          </cell>
          <cell r="G562">
            <v>7.5082275865990075E-2</v>
          </cell>
          <cell r="H562">
            <v>7.4826319403248076E-2</v>
          </cell>
          <cell r="I562">
            <v>7.4829486732898937E-2</v>
          </cell>
          <cell r="J562">
            <v>1.313842344795588E-2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0.250000083708178</v>
          </cell>
          <cell r="G563">
            <v>4.6606671718240001E-7</v>
          </cell>
          <cell r="H563">
            <v>1.84123826615286E-6</v>
          </cell>
          <cell r="I563">
            <v>2.06225111684091E-6</v>
          </cell>
          <cell r="J563">
            <v>2.8974306559337601E-6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0.250000083708178</v>
          </cell>
          <cell r="G564">
            <v>7.5082275865991005E-2</v>
          </cell>
          <cell r="H564">
            <v>7.4826319403248021E-2</v>
          </cell>
          <cell r="I564">
            <v>7.482948673289902E-2</v>
          </cell>
          <cell r="J564">
            <v>1.3138423447955898E-2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4.4895218852943709E-4</v>
          </cell>
          <cell r="I565">
            <v>1.0127214728961526E-3</v>
          </cell>
          <cell r="J565">
            <v>9.5456257415567098E-4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4.523724805033431E-4</v>
          </cell>
          <cell r="I566">
            <v>1.0204367780311937E-3</v>
          </cell>
          <cell r="J566">
            <v>9.6183480223338764E-4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4.4925156739660701E-5</v>
          </cell>
          <cell r="I567">
            <v>2.2213133286808699E-6</v>
          </cell>
          <cell r="J567">
            <v>1.1851496847922601E-6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4.4925156739660701E-5</v>
          </cell>
          <cell r="I568">
            <v>7.6779477533349402E-5</v>
          </cell>
          <cell r="J568">
            <v>7.7964627218141697E-5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13.722989907995684</v>
          </cell>
          <cell r="F569">
            <v>12.559020508525778</v>
          </cell>
          <cell r="G569">
            <v>10.687767025540486</v>
          </cell>
          <cell r="H569">
            <v>10.031047798608567</v>
          </cell>
          <cell r="I569">
            <v>8.4719175526835997</v>
          </cell>
          <cell r="J569">
            <v>3.3628971445538829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13.722989907995684</v>
          </cell>
          <cell r="F570">
            <v>12.559020508525778</v>
          </cell>
          <cell r="G570">
            <v>10.687767025540486</v>
          </cell>
          <cell r="H570">
            <v>10.031047798608567</v>
          </cell>
          <cell r="I570">
            <v>8.4719175526835997</v>
          </cell>
          <cell r="J570">
            <v>3.3628971445538829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3.4515632375024703E-2</v>
          </cell>
          <cell r="I571">
            <v>0.15544782993480699</v>
          </cell>
          <cell r="J571">
            <v>4.7636871478951397E-2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3.6718757845770995E-4</v>
          </cell>
          <cell r="I572">
            <v>1.6812619904296522E-3</v>
          </cell>
          <cell r="J572">
            <v>5.2366773611613204E-4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1.1015627353731299E-4</v>
          </cell>
          <cell r="I573">
            <v>4.96110095536619E-4</v>
          </cell>
          <cell r="J573">
            <v>1.5203256854984471E-4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6.1197929742951669E-4</v>
          </cell>
          <cell r="I574">
            <v>2.7561671974256599E-3</v>
          </cell>
          <cell r="J574">
            <v>8.4462538083247168E-4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2.27237120092131E-5</v>
          </cell>
          <cell r="I575">
            <v>4.0421504859038698E-7</v>
          </cell>
          <cell r="J575">
            <v>9.2517619177375197E-7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2.27237120092131E-5</v>
          </cell>
          <cell r="I576">
            <v>9.8822254011378361E-5</v>
          </cell>
          <cell r="J576">
            <v>3.626453608629734E-5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1.8015554630508007E-3</v>
          </cell>
          <cell r="F577">
            <v>3.3206245546354056E-5</v>
          </cell>
          <cell r="G577">
            <v>4.5059098831390354E-4</v>
          </cell>
          <cell r="H577">
            <v>1.0822096113936531E-4</v>
          </cell>
          <cell r="I577">
            <v>1.4097393950130346E-4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9.2651423814041137E-3</v>
          </cell>
          <cell r="F578">
            <v>1.7077497709553515E-4</v>
          </cell>
          <cell r="G578">
            <v>2.3173250827572176E-3</v>
          </cell>
          <cell r="H578">
            <v>5.5656494300244973E-4</v>
          </cell>
          <cell r="I578">
            <v>7.2500883172098925E-4</v>
          </cell>
          <cell r="J578">
            <v>6.0982872467320459E-6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1.46021150524109</v>
          </cell>
          <cell r="F579">
            <v>7.4611868302540504E-2</v>
          </cell>
          <cell r="G579">
            <v>0.34329924100092002</v>
          </cell>
          <cell r="H579">
            <v>8.7333301126655702E-2</v>
          </cell>
          <cell r="I579">
            <v>0.108894266008048</v>
          </cell>
          <cell r="J579">
            <v>1.72350258971841E-3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1.981291051887505E-2</v>
          </cell>
          <cell r="F580">
            <v>1.0123727042407108E-3</v>
          </cell>
          <cell r="G580">
            <v>4.6580629715185983E-3</v>
          </cell>
          <cell r="H580">
            <v>1.1849837330618132E-3</v>
          </cell>
          <cell r="I580">
            <v>1.4775341385081079E-3</v>
          </cell>
          <cell r="J580">
            <v>2.3385381135934954E-5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1.18752615733107E-6</v>
          </cell>
          <cell r="G581">
            <v>1.06551709441643E-6</v>
          </cell>
          <cell r="H581">
            <v>1.9876150738430999E-6</v>
          </cell>
          <cell r="I581">
            <v>1.2429944364724499E-5</v>
          </cell>
          <cell r="J581">
            <v>2.3958836812248801E-5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1.4141788432932914E-3</v>
          </cell>
          <cell r="F582">
            <v>3.6754476732555122E-4</v>
          </cell>
          <cell r="G582">
            <v>3.4517429293991729E-4</v>
          </cell>
          <cell r="H582">
            <v>2.5654491868484092E-4</v>
          </cell>
          <cell r="I582">
            <v>8.8623605306762038E-5</v>
          </cell>
          <cell r="J582">
            <v>3.8673740332960152E-5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5.1016454021397184E-3</v>
          </cell>
          <cell r="J583">
            <v>6.1482870202469626E-3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6.1948551311696333E-3</v>
          </cell>
          <cell r="J584">
            <v>7.7585526684068656E-3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1.2146774766999335E-2</v>
          </cell>
          <cell r="J585">
            <v>1.4638778619635634E-2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5.6752798586627096E-4</v>
          </cell>
          <cell r="J586">
            <v>2.8734491464310102E-5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5.6752798586627096E-4</v>
          </cell>
          <cell r="J587">
            <v>5.9621725849486799E-4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4.8498357697209515</v>
          </cell>
          <cell r="G588">
            <v>9.5945041146399621</v>
          </cell>
          <cell r="H588">
            <v>12.306499194774542</v>
          </cell>
          <cell r="I588">
            <v>39.100480606980959</v>
          </cell>
          <cell r="J588">
            <v>62.600442612968273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4.8498357697209515</v>
          </cell>
          <cell r="G589">
            <v>9.5945041146399621</v>
          </cell>
          <cell r="H589">
            <v>12.306499194774542</v>
          </cell>
          <cell r="I589">
            <v>39.100480606980959</v>
          </cell>
          <cell r="J589">
            <v>62.600442612968273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4.8498357697209498</v>
          </cell>
          <cell r="G590">
            <v>9.5945041146399603</v>
          </cell>
          <cell r="H590">
            <v>12.306499194774499</v>
          </cell>
          <cell r="I590">
            <v>39.100480606981002</v>
          </cell>
          <cell r="J590">
            <v>62.600442612968301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1.49907628784989E-8</v>
          </cell>
          <cell r="G591">
            <v>1.26796433702998</v>
          </cell>
          <cell r="H591">
            <v>0.55648534702778996</v>
          </cell>
          <cell r="I591">
            <v>3.7926785894945101</v>
          </cell>
          <cell r="J591">
            <v>10.0036947467222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1.6529270295778129</v>
          </cell>
          <cell r="G592">
            <v>3.0611853520207397</v>
          </cell>
          <cell r="H592">
            <v>3.54875480224442</v>
          </cell>
          <cell r="I592">
            <v>11.275183133088637</v>
          </cell>
          <cell r="J592">
            <v>18.0517337331429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4.8963411860685226E-6</v>
          </cell>
          <cell r="J593">
            <v>6.2524761721574433E-6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6.4825716952726853E-3</v>
          </cell>
          <cell r="J594">
            <v>9.9608084217255172E-3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-6.4825716952727E-3</v>
          </cell>
          <cell r="J595">
            <v>-9.9608084217255206E-3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1.0095885943896331E-4</v>
          </cell>
          <cell r="J596">
            <v>1.5631190430393611E-4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1.2150444794983882E-5</v>
          </cell>
          <cell r="J597">
            <v>1.8757428516472327E-5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1.5116294681452063E-4</v>
          </cell>
          <cell r="J598">
            <v>2.3404155126234785E-4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6.6948472096970796E-6</v>
          </cell>
          <cell r="J599">
            <v>4.31146549244168E-8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6.6948472096970796E-6</v>
          </cell>
          <cell r="J600">
            <v>6.7379618646214997E-6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8.4800022963459398E-2</v>
          </cell>
          <cell r="G601">
            <v>0.23535438465910399</v>
          </cell>
          <cell r="H601">
            <v>0.17932337720671701</v>
          </cell>
          <cell r="I601">
            <v>0.2252031454167</v>
          </cell>
          <cell r="J601">
            <v>8.5170447224209203E-2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9.4362309767947908E-4</v>
          </cell>
          <cell r="G602">
            <v>1.9086001939195847E-3</v>
          </cell>
          <cell r="H602">
            <v>1.859573886778884E-3</v>
          </cell>
          <cell r="I602">
            <v>2.3556814350982353E-3</v>
          </cell>
          <cell r="J602">
            <v>8.9040583657530332E-4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3.9596972793388399E-4</v>
          </cell>
          <cell r="G603">
            <v>8.1336062378985642E-4</v>
          </cell>
          <cell r="H603">
            <v>8.1356357546575947E-4</v>
          </cell>
          <cell r="I603">
            <v>1.0490143890671839E-3</v>
          </cell>
          <cell r="J603">
            <v>4.0986935334418669E-4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1.5035465064443163E-3</v>
          </cell>
          <cell r="G604">
            <v>4.1729500826082344E-3</v>
          </cell>
          <cell r="H604">
            <v>3.1794925036652028E-3</v>
          </cell>
          <cell r="I604">
            <v>3.9929635712180802E-3</v>
          </cell>
          <cell r="J604">
            <v>1.5101143124859782E-3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4.1923663739723297E-5</v>
          </cell>
          <cell r="G605">
            <v>3.0127197911023901E-5</v>
          </cell>
          <cell r="H605">
            <v>2.0148473939933899E-7</v>
          </cell>
          <cell r="I605">
            <v>1.42795339923975E-7</v>
          </cell>
          <cell r="J605">
            <v>3.43673444507747E-6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4.1923663739723297E-5</v>
          </cell>
          <cell r="G606">
            <v>7.2050861650747202E-5</v>
          </cell>
          <cell r="H606">
            <v>7.2241863165707355E-5</v>
          </cell>
          <cell r="I606">
            <v>9.3236430548428113E-5</v>
          </cell>
          <cell r="J606">
            <v>3.6371622016949057E-5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20.224801551999722</v>
          </cell>
          <cell r="F607">
            <v>20.224779015327393</v>
          </cell>
          <cell r="G607">
            <v>6.2767442805100124</v>
          </cell>
          <cell r="H607">
            <v>4.9210547989585001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60.972099703945979</v>
          </cell>
          <cell r="F608">
            <v>60.972031762204715</v>
          </cell>
          <cell r="G608">
            <v>18.922622162865611</v>
          </cell>
          <cell r="H608">
            <v>14.835598909548327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0.72999942796635997</v>
          </cell>
          <cell r="G609">
            <v>0.24275408699943701</v>
          </cell>
          <cell r="H609">
            <v>0.17762211777348569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1.2317182082786377E-3</v>
          </cell>
          <cell r="I610">
            <v>2.3784018972829312E-3</v>
          </cell>
          <cell r="J610">
            <v>5.8663201561622892E-4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4.6303480792696857E-4</v>
          </cell>
          <cell r="I611">
            <v>8.9410293546006339E-4</v>
          </cell>
          <cell r="J611">
            <v>2.2053018364832271E-4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1.9428195335103621E-3</v>
          </cell>
          <cell r="I612">
            <v>3.5916480826623668E-3</v>
          </cell>
          <cell r="J612">
            <v>8.3122868859864787E-4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3.4488008439367897E-5</v>
          </cell>
          <cell r="I613">
            <v>1.3010811239961801E-5</v>
          </cell>
          <cell r="J613">
            <v>5.0439564487097102E-7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3.4488008439367897E-5</v>
          </cell>
          <cell r="I614">
            <v>6.6345777259590311E-5</v>
          </cell>
          <cell r="J614">
            <v>2.251017128558196E-5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5.7607719829470296E-6</v>
          </cell>
          <cell r="F615">
            <v>8.7836420653795099E-5</v>
          </cell>
          <cell r="G615">
            <v>1.8176870064032537E-3</v>
          </cell>
          <cell r="H615">
            <v>1.098098413604241E-3</v>
          </cell>
          <cell r="I615">
            <v>1.2227305540333187E-2</v>
          </cell>
          <cell r="J615">
            <v>2.2466500778784974E-2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5.7607719829470084E-6</v>
          </cell>
          <cell r="F616">
            <v>8.7894978267564092E-5</v>
          </cell>
          <cell r="G616">
            <v>1.8195804303682531E-3</v>
          </cell>
          <cell r="H616">
            <v>1.098098413604241E-3</v>
          </cell>
          <cell r="I616">
            <v>1.2227305540333149E-2</v>
          </cell>
          <cell r="J616">
            <v>2.2466500778784964E-2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4.5701025780595857E-6</v>
          </cell>
          <cell r="F617">
            <v>1.1565128704393235E-4</v>
          </cell>
          <cell r="G617">
            <v>2.3478457165919254E-3</v>
          </cell>
          <cell r="H617">
            <v>1.3726230169981844E-3</v>
          </cell>
          <cell r="I617">
            <v>1.4385065341549499E-2</v>
          </cell>
          <cell r="J617">
            <v>2.4962778643103371E-2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4.5701025780595857E-6</v>
          </cell>
          <cell r="F618">
            <v>1.1565128704393235E-4</v>
          </cell>
          <cell r="G618">
            <v>2.3478457165919254E-3</v>
          </cell>
          <cell r="H618">
            <v>1.3726230169981844E-3</v>
          </cell>
          <cell r="I618">
            <v>1.4385065341549499E-2</v>
          </cell>
          <cell r="J618">
            <v>2.4962778643103371E-2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1.6071468501799599E-3</v>
          </cell>
          <cell r="F619">
            <v>7.2742644080630493E-5</v>
          </cell>
          <cell r="G619">
            <v>3.4942656008216002E-4</v>
          </cell>
          <cell r="H619">
            <v>2.7351405733042601E-5</v>
          </cell>
          <cell r="I619">
            <v>9.57419405974812E-5</v>
          </cell>
          <cell r="J619">
            <v>9.0161823466842397E-3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1.6071468501799599E-3</v>
          </cell>
          <cell r="F620">
            <v>1.6765353891927499E-3</v>
          </cell>
          <cell r="G620">
            <v>2.0143425991915112E-3</v>
          </cell>
          <cell r="H620">
            <v>2.0147613588469035E-3</v>
          </cell>
          <cell r="I620">
            <v>7.8616573773955568E-3</v>
          </cell>
          <cell r="J620">
            <v>1.235649966387925E-2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0.40014530230039713</v>
          </cell>
          <cell r="F621">
            <v>0.20098673177553572</v>
          </cell>
          <cell r="G621">
            <v>0.41742944321529957</v>
          </cell>
          <cell r="H621">
            <v>6.9257130814703394E-5</v>
          </cell>
          <cell r="I621">
            <v>6.7926315716741406E-5</v>
          </cell>
          <cell r="J621">
            <v>1.587361858971174E-5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0.15605666789715461</v>
          </cell>
          <cell r="F622">
            <v>7.8384825392458876E-2</v>
          </cell>
          <cell r="G622">
            <v>0.16279748285396667</v>
          </cell>
          <cell r="H622">
            <v>2.7010281017734315E-5</v>
          </cell>
          <cell r="I622">
            <v>2.6491263129529116E-5</v>
          </cell>
          <cell r="J622">
            <v>6.1907112499875637E-6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1.1402140389049815</v>
          </cell>
          <cell r="F623">
            <v>0.572711692194389</v>
          </cell>
          <cell r="G623">
            <v>1.1894651984419971</v>
          </cell>
          <cell r="H623">
            <v>1.9734819425649728E-4</v>
          </cell>
          <cell r="I623">
            <v>1.9355603663485471E-4</v>
          </cell>
          <cell r="J623">
            <v>4.5231876171383555E-5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2.7810098509877607E-2</v>
          </cell>
          <cell r="F624">
            <v>1.3968577858399743E-2</v>
          </cell>
          <cell r="G624">
            <v>2.9011346303463303E-2</v>
          </cell>
          <cell r="H624">
            <v>4.8133705916218908E-6</v>
          </cell>
          <cell r="I624">
            <v>4.7208789423135276E-6</v>
          </cell>
          <cell r="J624">
            <v>1.1032164919849654E-6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2.0877090067590399E-7</v>
          </cell>
          <cell r="F625">
            <v>1.5355236640564101E-7</v>
          </cell>
          <cell r="G625">
            <v>1.7359630325465199E-7</v>
          </cell>
          <cell r="H625">
            <v>2.0038254623459199E-7</v>
          </cell>
          <cell r="I625">
            <v>1.01298057094711E-6</v>
          </cell>
          <cell r="J625">
            <v>2.4831874686847097E-7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2.1649822161672279E-2</v>
          </cell>
          <cell r="F626">
            <v>2.1646231836623481E-2</v>
          </cell>
          <cell r="G626">
            <v>2.1645849957532534E-2</v>
          </cell>
          <cell r="H626">
            <v>2.2917517359770379E-5</v>
          </cell>
          <cell r="I626">
            <v>1.3069933315667923E-5</v>
          </cell>
          <cell r="J626">
            <v>1.0491747489308638E-5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7.2851837647126859E-4</v>
          </cell>
          <cell r="F627">
            <v>7.2785376395614345E-4</v>
          </cell>
          <cell r="G627">
            <v>7.3620056609505452E-4</v>
          </cell>
          <cell r="H627">
            <v>3.3234513683343004E-3</v>
          </cell>
          <cell r="I627">
            <v>9.9836012494474657E-2</v>
          </cell>
          <cell r="J627">
            <v>0.12323268878175402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7.2851837647126979E-4</v>
          </cell>
          <cell r="F628">
            <v>7.2785376395614377E-4</v>
          </cell>
          <cell r="G628">
            <v>7.3620056609505549E-4</v>
          </cell>
          <cell r="H628">
            <v>3.3234513683343047E-3</v>
          </cell>
          <cell r="I628">
            <v>9.9836012494474727E-2</v>
          </cell>
          <cell r="J628">
            <v>0.12323268878175413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8.0616131383620746E-4</v>
          </cell>
          <cell r="F629">
            <v>8.0542634224564712E-4</v>
          </cell>
          <cell r="G629">
            <v>8.1465677689654685E-4</v>
          </cell>
          <cell r="H629">
            <v>3.6758063584477036E-3</v>
          </cell>
          <cell r="I629">
            <v>0.11040565011455916</v>
          </cell>
          <cell r="J629">
            <v>0.13627921077253405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8.0616131383620746E-4</v>
          </cell>
          <cell r="F630">
            <v>8.0542634224564712E-4</v>
          </cell>
          <cell r="G630">
            <v>8.1465677689654685E-4</v>
          </cell>
          <cell r="H630">
            <v>3.6758063584477036E-3</v>
          </cell>
          <cell r="I630">
            <v>0.11040565011455916</v>
          </cell>
          <cell r="J630">
            <v>0.13627921077253405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2.9626034981741599E-4</v>
          </cell>
          <cell r="F631">
            <v>5.8988164708850296E-7</v>
          </cell>
          <cell r="G631">
            <v>3.2235205891055701E-6</v>
          </cell>
          <cell r="H631">
            <v>2.8094558329062901E-2</v>
          </cell>
          <cell r="I631">
            <v>3.6638532748736297E-2</v>
          </cell>
          <cell r="J631">
            <v>7.6056782372015394E-2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2.9899185755372055E-4</v>
          </cell>
          <cell r="F632">
            <v>2.9946008607527829E-4</v>
          </cell>
          <cell r="G632">
            <v>3.0243833350174264E-4</v>
          </cell>
          <cell r="H632">
            <v>2.831457731258416E-2</v>
          </cell>
          <cell r="I632">
            <v>5.820964097827637E-2</v>
          </cell>
          <cell r="J632">
            <v>9.7343340999226632E-2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6.2295560199956839</v>
          </cell>
          <cell r="F633">
            <v>3.6749189127659361E-4</v>
          </cell>
          <cell r="G633">
            <v>4.010575644575397E-4</v>
          </cell>
          <cell r="H633">
            <v>7.0493245474113805E-5</v>
          </cell>
          <cell r="I633">
            <v>7.0731585390985602E-5</v>
          </cell>
          <cell r="J633">
            <v>5.3827252032463501E-5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6.2295560199956839</v>
          </cell>
          <cell r="F634">
            <v>3.6749189127659361E-4</v>
          </cell>
          <cell r="G634">
            <v>4.010575644575397E-4</v>
          </cell>
          <cell r="H634">
            <v>7.0493245474113805E-5</v>
          </cell>
          <cell r="I634">
            <v>7.0731585390985602E-5</v>
          </cell>
          <cell r="J634">
            <v>5.3827252032463501E-5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6.2622981271552798E-7</v>
          </cell>
          <cell r="F635">
            <v>5.1883510463457801E-7</v>
          </cell>
          <cell r="G635">
            <v>5.9117573632657495E-7</v>
          </cell>
          <cell r="H635">
            <v>6.3087562943507399E-7</v>
          </cell>
          <cell r="I635">
            <v>5.3893955656843498E-7</v>
          </cell>
          <cell r="J635">
            <v>7.3424687791972002E-7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0.23240423583657899</v>
          </cell>
          <cell r="F636">
            <v>2.071387741899855E-4</v>
          </cell>
          <cell r="G636">
            <v>2.0263729986003121E-4</v>
          </cell>
          <cell r="H636">
            <v>1.9929746855851249E-4</v>
          </cell>
          <cell r="I636">
            <v>1.9860674167326842E-4</v>
          </cell>
          <cell r="J636">
            <v>1.9827367943103802E-4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46.398477105916392</v>
          </cell>
          <cell r="F637">
            <v>19.340567747764592</v>
          </cell>
          <cell r="G637">
            <v>16.700649904931954</v>
          </cell>
          <cell r="H637">
            <v>9.7318674192022563</v>
          </cell>
          <cell r="I637">
            <v>11.122342269129517</v>
          </cell>
          <cell r="J637">
            <v>7.3737498950925318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46.398477105916392</v>
          </cell>
          <cell r="F638">
            <v>19.340567747764592</v>
          </cell>
          <cell r="G638">
            <v>16.700649904931954</v>
          </cell>
          <cell r="H638">
            <v>9.7318674192022563</v>
          </cell>
          <cell r="I638">
            <v>11.122342269129517</v>
          </cell>
          <cell r="J638">
            <v>7.3737498950925318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6.97575945096471E-7</v>
          </cell>
          <cell r="F639">
            <v>6.1988313122608198E-7</v>
          </cell>
          <cell r="G639">
            <v>8.3095910531670695E-7</v>
          </cell>
          <cell r="H639">
            <v>9.0083137685968795E-7</v>
          </cell>
          <cell r="I639">
            <v>9.3467564126691095E-7</v>
          </cell>
          <cell r="J639">
            <v>1.3729913012584699E-6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1.8099048357616101</v>
          </cell>
          <cell r="F640">
            <v>1.5365292006017901</v>
          </cell>
          <cell r="G640">
            <v>1.5365274631502603</v>
          </cell>
          <cell r="H640">
            <v>1.5365270191502436</v>
          </cell>
          <cell r="I640">
            <v>1.5365272058341288</v>
          </cell>
          <cell r="J640">
            <v>1.5365268137164789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5.7607716364672606E-6</v>
          </cell>
          <cell r="F641">
            <v>7.6044581298764248E-6</v>
          </cell>
          <cell r="G641">
            <v>7.903938828997857E-6</v>
          </cell>
          <cell r="H641">
            <v>4.7798332116983792E-4</v>
          </cell>
          <cell r="I641">
            <v>1.2155012422251457E-3</v>
          </cell>
          <cell r="J641">
            <v>3.8647754564755799E-4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5.7607716364672454E-6</v>
          </cell>
          <cell r="F642">
            <v>7.6095277686296594E-6</v>
          </cell>
          <cell r="G642">
            <v>7.9121720986113863E-6</v>
          </cell>
          <cell r="H642">
            <v>4.7798332116983792E-4</v>
          </cell>
          <cell r="I642">
            <v>1.2155012422251413E-3</v>
          </cell>
          <cell r="J642">
            <v>3.8647754564755744E-4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4.5701021344418971E-6</v>
          </cell>
          <cell r="F643">
            <v>5.4689461859016043E-6</v>
          </cell>
          <cell r="G643">
            <v>5.8439216785951865E-6</v>
          </cell>
          <cell r="H643">
            <v>5.9747915146169024E-4</v>
          </cell>
          <cell r="I643">
            <v>1.4300014614341903E-3</v>
          </cell>
          <cell r="J643">
            <v>4.2941949517231982E-4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4.5701021344418971E-6</v>
          </cell>
          <cell r="F644">
            <v>5.4689461859016043E-6</v>
          </cell>
          <cell r="G644">
            <v>5.8439216785951865E-6</v>
          </cell>
          <cell r="H644">
            <v>5.9747915146169024E-4</v>
          </cell>
          <cell r="I644">
            <v>1.4300014614341903E-3</v>
          </cell>
          <cell r="J644">
            <v>4.2941949517231982E-4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1.2668286721868301E-3</v>
          </cell>
          <cell r="F645">
            <v>3.0581120570423502E-5</v>
          </cell>
          <cell r="G645">
            <v>4.60739988087191E-5</v>
          </cell>
          <cell r="H645">
            <v>3.6574556940585602E-5</v>
          </cell>
          <cell r="I645">
            <v>1.09722185407158E-4</v>
          </cell>
          <cell r="J645">
            <v>2.15432920792183E-4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1.2668286721868301E-3</v>
          </cell>
          <cell r="F646">
            <v>1.2935227609508541E-3</v>
          </cell>
          <cell r="G646">
            <v>1.3296052881402788E-3</v>
          </cell>
          <cell r="H646">
            <v>1.3501783475820713E-3</v>
          </cell>
          <cell r="I646">
            <v>1.7812866321698418E-3</v>
          </cell>
          <cell r="J646">
            <v>9.8568074434566286E-4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3.4647396240648901E-2</v>
          </cell>
          <cell r="I647">
            <v>0.14681279480175</v>
          </cell>
          <cell r="J647">
            <v>9.8291784507775606E-2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2.5801252519632161E-4</v>
          </cell>
          <cell r="I648">
            <v>1.1453480445526591E-3</v>
          </cell>
          <cell r="J648">
            <v>7.8424296149820884E-4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2.8897402821988037E-4</v>
          </cell>
          <cell r="I649">
            <v>1.2140689272258176E-3</v>
          </cell>
          <cell r="J649">
            <v>7.8424296149820884E-4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6.143155361817181E-4</v>
          </cell>
          <cell r="I650">
            <v>2.6030637376196781E-3</v>
          </cell>
          <cell r="J650">
            <v>1.7427621366626869E-3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2.2879516215342701E-5</v>
          </cell>
          <cell r="I651">
            <v>3.3805949797086098E-7</v>
          </cell>
          <cell r="J651">
            <v>8.7028400569864596E-7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2.2879516215342701E-5</v>
          </cell>
          <cell r="I652">
            <v>1.0180040413193941E-4</v>
          </cell>
          <cell r="J652">
            <v>6.969703417280595E-5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12.753360095278556</v>
          </cell>
          <cell r="F653">
            <v>2.7818976307692562E-4</v>
          </cell>
          <cell r="G653">
            <v>2.656168900954201E-4</v>
          </cell>
          <cell r="H653">
            <v>1.1914294221386333E-4</v>
          </cell>
          <cell r="I653">
            <v>3.0340581769771691E-4</v>
          </cell>
          <cell r="J653">
            <v>2.4452733995109757E-4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12.753360095278556</v>
          </cell>
          <cell r="F654">
            <v>2.7818976307692562E-4</v>
          </cell>
          <cell r="G654">
            <v>2.656168900954201E-4</v>
          </cell>
          <cell r="H654">
            <v>1.1914294221386333E-4</v>
          </cell>
          <cell r="I654">
            <v>3.0340581769771691E-4</v>
          </cell>
          <cell r="J654">
            <v>2.4452733995109757E-4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6.1246195339410898E-7</v>
          </cell>
          <cell r="F655">
            <v>5.0518548928672397E-7</v>
          </cell>
          <cell r="G655">
            <v>5.9544591412533605E-7</v>
          </cell>
          <cell r="H655">
            <v>6.7080951962112398E-7</v>
          </cell>
          <cell r="I655">
            <v>7.8262655740058202E-7</v>
          </cell>
          <cell r="J655">
            <v>1.12581729838543E-6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1.2999978021990108</v>
          </cell>
          <cell r="F656">
            <v>2.4437942590993522E-4</v>
          </cell>
          <cell r="G656">
            <v>2.4107053689004232E-4</v>
          </cell>
          <cell r="H656">
            <v>2.3948420822561545E-4</v>
          </cell>
          <cell r="I656">
            <v>2.3908586401644172E-4</v>
          </cell>
          <cell r="J656">
            <v>2.3955808887143881E-4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7.2851175746563648E-4</v>
          </cell>
          <cell r="F657">
            <v>7.2784698008579636E-4</v>
          </cell>
          <cell r="G657">
            <v>7.3619359067174644E-4</v>
          </cell>
          <cell r="H657">
            <v>3.322836018065E-3</v>
          </cell>
          <cell r="I657">
            <v>9.9834391894724692E-2</v>
          </cell>
          <cell r="J657">
            <v>0.1232547358833626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7.2851175746563713E-4</v>
          </cell>
          <cell r="F658">
            <v>7.278469800857969E-4</v>
          </cell>
          <cell r="G658">
            <v>7.3619359067174719E-4</v>
          </cell>
          <cell r="H658">
            <v>3.3228360180650026E-3</v>
          </cell>
          <cell r="I658">
            <v>9.9834391894724858E-2</v>
          </cell>
          <cell r="J658">
            <v>0.12325473588336272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8.0615399410930051E-4</v>
          </cell>
          <cell r="F659">
            <v>8.0541884019953074E-4</v>
          </cell>
          <cell r="G659">
            <v>8.1464906301873755E-4</v>
          </cell>
          <cell r="H659">
            <v>3.6751258642473712E-3</v>
          </cell>
          <cell r="I659">
            <v>0.11040385795034754</v>
          </cell>
          <cell r="J659">
            <v>0.13630359188606422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8.0615399410930051E-4</v>
          </cell>
          <cell r="F660">
            <v>8.0541884019953074E-4</v>
          </cell>
          <cell r="G660">
            <v>8.1464906301873755E-4</v>
          </cell>
          <cell r="H660">
            <v>3.6751258642473712E-3</v>
          </cell>
          <cell r="I660">
            <v>0.11040385795034754</v>
          </cell>
          <cell r="J660">
            <v>0.13630359188606422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2.96257494649329E-4</v>
          </cell>
          <cell r="F661">
            <v>5.8994659202382395E-7</v>
          </cell>
          <cell r="G661">
            <v>3.2235908666066201E-6</v>
          </cell>
          <cell r="H661">
            <v>2.8092517520598399E-2</v>
          </cell>
          <cell r="I661">
            <v>3.6637898659723098E-2</v>
          </cell>
          <cell r="J661">
            <v>7.6074996649941898E-2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2.989890141623082E-4</v>
          </cell>
          <cell r="F662">
            <v>2.9945728390717255E-4</v>
          </cell>
          <cell r="G662">
            <v>3.0243551226411718E-4</v>
          </cell>
          <cell r="H662">
            <v>2.8312534452056289E-2</v>
          </cell>
          <cell r="I662">
            <v>5.8208695384180963E-2</v>
          </cell>
          <cell r="J662">
            <v>9.736124603486053E-2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1.9348056977292918</v>
          </cell>
          <cell r="F663">
            <v>1.858787056674388</v>
          </cell>
          <cell r="G663">
            <v>2.5503078037329807</v>
          </cell>
          <cell r="H663">
            <v>2.2433498016398854</v>
          </cell>
          <cell r="I663">
            <v>0.25884121439754304</v>
          </cell>
          <cell r="J663">
            <v>9.7405925864638192E-5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0.23004311088729132</v>
          </cell>
          <cell r="F664">
            <v>0.23016002395840909</v>
          </cell>
          <cell r="G664">
            <v>0.33670868444278457</v>
          </cell>
          <cell r="H664">
            <v>0.33294838417703898</v>
          </cell>
          <cell r="I664">
            <v>5.1103499465842132E-2</v>
          </cell>
          <cell r="J664">
            <v>2.8714276236069117E-5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344.47221714582599</v>
          </cell>
          <cell r="F665">
            <v>344.64728684029501</v>
          </cell>
          <cell r="G665">
            <v>504.19695274014998</v>
          </cell>
          <cell r="H665">
            <v>498.56614848268299</v>
          </cell>
          <cell r="I665">
            <v>76.524155526893907</v>
          </cell>
          <cell r="J665">
            <v>4.2997754821073701E-2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3.7119850985541611</v>
          </cell>
          <cell r="F666">
            <v>3.7138716254342117</v>
          </cell>
          <cell r="G666">
            <v>5.4331568183205743</v>
          </cell>
          <cell r="H666">
            <v>5.3724800483047801</v>
          </cell>
          <cell r="I666">
            <v>0.824613744901874</v>
          </cell>
          <cell r="J666">
            <v>4.6333787522708669E-4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7.5442594736378898E-8</v>
          </cell>
          <cell r="G667">
            <v>2.7754923338761601E-7</v>
          </cell>
          <cell r="H667">
            <v>1.52929491611129E-3</v>
          </cell>
          <cell r="I667">
            <v>3.72058932951094E-8</v>
          </cell>
          <cell r="J667">
            <v>1.93680968707529E-8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4.9273253773059744E-2</v>
          </cell>
          <cell r="F668">
            <v>1.3745805172309236E-2</v>
          </cell>
          <cell r="G668">
            <v>1.3745683628478625E-2</v>
          </cell>
          <cell r="H668">
            <v>1.3545878494373813E-2</v>
          </cell>
          <cell r="I668">
            <v>8.8596567044457487E-3</v>
          </cell>
          <cell r="J668">
            <v>2.5498829428189859E-5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9.4513271825910627E-2</v>
          </cell>
          <cell r="F669">
            <v>9.0365168336707189E-3</v>
          </cell>
          <cell r="G669">
            <v>9.4465220345318193E-2</v>
          </cell>
          <cell r="H669">
            <v>7.6646093328471411E-4</v>
          </cell>
          <cell r="I669">
            <v>6.4567407425211972E-3</v>
          </cell>
          <cell r="J669">
            <v>7.2791806392276198E-2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9.4513271825910544E-2</v>
          </cell>
          <cell r="F670">
            <v>9.036516833670712E-3</v>
          </cell>
          <cell r="G670">
            <v>9.4465220345318124E-2</v>
          </cell>
          <cell r="H670">
            <v>7.6646093328471313E-4</v>
          </cell>
          <cell r="I670">
            <v>6.456740742521192E-3</v>
          </cell>
          <cell r="J670">
            <v>7.2791806392276143E-2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0.13501947865628919</v>
          </cell>
          <cell r="F671">
            <v>1.290982832589793E-2</v>
          </cell>
          <cell r="G671">
            <v>0.13495083448365902</v>
          </cell>
          <cell r="H671">
            <v>1.0954627245663073E-3</v>
          </cell>
          <cell r="I671">
            <v>9.2244435644400855E-3</v>
          </cell>
          <cell r="J671">
            <v>0.10398880895982364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0.13501947865628919</v>
          </cell>
          <cell r="F672">
            <v>1.290982832589793E-2</v>
          </cell>
          <cell r="G672">
            <v>0.13495083448365902</v>
          </cell>
          <cell r="H672">
            <v>1.0954627245663073E-3</v>
          </cell>
          <cell r="I672">
            <v>9.2244435644400855E-3</v>
          </cell>
          <cell r="J672">
            <v>0.10398880895982364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4.42921730392254E-7</v>
          </cell>
          <cell r="G673">
            <v>4.1932268297840602E-7</v>
          </cell>
          <cell r="H673">
            <v>3.9301462311513299E-7</v>
          </cell>
          <cell r="I673">
            <v>1.63776554048822E-6</v>
          </cell>
          <cell r="J673">
            <v>7.4751947194599705E-7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9.9997930525704715E-2</v>
          </cell>
          <cell r="G674">
            <v>9.9997865671703212E-2</v>
          </cell>
          <cell r="H674">
            <v>9.9997821494973868E-2</v>
          </cell>
          <cell r="I674">
            <v>9.9999542578922629E-2</v>
          </cell>
          <cell r="J674">
            <v>9.999975965524914E-2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J675">
            <v>9.2110917542571004E-8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J676">
            <v>9.2110917542571004E-8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1.0637814689905301E-8</v>
          </cell>
          <cell r="I677">
            <v>1.4497998166265099E-8</v>
          </cell>
          <cell r="J677">
            <v>3.2982166443210503E-8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1.0637814689905301E-8</v>
          </cell>
          <cell r="I678">
            <v>3.74573542173393E-8</v>
          </cell>
          <cell r="J678">
            <v>6.0064926457323198E-8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5.8433515680137598</v>
          </cell>
          <cell r="F679">
            <v>0.30144048071310803</v>
          </cell>
          <cell r="G679">
            <v>1.76415401893612</v>
          </cell>
          <cell r="H679">
            <v>46.2592396799824</v>
          </cell>
          <cell r="I679">
            <v>99.253615497858604</v>
          </cell>
          <cell r="J679">
            <v>94.4851036231791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6.0193059794468907E-2</v>
          </cell>
          <cell r="F680">
            <v>3.3217957609129561E-3</v>
          </cell>
          <cell r="G680">
            <v>1.8784134113855121E-2</v>
          </cell>
          <cell r="H680">
            <v>0.50735028952913364</v>
          </cell>
          <cell r="I680">
            <v>1.0793088190011133</v>
          </cell>
          <cell r="J680">
            <v>1.0193834321153208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2.7707916413326927E-2</v>
          </cell>
          <cell r="F681">
            <v>1.5441132250450258E-3</v>
          </cell>
          <cell r="G681">
            <v>8.8623626242157957E-3</v>
          </cell>
          <cell r="H681">
            <v>0.2454920755786125</v>
          </cell>
          <cell r="I681">
            <v>0.53526697527697453</v>
          </cell>
          <cell r="J681">
            <v>0.51804731796024517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0.10360552425556314</v>
          </cell>
          <cell r="F682">
            <v>5.3446893743458882E-3</v>
          </cell>
          <cell r="G682">
            <v>3.1279326576881532E-2</v>
          </cell>
          <cell r="H682">
            <v>0.82019928510607032</v>
          </cell>
          <cell r="I682">
            <v>1.7598158776216053</v>
          </cell>
          <cell r="J682">
            <v>1.6752677947372165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7.1984257343920494E-8</v>
          </cell>
          <cell r="G683">
            <v>1.91740747782503E-4</v>
          </cell>
          <cell r="H683">
            <v>1.7559053496620399E-2</v>
          </cell>
          <cell r="I683">
            <v>4.28695039836761E-7</v>
          </cell>
          <cell r="J683">
            <v>1.6302402520831399E-2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8.3708394888318514E-3</v>
          </cell>
          <cell r="F684">
            <v>4.6580819778641383E-4</v>
          </cell>
          <cell r="G684">
            <v>6.5744474220173765E-4</v>
          </cell>
          <cell r="H684">
            <v>1.8216355892447671E-2</v>
          </cell>
          <cell r="I684">
            <v>3.972410810696321E-2</v>
          </cell>
          <cell r="J684">
            <v>3.8441017230938949E-2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2.1153060949833275E-6</v>
          </cell>
          <cell r="I685">
            <v>0.2704688227600433</v>
          </cell>
          <cell r="J685">
            <v>3.7720343068255229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2.1366728232154843E-6</v>
          </cell>
          <cell r="I686">
            <v>0.27320083107075083</v>
          </cell>
          <cell r="J686">
            <v>3.8101356634601276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1.9866097818627299E-5</v>
          </cell>
          <cell r="I687">
            <v>1.4234005909323499E-2</v>
          </cell>
          <cell r="J687">
            <v>0.470225624563615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1.9866097818627299E-5</v>
          </cell>
          <cell r="I688">
            <v>3.6336062671070701E-2</v>
          </cell>
          <cell r="J688">
            <v>0.50656168723468598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4.0476599713266745</v>
          </cell>
          <cell r="F689">
            <v>4.5834757330347067</v>
          </cell>
          <cell r="G689">
            <v>4.9412708275465489</v>
          </cell>
          <cell r="H689">
            <v>5.0835738163367452</v>
          </cell>
          <cell r="I689">
            <v>7.2203542211648326</v>
          </cell>
          <cell r="J689">
            <v>12.274791163865101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4.0476599713266745</v>
          </cell>
          <cell r="F690">
            <v>4.5834757330347067</v>
          </cell>
          <cell r="G690">
            <v>4.9412708275465489</v>
          </cell>
          <cell r="H690">
            <v>5.0835738163367452</v>
          </cell>
          <cell r="I690">
            <v>7.2203542211648326</v>
          </cell>
          <cell r="J690">
            <v>12.274791163865101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1.4243120885859855</v>
          </cell>
          <cell r="F691">
            <v>1.5783660543048339</v>
          </cell>
          <cell r="G691">
            <v>1.6519123191197844</v>
          </cell>
          <cell r="H691">
            <v>1.4749029595021814</v>
          </cell>
          <cell r="I691">
            <v>1.1206409757891527</v>
          </cell>
          <cell r="J691">
            <v>1.9406546078901394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0.95936711554295195</v>
          </cell>
          <cell r="F692">
            <v>1.1059732944403353</v>
          </cell>
          <cell r="G692">
            <v>1.2319745836168052</v>
          </cell>
          <cell r="H692">
            <v>1.2320694737248177</v>
          </cell>
          <cell r="I692">
            <v>1.2320817933031931</v>
          </cell>
          <cell r="J692">
            <v>2.1336407119930816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2.6453819038005317</v>
          </cell>
          <cell r="F693">
            <v>3.0462513644354465</v>
          </cell>
          <cell r="G693">
            <v>3.3877728903628137</v>
          </cell>
          <cell r="H693">
            <v>3.37789065608075</v>
          </cell>
          <cell r="I693">
            <v>3.2910781457510501</v>
          </cell>
          <cell r="J693">
            <v>5.5425148364139956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2.61896015914919E-2</v>
          </cell>
          <cell r="G694">
            <v>1.62213105445718E-2</v>
          </cell>
          <cell r="H694">
            <v>1.22278566320501E-2</v>
          </cell>
          <cell r="I694">
            <v>3.9100195967211399E-2</v>
          </cell>
          <cell r="J694">
            <v>0.11646901233769801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8.4746675661512186E-2</v>
          </cell>
          <cell r="G695">
            <v>9.4401655926294473E-2</v>
          </cell>
          <cell r="H695">
            <v>9.4409043788862598E-2</v>
          </cell>
          <cell r="I695">
            <v>9.4410092669394249E-2</v>
          </cell>
          <cell r="J695">
            <v>0.16349320689001595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3.1767128505918118E-4</v>
          </cell>
          <cell r="I696">
            <v>8.1327357579137453E-4</v>
          </cell>
          <cell r="J696">
            <v>7.1411503542657029E-4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2.3908944086033112E-4</v>
          </cell>
          <cell r="I697">
            <v>5.1206114031308793E-4</v>
          </cell>
          <cell r="J697">
            <v>4.0363023741501786E-4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6.6550699305285431E-4</v>
          </cell>
          <cell r="I698">
            <v>1.5031816896894428E-3</v>
          </cell>
          <cell r="J698">
            <v>1.2392445253755512E-3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2.5789978702756299E-5</v>
          </cell>
          <cell r="I699">
            <v>1.9541927261292101E-5</v>
          </cell>
          <cell r="J699">
            <v>3.3505088076556199E-5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2.5789978702756299E-5</v>
          </cell>
          <cell r="I700">
            <v>5.6830079429642615E-5</v>
          </cell>
          <cell r="J700">
            <v>5.5981353812672409E-5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7.2861594936117025E-4</v>
          </cell>
          <cell r="F701">
            <v>7.2794274404155491E-4</v>
          </cell>
          <cell r="G701">
            <v>7.3628649491175899E-4</v>
          </cell>
          <cell r="H701">
            <v>3.3224141880460142E-3</v>
          </cell>
          <cell r="I701">
            <v>9.9844631103678735E-2</v>
          </cell>
          <cell r="J701">
            <v>0.12323932777286688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7.2861594936117133E-4</v>
          </cell>
          <cell r="F702">
            <v>7.2794274404155567E-4</v>
          </cell>
          <cell r="G702">
            <v>7.3628649491175964E-4</v>
          </cell>
          <cell r="H702">
            <v>3.3224141880460168E-3</v>
          </cell>
          <cell r="I702">
            <v>9.9844631103678957E-2</v>
          </cell>
          <cell r="J702">
            <v>0.12323932777286693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8.0626921625186166E-4</v>
          </cell>
          <cell r="F703">
            <v>8.055247421881078E-4</v>
          </cell>
          <cell r="G703">
            <v>8.1475180254779748E-4</v>
          </cell>
          <cell r="H703">
            <v>3.6746593772792806E-3</v>
          </cell>
          <cell r="I703">
            <v>0.11041518113107243</v>
          </cell>
          <cell r="J703">
            <v>0.13628655259908876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8.0626921625186166E-4</v>
          </cell>
          <cell r="F704">
            <v>8.055247421881078E-4</v>
          </cell>
          <cell r="G704">
            <v>8.1475180254779748E-4</v>
          </cell>
          <cell r="H704">
            <v>3.6746593772792806E-3</v>
          </cell>
          <cell r="I704">
            <v>0.11041518113107243</v>
          </cell>
          <cell r="J704">
            <v>0.13628655259908876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2.9629803716891201E-4</v>
          </cell>
          <cell r="F705">
            <v>5.8955967815709496E-7</v>
          </cell>
          <cell r="G705">
            <v>3.2222707588771899E-6</v>
          </cell>
          <cell r="H705">
            <v>2.8090925473824201E-2</v>
          </cell>
          <cell r="I705">
            <v>3.6637910288118997E-2</v>
          </cell>
          <cell r="J705">
            <v>7.6061228810525697E-2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2.990295015072393E-4</v>
          </cell>
          <cell r="F706">
            <v>2.9949723691034553E-4</v>
          </cell>
          <cell r="G706">
            <v>3.0247409153026129E-4</v>
          </cell>
          <cell r="H706">
            <v>2.8310970317865287E-2</v>
          </cell>
          <cell r="I706">
            <v>5.8214688830036096E-2</v>
          </cell>
          <cell r="J706">
            <v>9.7348583273412337E-2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2101.5564515415599</v>
          </cell>
          <cell r="F707">
            <v>1815.4136488059401</v>
          </cell>
          <cell r="G707">
            <v>1822.6784656013299</v>
          </cell>
          <cell r="H707">
            <v>1232.2619977694501</v>
          </cell>
          <cell r="I707">
            <v>605.164831153048</v>
          </cell>
          <cell r="J707">
            <v>154.62463870090201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37.470311241595319</v>
          </cell>
          <cell r="F708">
            <v>32.085751067110941</v>
          </cell>
          <cell r="G708">
            <v>35.041814371177317</v>
          </cell>
          <cell r="H708">
            <v>24.614929816251465</v>
          </cell>
          <cell r="I708">
            <v>15.016986999209546</v>
          </cell>
          <cell r="J708">
            <v>7.0137998158393833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37.261639211729751</v>
          </cell>
          <cell r="F709">
            <v>32.188185262516733</v>
          </cell>
          <cell r="G709">
            <v>32.316994070945604</v>
          </cell>
          <cell r="H709">
            <v>21.848616981727876</v>
          </cell>
          <cell r="I709">
            <v>10.729872892784538</v>
          </cell>
          <cell r="J709">
            <v>2.7415716081720167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0.32837542012877352</v>
          </cell>
          <cell r="F710">
            <v>6.7187226071536714E-5</v>
          </cell>
          <cell r="G710">
            <v>2.8348313772789022</v>
          </cell>
          <cell r="H710">
            <v>2.8348631231979562</v>
          </cell>
          <cell r="I710">
            <v>4.2506343180113326</v>
          </cell>
          <cell r="J710">
            <v>4.2506347499295867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1.9341895442156381E-3</v>
          </cell>
          <cell r="H711">
            <v>1.0088154235099917E-2</v>
          </cell>
          <cell r="I711">
            <v>8.4455185907447078E-2</v>
          </cell>
          <cell r="J711">
            <v>4.4005456401053709E-2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5.1077187807573702E-7</v>
          </cell>
          <cell r="F712">
            <v>2.9880913012415802E-7</v>
          </cell>
          <cell r="G712">
            <v>4.0349421986558702E-7</v>
          </cell>
          <cell r="H712">
            <v>4.9232185152366001E-7</v>
          </cell>
          <cell r="I712">
            <v>1.4594245492134499E-6</v>
          </cell>
          <cell r="J712">
            <v>5.3481566665343702E-6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1.9844838810379781</v>
          </cell>
          <cell r="F713">
            <v>1.9844841798471082</v>
          </cell>
          <cell r="G713">
            <v>1.984484583341328</v>
          </cell>
          <cell r="H713">
            <v>1.9844850756631796</v>
          </cell>
          <cell r="I713">
            <v>1.984487466785734</v>
          </cell>
          <cell r="J713">
            <v>1.0954688821222205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0.5452920747757789</v>
          </cell>
          <cell r="G714">
            <v>1.9634246330089602</v>
          </cell>
          <cell r="H714">
            <v>5.5054943651907555</v>
          </cell>
          <cell r="I714">
            <v>15.481476606010824</v>
          </cell>
          <cell r="J714">
            <v>30.624056205353657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0.5452920747757789</v>
          </cell>
          <cell r="G715">
            <v>1.9634246330089602</v>
          </cell>
          <cell r="H715">
            <v>5.5054943651907555</v>
          </cell>
          <cell r="I715">
            <v>15.481476606010824</v>
          </cell>
          <cell r="J715">
            <v>30.624056205353657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7.1321225635185203E-3</v>
          </cell>
          <cell r="G716">
            <v>0.24278190431709201</v>
          </cell>
          <cell r="H716">
            <v>0.61175280903792095</v>
          </cell>
          <cell r="I716">
            <v>0.96949354450263403</v>
          </cell>
          <cell r="J716">
            <v>3.3716160219834101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9.0660010600125712E-2</v>
          </cell>
          <cell r="G717">
            <v>0.32643783241114621</v>
          </cell>
          <cell r="H717">
            <v>0.91534089662733731</v>
          </cell>
          <cell r="I717">
            <v>2.573943022778777</v>
          </cell>
          <cell r="J717">
            <v>5.0915413887458003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2.3608065968554613E-3</v>
          </cell>
          <cell r="I718">
            <v>2.3358423646814247E-3</v>
          </cell>
          <cell r="J718">
            <v>2.7214337818278738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2.3608065968554613E-3</v>
          </cell>
          <cell r="I719">
            <v>2.3358423646814247E-3</v>
          </cell>
          <cell r="J719">
            <v>2.7214337818278738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8.09432073643218E-5</v>
          </cell>
          <cell r="I720">
            <v>1.4953267182014099E-7</v>
          </cell>
          <cell r="J720">
            <v>9.0756863409910696E-2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8.09432073643218E-5</v>
          </cell>
          <cell r="I721">
            <v>8.1160694985959504E-5</v>
          </cell>
          <cell r="J721">
            <v>9.0838024104896595E-2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2.0856347298729188</v>
          </cell>
          <cell r="F722">
            <v>2.4000924403145971</v>
          </cell>
          <cell r="G722">
            <v>2.399616910453501</v>
          </cell>
          <cell r="H722">
            <v>2.4725338208582874</v>
          </cell>
          <cell r="I722">
            <v>2.5560104597389097</v>
          </cell>
          <cell r="J722">
            <v>2.36637806913616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2.0856347298729188</v>
          </cell>
          <cell r="F723">
            <v>2.4000924403145971</v>
          </cell>
          <cell r="G723">
            <v>2.399616910453501</v>
          </cell>
          <cell r="H723">
            <v>2.4725338208582874</v>
          </cell>
          <cell r="I723">
            <v>2.5560104597389097</v>
          </cell>
          <cell r="J723">
            <v>2.36637806913616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3.3906651891087165</v>
          </cell>
          <cell r="G724">
            <v>4.2295699308656731</v>
          </cell>
          <cell r="H724">
            <v>5.4269266109554719</v>
          </cell>
          <cell r="I724">
            <v>7.2933400486678899</v>
          </cell>
          <cell r="J724">
            <v>9.8016458027498476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3.3906651891087165</v>
          </cell>
          <cell r="G725">
            <v>4.2295699308656731</v>
          </cell>
          <cell r="H725">
            <v>5.4269266109554719</v>
          </cell>
          <cell r="I725">
            <v>7.2933400486678899</v>
          </cell>
          <cell r="J725">
            <v>9.8016458027498476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3.3906651891087201</v>
          </cell>
          <cell r="G726">
            <v>4.2295699308656696</v>
          </cell>
          <cell r="H726">
            <v>5.4269266109554799</v>
          </cell>
          <cell r="I726">
            <v>7.2933400486678899</v>
          </cell>
          <cell r="J726">
            <v>9.8016458027498405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1.35205143509876E-8</v>
          </cell>
          <cell r="G727">
            <v>6.0328868879189597E-2</v>
          </cell>
          <cell r="H727">
            <v>0.25182112739879198</v>
          </cell>
          <cell r="I727">
            <v>0.87196696305691401</v>
          </cell>
          <cell r="J727">
            <v>1.51191633949096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1.1558999311986642</v>
          </cell>
          <cell r="G728">
            <v>1.349485882399704</v>
          </cell>
          <cell r="H728">
            <v>1.5644241748548759</v>
          </cell>
          <cell r="I728">
            <v>2.102456762270962</v>
          </cell>
          <cell r="J728">
            <v>2.82552815151517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3.0081919418934785E-3</v>
          </cell>
          <cell r="J729">
            <v>1.8667956263479637E-2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-3.0081919418934802E-3</v>
          </cell>
          <cell r="J730">
            <v>-1.8667956263479599E-2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2.0002010682491718E-5</v>
          </cell>
          <cell r="J731">
            <v>1.1898526877444065E-4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4.1713594927589572E-6</v>
          </cell>
          <cell r="J732">
            <v>1.6987840199766459E-5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7.9334945316683202E-4</v>
          </cell>
          <cell r="J733">
            <v>2.0610643151018899E-3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7.9334945316683202E-4</v>
          </cell>
          <cell r="J734">
            <v>2.6329082123672807E-3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8.6993769265132272E-3</v>
          </cell>
          <cell r="G735">
            <v>2.9098938155756995E-2</v>
          </cell>
          <cell r="H735">
            <v>0.71250542278988649</v>
          </cell>
          <cell r="I735">
            <v>0.72526050288587884</v>
          </cell>
          <cell r="J735">
            <v>0.67708496053997846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8.6993769265132272E-3</v>
          </cell>
          <cell r="G736">
            <v>2.9098938155756995E-2</v>
          </cell>
          <cell r="H736">
            <v>0.71250542278988649</v>
          </cell>
          <cell r="I736">
            <v>0.72526050288587884</v>
          </cell>
          <cell r="J736">
            <v>0.67708496053997846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1.1475132748398099E-3</v>
          </cell>
          <cell r="G737">
            <v>2.0240807348055798E-3</v>
          </cell>
          <cell r="H737">
            <v>7.2128580944883502E-2</v>
          </cell>
          <cell r="I737">
            <v>2.34854298017499E-7</v>
          </cell>
          <cell r="J737">
            <v>3.6065507291085101E-8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1.1475132748398099E-3</v>
          </cell>
          <cell r="G738">
            <v>3.1715940096453902E-3</v>
          </cell>
          <cell r="H738">
            <v>7.5300174954528898E-2</v>
          </cell>
          <cell r="I738">
            <v>7.5300895755374297E-2</v>
          </cell>
          <cell r="J738">
            <v>7.53009318208816E-2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1.7163707185792881E-3</v>
          </cell>
          <cell r="F739">
            <v>1.3356397210575195E-3</v>
          </cell>
          <cell r="G739">
            <v>1.6798982356627076E-3</v>
          </cell>
          <cell r="H739">
            <v>9.4599475005161448E-4</v>
          </cell>
          <cell r="I739">
            <v>3.1100027933501232E-3</v>
          </cell>
          <cell r="J739">
            <v>6.7648110071697213E-3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1.7163707185792875E-3</v>
          </cell>
          <cell r="F740">
            <v>1.335639721057519E-3</v>
          </cell>
          <cell r="G740">
            <v>1.6798982356627066E-3</v>
          </cell>
          <cell r="H740">
            <v>9.4599475005161394E-4</v>
          </cell>
          <cell r="I740">
            <v>3.1100027933501223E-3</v>
          </cell>
          <cell r="J740">
            <v>6.7648110071697205E-3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1.919817292793337E-3</v>
          </cell>
          <cell r="F741">
            <v>1.4940721197639916E-3</v>
          </cell>
          <cell r="G741">
            <v>1.8790326347279799E-3</v>
          </cell>
          <cell r="H741">
            <v>1.0583590659670929E-3</v>
          </cell>
          <cell r="I741">
            <v>3.4786882027512882E-3</v>
          </cell>
          <cell r="J741">
            <v>7.565305681417828E-3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1.919817292793337E-3</v>
          </cell>
          <cell r="F742">
            <v>1.4940721197639916E-3</v>
          </cell>
          <cell r="G742">
            <v>1.8790326347279799E-3</v>
          </cell>
          <cell r="H742">
            <v>1.0583590659670929E-3</v>
          </cell>
          <cell r="I742">
            <v>3.4786882027512882E-3</v>
          </cell>
          <cell r="J742">
            <v>7.565305681417828E-3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2.38896113719916E-4</v>
          </cell>
          <cell r="F743">
            <v>4.0503087661413898E-7</v>
          </cell>
          <cell r="G743">
            <v>7.2038317889106499E-7</v>
          </cell>
          <cell r="H743">
            <v>1.0887821853834699E-6</v>
          </cell>
          <cell r="I743">
            <v>7.5875471657633705E-4</v>
          </cell>
          <cell r="J743">
            <v>2.90127839576651E-3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2.38896113719916E-4</v>
          </cell>
          <cell r="F744">
            <v>2.3923511721625905E-4</v>
          </cell>
          <cell r="G744">
            <v>2.3979550742567613E-4</v>
          </cell>
          <cell r="H744">
            <v>1.763880450696207E-4</v>
          </cell>
          <cell r="I744">
            <v>1.3136568875905968E-3</v>
          </cell>
          <cell r="J744">
            <v>3.3789022843088018E-3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7.2860345817128073E-4</v>
          </cell>
          <cell r="F745">
            <v>7.2792872969708506E-4</v>
          </cell>
          <cell r="G745">
            <v>7.3627421371206961E-4</v>
          </cell>
          <cell r="H745">
            <v>3.3223934235162909E-3</v>
          </cell>
          <cell r="I745">
            <v>9.9840290511355873E-2</v>
          </cell>
          <cell r="J745">
            <v>0.12325956056464102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7.2860345817128138E-4</v>
          </cell>
          <cell r="F746">
            <v>7.2792872969708571E-4</v>
          </cell>
          <cell r="G746">
            <v>7.3627421371207037E-4</v>
          </cell>
          <cell r="H746">
            <v>3.322393423516294E-3</v>
          </cell>
          <cell r="I746">
            <v>9.9840290511356039E-2</v>
          </cell>
          <cell r="J746">
            <v>0.12325956056464107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8.0625540268406727E-4</v>
          </cell>
          <cell r="F747">
            <v>8.055092442188083E-4</v>
          </cell>
          <cell r="G747">
            <v>8.1473822119793743E-4</v>
          </cell>
          <cell r="H747">
            <v>3.6746364145168421E-3</v>
          </cell>
          <cell r="I747">
            <v>0.11041038102282712</v>
          </cell>
          <cell r="J747">
            <v>0.13630892733124478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8.0625540268406727E-4</v>
          </cell>
          <cell r="F748">
            <v>8.055092442188083E-4</v>
          </cell>
          <cell r="G748">
            <v>8.1473822119793743E-4</v>
          </cell>
          <cell r="H748">
            <v>3.6746364145168421E-3</v>
          </cell>
          <cell r="I748">
            <v>0.11041038102282712</v>
          </cell>
          <cell r="J748">
            <v>0.13630892733124478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2.9629284318666299E-4</v>
          </cell>
          <cell r="F749">
            <v>5.8947375030934998E-7</v>
          </cell>
          <cell r="G749">
            <v>3.22238620572445E-6</v>
          </cell>
          <cell r="H749">
            <v>2.8089835202134799E-2</v>
          </cell>
          <cell r="I749">
            <v>3.66342212226538E-2</v>
          </cell>
          <cell r="J749">
            <v>7.6079120718840806E-2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2.9902430717209581E-4</v>
          </cell>
          <cell r="F750">
            <v>2.9949198309084444E-4</v>
          </cell>
          <cell r="G750">
            <v>3.0246907737324435E-4</v>
          </cell>
          <cell r="H750">
            <v>2.8309876399269168E-2</v>
          </cell>
          <cell r="I750">
            <v>5.8212092586525911E-2</v>
          </cell>
          <cell r="J750">
            <v>9.7364850749115481E-2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5.6492669525519553E-5</v>
          </cell>
          <cell r="J751">
            <v>4.7483805335031422E-5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6.6461964147670121E-5</v>
          </cell>
          <cell r="J752">
            <v>5.586330039415463E-5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4.6139515217476201E-6</v>
          </cell>
          <cell r="J753">
            <v>7.53511616602722E-8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4.6139515217476201E-6</v>
          </cell>
          <cell r="J754">
            <v>4.6893026834078902E-6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8.3519796000337369E-3</v>
          </cell>
          <cell r="J755">
            <v>7.1107073679201275E-3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-8.3519796000337508E-3</v>
          </cell>
          <cell r="J756">
            <v>-7.1107073679201197E-3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4.6732037217602548E-5</v>
          </cell>
          <cell r="J757">
            <v>3.9786716116952855E-5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1.8225494514864956E-5</v>
          </cell>
          <cell r="J758">
            <v>1.551681928561158E-5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1.3316294005155844E-4</v>
          </cell>
          <cell r="J759">
            <v>1.1337224757525707E-4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6.0317708037291273E-6</v>
          </cell>
          <cell r="J760">
            <v>5.1353282873809848E-6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9.9537398167192907E-6</v>
          </cell>
          <cell r="J761">
            <v>2.4087209974969198E-7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9.9537398167192907E-6</v>
          </cell>
          <cell r="J762">
            <v>1.0194611916469001E-5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1.2356908937965396E-3</v>
          </cell>
          <cell r="G763">
            <v>1.683689578824619E-3</v>
          </cell>
          <cell r="H763">
            <v>1.6127108362234603E-3</v>
          </cell>
          <cell r="I763">
            <v>1.6465358353791543E-3</v>
          </cell>
          <cell r="J763">
            <v>1.4916418082824804E-3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1.2356908937965396E-3</v>
          </cell>
          <cell r="G764">
            <v>1.683689578824619E-3</v>
          </cell>
          <cell r="H764">
            <v>1.6127108362234603E-3</v>
          </cell>
          <cell r="I764">
            <v>1.6465358353791543E-3</v>
          </cell>
          <cell r="J764">
            <v>1.4916418082824804E-3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1.544613617910182E-3</v>
          </cell>
          <cell r="G765">
            <v>2.1046119744811249E-3</v>
          </cell>
          <cell r="H765">
            <v>2.0158885454021995E-3</v>
          </cell>
          <cell r="I765">
            <v>2.0581727415803666E-3</v>
          </cell>
          <cell r="J765">
            <v>1.8645566352608776E-3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1.544613617910182E-3</v>
          </cell>
          <cell r="G766">
            <v>2.1046119744811249E-3</v>
          </cell>
          <cell r="H766">
            <v>2.0158885454021995E-3</v>
          </cell>
          <cell r="I766">
            <v>2.0581727415803666E-3</v>
          </cell>
          <cell r="J766">
            <v>1.8645566352608776E-3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1.78575204268839E-4</v>
          </cell>
          <cell r="G767">
            <v>2.08730561941332E-7</v>
          </cell>
          <cell r="H767">
            <v>1.6269031945368001E-7</v>
          </cell>
          <cell r="I767">
            <v>2.8561280818196898E-7</v>
          </cell>
          <cell r="J767">
            <v>2.0929188976467499E-7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1.78575204268839E-4</v>
          </cell>
          <cell r="G768">
            <v>1.7878393483078099E-4</v>
          </cell>
          <cell r="H768">
            <v>1.7894662515023399E-4</v>
          </cell>
          <cell r="I768">
            <v>1.81808561231373E-4</v>
          </cell>
          <cell r="J768">
            <v>1.82017853121138E-4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2236.6446327971998</v>
          </cell>
          <cell r="F769">
            <v>2235.4033366079998</v>
          </cell>
          <cell r="G769">
            <v>2268.78195142287</v>
          </cell>
          <cell r="H769">
            <v>2238.51091546007</v>
          </cell>
          <cell r="I769">
            <v>2266.0994767095599</v>
          </cell>
          <cell r="J769">
            <v>2317.3898952699201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48.203548120629286</v>
          </cell>
          <cell r="F770">
            <v>48.176830499583424</v>
          </cell>
          <cell r="G770">
            <v>48.896197198178008</v>
          </cell>
          <cell r="H770">
            <v>48.243804181805103</v>
          </cell>
          <cell r="I770">
            <v>48.838350791154149</v>
          </cell>
          <cell r="J770">
            <v>49.943747742886281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24.101774060314646</v>
          </cell>
          <cell r="F771">
            <v>24.088398023793136</v>
          </cell>
          <cell r="G771">
            <v>24.448081373091306</v>
          </cell>
          <cell r="H771">
            <v>24.121884864871461</v>
          </cell>
          <cell r="I771">
            <v>24.419175395577081</v>
          </cell>
          <cell r="J771">
            <v>24.971873871443126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24.101774060314646</v>
          </cell>
          <cell r="F772">
            <v>24.088398023793136</v>
          </cell>
          <cell r="G772">
            <v>24.448081373091306</v>
          </cell>
          <cell r="H772">
            <v>24.121884864871461</v>
          </cell>
          <cell r="I772">
            <v>24.419175395577081</v>
          </cell>
          <cell r="J772">
            <v>24.971873871443126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311.84045571832741</v>
          </cell>
          <cell r="E4">
            <v>810.85321806875231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1.7819935436938564E-2</v>
          </cell>
          <cell r="E5">
            <v>1.0417694218461691E-2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23.569376851344231</v>
          </cell>
          <cell r="E6">
            <v>59.202991595525646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288.25325893154593</v>
          </cell>
          <cell r="E7">
            <v>751.63980877900701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833.47586654692464</v>
          </cell>
          <cell r="E8">
            <v>1140.930111805603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0.42306576929443851</v>
          </cell>
          <cell r="E9">
            <v>151.98304911482936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929.73294050163258</v>
          </cell>
          <cell r="E10">
            <v>1088.6199430362383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316.25551076297671</v>
          </cell>
          <cell r="E11">
            <v>715.18275450483281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0.66442591447021915</v>
          </cell>
          <cell r="E12">
            <v>0.68621644492876888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3.3181856069961773E-3</v>
          </cell>
          <cell r="E13">
            <v>3.733695117326965E-3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52.969071576621587</v>
          </cell>
          <cell r="E14">
            <v>1679.4853103941562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0.35284412974126456</v>
          </cell>
          <cell r="E15">
            <v>2872.8440957666071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8.4839673021882694E-2</v>
          </cell>
          <cell r="E16">
            <v>1031.8743512124947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2.8161284066054514E-2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6.4825716952726853E-3</v>
          </cell>
          <cell r="E18">
            <v>9.9608084217255172E-3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0.30155411212639377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1.1636234513989511E-3</v>
          </cell>
          <cell r="E20">
            <v>7.6040425538015789E-4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3.0081919418934785E-3</v>
          </cell>
          <cell r="E21">
            <v>1.8667956263479637E-2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8.3519796000337369E-3</v>
          </cell>
          <cell r="E22">
            <v>7.1107073679201275E-3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2133.9230066636683</v>
          </cell>
          <cell r="E23">
            <v>8681.9250075913333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833.33324394882834</v>
          </cell>
          <cell r="E24">
            <v>1904.7618918295539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833.33324394882834</v>
          </cell>
          <cell r="E25">
            <v>1904.7618918295539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988.74930699650827</v>
          </cell>
          <cell r="E26">
            <v>5966.3098976930123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988.74930699650827</v>
          </cell>
          <cell r="E27">
            <v>5966.3098976930123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4.4879554508709237E-4</v>
          </cell>
          <cell r="F4">
            <v>0.1359522820465931</v>
          </cell>
          <cell r="G4">
            <v>1.4056501479948696E-4</v>
          </cell>
          <cell r="H4">
            <v>1.4996098154374606E-4</v>
          </cell>
          <cell r="I4">
            <v>2.9838481288695264E-4</v>
          </cell>
        </row>
        <row r="5">
          <cell r="A5" t="str">
            <v>EXPELC_DE</v>
          </cell>
          <cell r="C5" t="str">
            <v>ELC_E-DE</v>
          </cell>
          <cell r="D5">
            <v>26.492980805324649</v>
          </cell>
          <cell r="E5">
            <v>2.1912005168481022E-4</v>
          </cell>
          <cell r="F5">
            <v>2.3920388176614397E-4</v>
          </cell>
          <cell r="G5">
            <v>1.5655979026275724E-4</v>
          </cell>
          <cell r="H5">
            <v>4.2571765906976956E-4</v>
          </cell>
          <cell r="I5">
            <v>1.5604179887043193E-4</v>
          </cell>
        </row>
        <row r="6">
          <cell r="A6" t="str">
            <v>IMPDSL</v>
          </cell>
          <cell r="C6" t="str">
            <v>DSL</v>
          </cell>
          <cell r="D6">
            <v>118.39760802804912</v>
          </cell>
          <cell r="E6">
            <v>110.35842287557999</v>
          </cell>
          <cell r="F6">
            <v>89.122131565779469</v>
          </cell>
          <cell r="G6">
            <v>61.696811548697099</v>
          </cell>
          <cell r="H6">
            <v>36.211210526205285</v>
          </cell>
        </row>
        <row r="7">
          <cell r="A7" t="str">
            <v>IMPH2</v>
          </cell>
          <cell r="C7" t="str">
            <v>H2</v>
          </cell>
          <cell r="H7">
            <v>8.4526542591349116</v>
          </cell>
          <cell r="I7">
            <v>8.4526746437619344</v>
          </cell>
        </row>
        <row r="8">
          <cell r="A8" t="str">
            <v>IMPELC_AT</v>
          </cell>
          <cell r="C8" t="str">
            <v>ELC_I-AT</v>
          </cell>
          <cell r="D8">
            <v>15.013807039290048</v>
          </cell>
          <cell r="E8">
            <v>9.4754911858395978</v>
          </cell>
          <cell r="F8">
            <v>6.7339177397794554</v>
          </cell>
          <cell r="G8">
            <v>2.8813500751580596</v>
          </cell>
          <cell r="H8">
            <v>4.7007504847117811</v>
          </cell>
          <cell r="I8">
            <v>6.0279921584993383</v>
          </cell>
        </row>
        <row r="9">
          <cell r="A9" t="str">
            <v>IMPELC_AT</v>
          </cell>
          <cell r="C9" t="str">
            <v>ELCS</v>
          </cell>
          <cell r="D9">
            <v>15.013807039290048</v>
          </cell>
          <cell r="E9">
            <v>9.4754911858395978</v>
          </cell>
          <cell r="F9">
            <v>6.7339177397794554</v>
          </cell>
          <cell r="G9">
            <v>2.8813500751580596</v>
          </cell>
          <cell r="H9">
            <v>4.7007504847117811</v>
          </cell>
          <cell r="I9">
            <v>6.0279921584993383</v>
          </cell>
        </row>
        <row r="10">
          <cell r="A10" t="str">
            <v>IMPELC_FR</v>
          </cell>
          <cell r="C10" t="str">
            <v>ELC_I-FR</v>
          </cell>
          <cell r="D10">
            <v>28.948622618501076</v>
          </cell>
          <cell r="E10">
            <v>21.457656694768069</v>
          </cell>
          <cell r="F10">
            <v>27.016732882292949</v>
          </cell>
          <cell r="G10">
            <v>13.472248800944234</v>
          </cell>
          <cell r="H10">
            <v>7.9532286695786034</v>
          </cell>
          <cell r="I10">
            <v>6.0355456364398483</v>
          </cell>
        </row>
        <row r="11">
          <cell r="A11" t="str">
            <v>IMPELC_FR</v>
          </cell>
          <cell r="C11" t="str">
            <v>ELCS</v>
          </cell>
          <cell r="D11">
            <v>28.948622618501076</v>
          </cell>
          <cell r="E11">
            <v>21.457656694768069</v>
          </cell>
          <cell r="F11">
            <v>27.016732882292949</v>
          </cell>
          <cell r="G11">
            <v>13.472248800944234</v>
          </cell>
          <cell r="H11">
            <v>7.9532286695786034</v>
          </cell>
          <cell r="I11">
            <v>6.0355456364398483</v>
          </cell>
        </row>
        <row r="12">
          <cell r="A12" t="str">
            <v>RNWHYDR1</v>
          </cell>
          <cell r="C12" t="str">
            <v>HYDR</v>
          </cell>
          <cell r="D12">
            <v>66.632403101894482</v>
          </cell>
          <cell r="E12">
            <v>55.764008665638748</v>
          </cell>
          <cell r="F12">
            <v>65.548683169737927</v>
          </cell>
          <cell r="G12">
            <v>64.46386673923368</v>
          </cell>
          <cell r="H12">
            <v>62.32454489132666</v>
          </cell>
          <cell r="I12">
            <v>66.134963608595498</v>
          </cell>
        </row>
        <row r="13">
          <cell r="A13" t="str">
            <v>EXPELC_IT</v>
          </cell>
          <cell r="C13" t="str">
            <v>ELC_E-IT</v>
          </cell>
          <cell r="D13">
            <v>71.694109281199857</v>
          </cell>
          <cell r="E13">
            <v>35.366855851736467</v>
          </cell>
          <cell r="F13">
            <v>54.843995319594356</v>
          </cell>
          <cell r="G13">
            <v>31.072377427352212</v>
          </cell>
          <cell r="H13">
            <v>14.605114634722002</v>
          </cell>
          <cell r="I13">
            <v>21.70725804306867</v>
          </cell>
        </row>
        <row r="14">
          <cell r="A14" t="str">
            <v>IMPLNG</v>
          </cell>
          <cell r="C14" t="str">
            <v>LBIO</v>
          </cell>
          <cell r="G14">
            <v>2.1350127685880329</v>
          </cell>
          <cell r="H14">
            <v>2.1349766775567183</v>
          </cell>
          <cell r="I14">
            <v>2.1354316607429857</v>
          </cell>
        </row>
        <row r="15">
          <cell r="A15" t="str">
            <v>IMPLNG</v>
          </cell>
          <cell r="C15" t="str">
            <v>LNGA</v>
          </cell>
          <cell r="G15">
            <v>6.8152269586851705E-4</v>
          </cell>
          <cell r="H15">
            <v>7.2348646146636389E-4</v>
          </cell>
          <cell r="I15">
            <v>2.709303365647746E-4</v>
          </cell>
        </row>
        <row r="16">
          <cell r="A16" t="str">
            <v>IMPURN1</v>
          </cell>
          <cell r="C16" t="str">
            <v>URN</v>
          </cell>
          <cell r="D16">
            <v>250.94818536581903</v>
          </cell>
          <cell r="E16">
            <v>253.29975211355767</v>
          </cell>
          <cell r="F16">
            <v>196.56887478986303</v>
          </cell>
          <cell r="G16">
            <v>204.35943377092042</v>
          </cell>
          <cell r="H16">
            <v>98.945502328006782</v>
          </cell>
        </row>
        <row r="17">
          <cell r="A17" t="str">
            <v>EXPELC_AT</v>
          </cell>
          <cell r="C17" t="str">
            <v>ELC_E-AT</v>
          </cell>
          <cell r="D17">
            <v>6.2295560199956839</v>
          </cell>
          <cell r="E17">
            <v>3.6749189127659361E-4</v>
          </cell>
          <cell r="F17">
            <v>4.010575644575397E-4</v>
          </cell>
          <cell r="G17">
            <v>7.0493245474113805E-5</v>
          </cell>
          <cell r="H17">
            <v>7.0731585390985602E-5</v>
          </cell>
          <cell r="I17">
            <v>5.3827252032463501E-5</v>
          </cell>
        </row>
        <row r="18">
          <cell r="A18" t="str">
            <v>EXPELC_FR</v>
          </cell>
          <cell r="C18" t="str">
            <v>ELC_E-FR</v>
          </cell>
          <cell r="D18">
            <v>12.753360095278556</v>
          </cell>
          <cell r="E18">
            <v>2.7818976307692562E-4</v>
          </cell>
          <cell r="F18">
            <v>2.656168900954201E-4</v>
          </cell>
          <cell r="G18">
            <v>1.1914294221386333E-4</v>
          </cell>
          <cell r="H18">
            <v>3.0340581769771691E-4</v>
          </cell>
          <cell r="I18">
            <v>2.4452733995109757E-4</v>
          </cell>
        </row>
        <row r="19">
          <cell r="A19" t="str">
            <v>RNWWND1</v>
          </cell>
          <cell r="C19" t="str">
            <v>WND</v>
          </cell>
          <cell r="D19">
            <v>0.52186909673952897</v>
          </cell>
          <cell r="E19">
            <v>0.54315292811763749</v>
          </cell>
          <cell r="F19">
            <v>1.9612332798818093</v>
          </cell>
          <cell r="G19">
            <v>2.5200002510169268</v>
          </cell>
          <cell r="H19">
            <v>2.5200009664978724</v>
          </cell>
          <cell r="I19">
            <v>2.520001370308659</v>
          </cell>
        </row>
        <row r="20">
          <cell r="A20" t="str">
            <v>RNWWND2</v>
          </cell>
          <cell r="C20" t="str">
            <v>WND</v>
          </cell>
          <cell r="D20">
            <v>7.4941913918062251E-4</v>
          </cell>
          <cell r="E20">
            <v>7.5236311430815672E-4</v>
          </cell>
          <cell r="F20">
            <v>7.7117292678417705E-4</v>
          </cell>
          <cell r="G20">
            <v>2.9822416879657787</v>
          </cell>
          <cell r="H20">
            <v>5.3999988405606985</v>
          </cell>
          <cell r="I20">
            <v>5.400001029100765</v>
          </cell>
        </row>
        <row r="21">
          <cell r="A21" t="str">
            <v>RNWMNR1</v>
          </cell>
          <cell r="C21" t="str">
            <v>MNR</v>
          </cell>
          <cell r="D21">
            <v>3.7873334286324001</v>
          </cell>
          <cell r="E21">
            <v>4.7600103849110562</v>
          </cell>
          <cell r="F21">
            <v>5.1133459714587248</v>
          </cell>
          <cell r="G21">
            <v>5.7022345671763723</v>
          </cell>
          <cell r="H21">
            <v>7.1940798204372092</v>
          </cell>
          <cell r="I21">
            <v>9.0000006249646205</v>
          </cell>
        </row>
        <row r="22">
          <cell r="A22" t="str">
            <v>RNWWND3</v>
          </cell>
          <cell r="C22" t="str">
            <v>WND</v>
          </cell>
          <cell r="D22">
            <v>6.7287076965426458E-4</v>
          </cell>
          <cell r="E22">
            <v>6.7549985560501813E-4</v>
          </cell>
          <cell r="F22">
            <v>6.9212622643806399E-4</v>
          </cell>
          <cell r="G22">
            <v>2.4996041393871874E-3</v>
          </cell>
          <cell r="H22">
            <v>7.5599883154167653</v>
          </cell>
          <cell r="I22">
            <v>7.5600009133459478</v>
          </cell>
        </row>
        <row r="23">
          <cell r="A23" t="str">
            <v>RNWMNR2</v>
          </cell>
          <cell r="C23" t="str">
            <v>MNR</v>
          </cell>
          <cell r="D23">
            <v>6.9150480503559512E-3</v>
          </cell>
          <cell r="E23">
            <v>4.7599996533056537</v>
          </cell>
          <cell r="F23">
            <v>5.1133411707592638</v>
          </cell>
          <cell r="G23">
            <v>5.7022323358238722</v>
          </cell>
          <cell r="H23">
            <v>7.1940766577007711</v>
          </cell>
          <cell r="I23">
            <v>9.0000002145884697</v>
          </cell>
        </row>
        <row r="24">
          <cell r="A24" t="str">
            <v>RNWWND4</v>
          </cell>
          <cell r="C24" t="str">
            <v>WND</v>
          </cell>
          <cell r="D24">
            <v>3.8918958688227164E-4</v>
          </cell>
          <cell r="E24">
            <v>3.9062859386757769E-4</v>
          </cell>
          <cell r="F24">
            <v>3.9918696536480545E-4</v>
          </cell>
          <cell r="G24">
            <v>4.1653666085801573E-4</v>
          </cell>
          <cell r="H24">
            <v>9.0282996888179821E-4</v>
          </cell>
          <cell r="I24">
            <v>15.143088778817464</v>
          </cell>
        </row>
        <row r="25">
          <cell r="A25" t="str">
            <v>RNWMNR3</v>
          </cell>
          <cell r="C25" t="str">
            <v>MNR</v>
          </cell>
          <cell r="D25">
            <v>3.8360561142463793E-3</v>
          </cell>
          <cell r="E25">
            <v>1.5963305907499856</v>
          </cell>
          <cell r="F25">
            <v>4.3323108770793342</v>
          </cell>
          <cell r="G25">
            <v>4.4044258210908076</v>
          </cell>
          <cell r="H25">
            <v>1.421719959159212</v>
          </cell>
          <cell r="I25">
            <v>8.9999993653951815</v>
          </cell>
        </row>
        <row r="26">
          <cell r="A26" t="str">
            <v>IMPLFO1</v>
          </cell>
          <cell r="C26" t="str">
            <v>LFO</v>
          </cell>
          <cell r="D26">
            <v>101.73187836331456</v>
          </cell>
          <cell r="E26">
            <v>90.977644667461618</v>
          </cell>
          <cell r="F26">
            <v>79.727635384611617</v>
          </cell>
          <cell r="G26">
            <v>69.390229571169172</v>
          </cell>
          <cell r="H26">
            <v>35.457559106976412</v>
          </cell>
        </row>
        <row r="27">
          <cell r="A27" t="str">
            <v>RNWWND5</v>
          </cell>
          <cell r="C27" t="str">
            <v>WND</v>
          </cell>
          <cell r="D27">
            <v>3.2720099178245064E-4</v>
          </cell>
          <cell r="E27">
            <v>3.2839983290245675E-4</v>
          </cell>
          <cell r="F27">
            <v>3.350888620000134E-4</v>
          </cell>
          <cell r="G27">
            <v>3.4351453371734658E-4</v>
          </cell>
          <cell r="H27">
            <v>5.918754200420097E-4</v>
          </cell>
          <cell r="I27">
            <v>9.7033372297089526E-4</v>
          </cell>
        </row>
        <row r="28">
          <cell r="A28" t="str">
            <v>IMPBNGA</v>
          </cell>
          <cell r="C28" t="str">
            <v>BIO</v>
          </cell>
          <cell r="E28">
            <v>0.51650145601788611</v>
          </cell>
          <cell r="F28">
            <v>1.1671425625891607</v>
          </cell>
          <cell r="G28">
            <v>2.2314144259116317</v>
          </cell>
          <cell r="H28">
            <v>6.0928615966540036</v>
          </cell>
          <cell r="I28">
            <v>11.060293071299002</v>
          </cell>
        </row>
        <row r="29">
          <cell r="A29" t="str">
            <v>RNWGEO1</v>
          </cell>
          <cell r="C29" t="str">
            <v>GEO</v>
          </cell>
          <cell r="G29">
            <v>6.4740275846296533E-4</v>
          </cell>
          <cell r="H29">
            <v>5.7382129005044945E-4</v>
          </cell>
          <cell r="I29">
            <v>2.7156640664907803</v>
          </cell>
        </row>
        <row r="30">
          <cell r="A30" t="str">
            <v>RNWGEO2</v>
          </cell>
          <cell r="C30" t="str">
            <v>GEO</v>
          </cell>
          <cell r="G30">
            <v>5.4582407644736622E-4</v>
          </cell>
          <cell r="H30">
            <v>5.2870346602659313E-4</v>
          </cell>
          <cell r="I30">
            <v>3.0303229154182991E-3</v>
          </cell>
        </row>
        <row r="31">
          <cell r="A31" t="str">
            <v>RNWGEO3</v>
          </cell>
          <cell r="C31" t="str">
            <v>GEO</v>
          </cell>
          <cell r="G31">
            <v>4.2511523529944464E-4</v>
          </cell>
          <cell r="H31">
            <v>4.7813627139949721E-4</v>
          </cell>
          <cell r="I31">
            <v>1.1557041604950715E-3</v>
          </cell>
        </row>
        <row r="32">
          <cell r="A32" t="str">
            <v>RNWGEO4</v>
          </cell>
          <cell r="C32" t="str">
            <v>GEO</v>
          </cell>
          <cell r="G32">
            <v>3.8595054974742475E-4</v>
          </cell>
          <cell r="H32">
            <v>4.3166203224619381E-4</v>
          </cell>
          <cell r="I32">
            <v>9.015462382953686E-4</v>
          </cell>
        </row>
        <row r="33">
          <cell r="A33" t="str">
            <v>RNWGEO5</v>
          </cell>
          <cell r="C33" t="str">
            <v>GEO</v>
          </cell>
          <cell r="G33">
            <v>3.6273583033456048E-4</v>
          </cell>
          <cell r="H33">
            <v>3.8939356297024885E-4</v>
          </cell>
          <cell r="I33">
            <v>7.4180217075891901E-4</v>
          </cell>
        </row>
        <row r="34">
          <cell r="A34" t="str">
            <v>IMPGSL</v>
          </cell>
          <cell r="C34" t="str">
            <v>GSL</v>
          </cell>
          <cell r="D34">
            <v>79.72918093891046</v>
          </cell>
          <cell r="E34">
            <v>78.816372538017276</v>
          </cell>
          <cell r="F34">
            <v>73.663969910274133</v>
          </cell>
          <cell r="G34">
            <v>41.38684460500172</v>
          </cell>
          <cell r="H34">
            <v>5.4468730414851745</v>
          </cell>
        </row>
        <row r="35">
          <cell r="A35" t="str">
            <v>RNWWOD1</v>
          </cell>
          <cell r="C35" t="str">
            <v>WOD</v>
          </cell>
          <cell r="D35">
            <v>10.182340146575887</v>
          </cell>
          <cell r="E35">
            <v>11.152951193225471</v>
          </cell>
          <cell r="F35">
            <v>12.608867794601581</v>
          </cell>
          <cell r="G35">
            <v>15.035395868528351</v>
          </cell>
          <cell r="H35">
            <v>17.461925003645092</v>
          </cell>
          <cell r="I35">
            <v>17.461929755569816</v>
          </cell>
        </row>
        <row r="36">
          <cell r="A36" t="str">
            <v>RNWWOD2</v>
          </cell>
          <cell r="C36" t="str">
            <v>WOD</v>
          </cell>
          <cell r="D36">
            <v>7.4592169725514026</v>
          </cell>
          <cell r="E36">
            <v>8.0030407844049751</v>
          </cell>
          <cell r="F36">
            <v>8.8187765739003101</v>
          </cell>
          <cell r="G36">
            <v>10.178336639664197</v>
          </cell>
          <cell r="H36">
            <v>10.230790728604727</v>
          </cell>
          <cell r="I36">
            <v>7.6165815174143559</v>
          </cell>
        </row>
        <row r="37">
          <cell r="A37" t="str">
            <v>RNWWOD3</v>
          </cell>
          <cell r="C37" t="str">
            <v>WOD</v>
          </cell>
          <cell r="D37">
            <v>2.6225288171143553</v>
          </cell>
          <cell r="E37">
            <v>3.2650047379446225</v>
          </cell>
          <cell r="F37">
            <v>4.2287191055859905</v>
          </cell>
          <cell r="G37">
            <v>5.8349102236805539</v>
          </cell>
          <cell r="H37">
            <v>6.3806259125328184</v>
          </cell>
          <cell r="I37">
            <v>4.2596789980316725</v>
          </cell>
        </row>
        <row r="38">
          <cell r="A38" t="str">
            <v>RNWWOD4</v>
          </cell>
          <cell r="C38" t="str">
            <v>WOD</v>
          </cell>
          <cell r="D38">
            <v>16.967545391096017</v>
          </cell>
          <cell r="E38">
            <v>16.921789819180283</v>
          </cell>
          <cell r="F38">
            <v>16.853160516616718</v>
          </cell>
          <cell r="G38">
            <v>16.738779430595667</v>
          </cell>
          <cell r="H38">
            <v>13.726395684603107</v>
          </cell>
          <cell r="I38">
            <v>21.182984916095826</v>
          </cell>
        </row>
        <row r="39">
          <cell r="A39" t="str">
            <v>RNWWOD5</v>
          </cell>
          <cell r="C39" t="str">
            <v>WOD</v>
          </cell>
          <cell r="D39">
            <v>7.5383717004205133</v>
          </cell>
          <cell r="E39">
            <v>6.685877346195694</v>
          </cell>
          <cell r="F39">
            <v>3.5191468636760019</v>
          </cell>
          <cell r="G39">
            <v>1.8914904582124281E-3</v>
          </cell>
          <cell r="H39">
            <v>1.0114405101398474E-3</v>
          </cell>
          <cell r="I39">
            <v>13.234514395010438</v>
          </cell>
        </row>
        <row r="40">
          <cell r="A40" t="str">
            <v>RNNWWST1</v>
          </cell>
          <cell r="C40" t="str">
            <v>WSTNREN</v>
          </cell>
          <cell r="D40">
            <v>35.611802104874613</v>
          </cell>
          <cell r="E40">
            <v>35.882385742390859</v>
          </cell>
          <cell r="F40">
            <v>35.489474469962019</v>
          </cell>
          <cell r="G40">
            <v>35.039966104767274</v>
          </cell>
          <cell r="H40">
            <v>35.159461963846091</v>
          </cell>
          <cell r="I40">
            <v>35.603180182896153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16.523363236931878</v>
          </cell>
          <cell r="F41">
            <v>32.501521767386301</v>
          </cell>
          <cell r="G41">
            <v>40.638980221631115</v>
          </cell>
          <cell r="H41">
            <v>84.640654562304121</v>
          </cell>
          <cell r="I41">
            <v>135.93301686560594</v>
          </cell>
        </row>
        <row r="42">
          <cell r="A42" t="str">
            <v>IMPHFO1</v>
          </cell>
          <cell r="C42" t="str">
            <v>HFO</v>
          </cell>
          <cell r="D42">
            <v>2.7763709255471904</v>
          </cell>
          <cell r="E42">
            <v>2.5095439263486446E-4</v>
          </cell>
          <cell r="F42">
            <v>6.662051486204044E-4</v>
          </cell>
          <cell r="G42">
            <v>3.4772859808197994E-4</v>
          </cell>
          <cell r="H42">
            <v>6.0836226134078938E-4</v>
          </cell>
        </row>
        <row r="43">
          <cell r="A43" t="str">
            <v>RNWHYDD1</v>
          </cell>
          <cell r="C43" t="str">
            <v>HYDD</v>
          </cell>
          <cell r="D43">
            <v>66.745681544025615</v>
          </cell>
          <cell r="E43">
            <v>49.798803936135151</v>
          </cell>
          <cell r="F43">
            <v>68.536668921369042</v>
          </cell>
          <cell r="G43">
            <v>70.235415738225214</v>
          </cell>
          <cell r="H43">
            <v>72.988665644959312</v>
          </cell>
          <cell r="I43">
            <v>69.178248752755863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2.5743872764419988</v>
          </cell>
          <cell r="H44">
            <v>1.6131285789612377</v>
          </cell>
        </row>
        <row r="45">
          <cell r="A45" t="str">
            <v>IMPBDS</v>
          </cell>
          <cell r="C45" t="str">
            <v>BDS</v>
          </cell>
          <cell r="D45">
            <v>2.6151034932249586</v>
          </cell>
          <cell r="E45">
            <v>2.8138097072903672</v>
          </cell>
          <cell r="F45">
            <v>2.4622787205946404</v>
          </cell>
          <cell r="G45">
            <v>3.2662220000504418</v>
          </cell>
          <cell r="H45">
            <v>3.2671858519085495</v>
          </cell>
          <cell r="I45">
            <v>17.417433661499299</v>
          </cell>
        </row>
        <row r="46">
          <cell r="A46" t="str">
            <v>IMPCOA1</v>
          </cell>
          <cell r="C46" t="str">
            <v>COA</v>
          </cell>
          <cell r="D46">
            <v>3.6600043868125254</v>
          </cell>
          <cell r="E46">
            <v>3.5647204773970209</v>
          </cell>
          <cell r="F46">
            <v>5.1518423862717856E-3</v>
          </cell>
          <cell r="G46">
            <v>7.7427252948252142E-4</v>
          </cell>
          <cell r="H46">
            <v>4.6193876887130436E-4</v>
          </cell>
          <cell r="I46">
            <v>1.2659061352543089E-4</v>
          </cell>
        </row>
        <row r="47">
          <cell r="A47" t="str">
            <v>IMPETH</v>
          </cell>
          <cell r="C47" t="str">
            <v>ETH</v>
          </cell>
          <cell r="D47">
            <v>4.4341513208729308</v>
          </cell>
          <cell r="E47">
            <v>4.5642404936546983</v>
          </cell>
          <cell r="F47">
            <v>4.2651315631806028</v>
          </cell>
          <cell r="G47">
            <v>2.3969190367190492</v>
          </cell>
          <cell r="H47">
            <v>4.869528445097826</v>
          </cell>
          <cell r="I47">
            <v>4.4478650199748886</v>
          </cell>
        </row>
        <row r="48">
          <cell r="A48" t="str">
            <v>IMPELC_DE</v>
          </cell>
          <cell r="C48" t="str">
            <v>ELC_I-DE</v>
          </cell>
          <cell r="D48">
            <v>46.398477105916392</v>
          </cell>
          <cell r="E48">
            <v>19.340567747764592</v>
          </cell>
          <cell r="F48">
            <v>16.700649904931954</v>
          </cell>
          <cell r="G48">
            <v>9.7318674192022563</v>
          </cell>
          <cell r="H48">
            <v>11.122342269129517</v>
          </cell>
          <cell r="I48">
            <v>7.3737498950925318</v>
          </cell>
        </row>
        <row r="49">
          <cell r="A49" t="str">
            <v>IMPELC_DE</v>
          </cell>
          <cell r="C49" t="str">
            <v>ELCS</v>
          </cell>
          <cell r="D49">
            <v>46.398477105916392</v>
          </cell>
          <cell r="E49">
            <v>19.340567747764592</v>
          </cell>
          <cell r="F49">
            <v>16.700649904931954</v>
          </cell>
          <cell r="G49">
            <v>9.7318674192022563</v>
          </cell>
          <cell r="H49">
            <v>11.122342269129517</v>
          </cell>
          <cell r="I49">
            <v>7.3737498950925318</v>
          </cell>
        </row>
        <row r="50">
          <cell r="A50" t="str">
            <v>RNWWST1</v>
          </cell>
          <cell r="C50" t="str">
            <v>WSTREN</v>
          </cell>
          <cell r="D50">
            <v>33.781121302912858</v>
          </cell>
          <cell r="E50">
            <v>33.781104142995794</v>
          </cell>
          <cell r="F50">
            <v>33.781103214287853</v>
          </cell>
          <cell r="G50">
            <v>33.781106182001182</v>
          </cell>
          <cell r="H50">
            <v>33.781131901110356</v>
          </cell>
          <cell r="I50">
            <v>33.783508580389856</v>
          </cell>
        </row>
        <row r="51">
          <cell r="A51" t="str">
            <v>IMPNGA1</v>
          </cell>
          <cell r="C51" t="str">
            <v>NGA</v>
          </cell>
          <cell r="D51">
            <v>117.05040734369379</v>
          </cell>
          <cell r="E51">
            <v>106.72000138678399</v>
          </cell>
          <cell r="F51">
            <v>116.18848276101295</v>
          </cell>
          <cell r="G51">
            <v>106.52804571480095</v>
          </cell>
          <cell r="H51">
            <v>82.679565986061036</v>
          </cell>
          <cell r="I51">
            <v>44.419373632423117</v>
          </cell>
        </row>
        <row r="52">
          <cell r="A52" t="str">
            <v>IMPELC_IT</v>
          </cell>
          <cell r="C52" t="str">
            <v>ELC_I-IT</v>
          </cell>
          <cell r="D52">
            <v>6.799099441498357</v>
          </cell>
          <cell r="E52">
            <v>2.347539252541648E-4</v>
          </cell>
          <cell r="F52">
            <v>2.0154700061611081E-4</v>
          </cell>
          <cell r="G52">
            <v>7.8489600725568641E-5</v>
          </cell>
          <cell r="H52">
            <v>8.6893662091647712E-5</v>
          </cell>
          <cell r="I52">
            <v>6.0109811166775809E-5</v>
          </cell>
        </row>
        <row r="53">
          <cell r="A53" t="str">
            <v>IMPELC_IT</v>
          </cell>
          <cell r="C53" t="str">
            <v>ELCS</v>
          </cell>
          <cell r="D53">
            <v>6.799099441498357</v>
          </cell>
          <cell r="E53">
            <v>2.347539252541648E-4</v>
          </cell>
          <cell r="F53">
            <v>2.0154700061611081E-4</v>
          </cell>
          <cell r="G53">
            <v>7.8489600725568641E-5</v>
          </cell>
          <cell r="H53">
            <v>8.6893662091647712E-5</v>
          </cell>
          <cell r="I53">
            <v>6.0109811166775809E-5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3.2682081828708895</v>
          </cell>
          <cell r="E4">
            <v>3.8319881991202287</v>
          </cell>
          <cell r="F4">
            <v>3.7307317506096314</v>
          </cell>
          <cell r="G4">
            <v>3.8839096838841454</v>
          </cell>
          <cell r="H4">
            <v>4.1360277941627812</v>
          </cell>
          <cell r="I4">
            <v>4.4880454042375311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3.2682081828708895</v>
          </cell>
          <cell r="E5">
            <v>3.8319881991202287</v>
          </cell>
          <cell r="F5">
            <v>3.7307317506096314</v>
          </cell>
          <cell r="G5">
            <v>3.8839096838841454</v>
          </cell>
          <cell r="H5">
            <v>4.1360277941627812</v>
          </cell>
          <cell r="I5">
            <v>4.4880454042375311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4.4386914058651989E-7</v>
          </cell>
          <cell r="F6">
            <v>2.0020115988808548E-3</v>
          </cell>
          <cell r="G6">
            <v>2.2618800765255012E-3</v>
          </cell>
          <cell r="H6">
            <v>2.1638137778328742E-3</v>
          </cell>
          <cell r="I6">
            <v>2.3106263090977735E-3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2.0006314893766951E-3</v>
          </cell>
          <cell r="G7">
            <v>2.260536907384628E-3</v>
          </cell>
          <cell r="H7">
            <v>2.1632884346257496E-3</v>
          </cell>
          <cell r="I7">
            <v>2.3092970215008207E-3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7.45034158220064E-6</v>
          </cell>
          <cell r="E8">
            <v>3.3596356841857398E-4</v>
          </cell>
          <cell r="F8">
            <v>5.9496125718959802E-6</v>
          </cell>
          <cell r="G8">
            <v>3.8354130415509301E-8</v>
          </cell>
          <cell r="H8">
            <v>1.7908610439440901E-4</v>
          </cell>
          <cell r="I8">
            <v>1.47812210492664E-4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7.45034158220064E-6</v>
          </cell>
          <cell r="E9">
            <v>3.4341391000077502E-4</v>
          </cell>
          <cell r="F9">
            <v>3.49363522572671E-4</v>
          </cell>
          <cell r="G9">
            <v>3.4940187670308702E-4</v>
          </cell>
          <cell r="H9">
            <v>3.49341251460888E-4</v>
          </cell>
          <cell r="I9">
            <v>3.4934118154455503E-4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4.3983686788972798E-2</v>
          </cell>
          <cell r="G10">
            <v>4.3372280349537197E-2</v>
          </cell>
          <cell r="H10">
            <v>5.94679043861122E-2</v>
          </cell>
          <cell r="I10">
            <v>1.9609121868827802E-2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1.5597052052827233E-3</v>
          </cell>
          <cell r="G11">
            <v>1.5995450909049168E-3</v>
          </cell>
          <cell r="H11">
            <v>2.3407579386022885E-3</v>
          </cell>
          <cell r="I11">
            <v>8.1356994987689675E-4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7.7985260264136188E-4</v>
          </cell>
          <cell r="G12">
            <v>7.6901206293505605E-4</v>
          </cell>
          <cell r="H12">
            <v>1.0543954678388688E-3</v>
          </cell>
          <cell r="I12">
            <v>3.476794657593575E-4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1.5597052052827233E-3</v>
          </cell>
          <cell r="G13">
            <v>1.5995450909049168E-3</v>
          </cell>
          <cell r="H13">
            <v>2.3407579386022885E-3</v>
          </cell>
          <cell r="I13">
            <v>8.1356994987689675E-4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7.7689812021758602E-7</v>
          </cell>
          <cell r="F14">
            <v>1.2366194006466899E-4</v>
          </cell>
          <cell r="G14">
            <v>4.5102094076132501E-7</v>
          </cell>
          <cell r="H14">
            <v>2.3959770155490901E-6</v>
          </cell>
          <cell r="I14">
            <v>3.5455213924886499E-7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7.7689812021758602E-7</v>
          </cell>
          <cell r="F15">
            <v>1.2441009489516736E-4</v>
          </cell>
          <cell r="G15">
            <v>1.2475079526782197E-4</v>
          </cell>
          <cell r="H15">
            <v>1.8240278205111592E-4</v>
          </cell>
          <cell r="I15">
            <v>6.8829239457824745E-5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0.46151949362626449</v>
          </cell>
          <cell r="E16">
            <v>0.54457598552630315</v>
          </cell>
          <cell r="F16">
            <v>0.54458005273824928</v>
          </cell>
          <cell r="G16">
            <v>0.54458453569538845</v>
          </cell>
          <cell r="H16">
            <v>0.54468362656818692</v>
          </cell>
          <cell r="I16">
            <v>0.54471321943893802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0.46151949362626449</v>
          </cell>
          <cell r="E17">
            <v>0.54457598552630315</v>
          </cell>
          <cell r="F17">
            <v>0.54458005273824928</v>
          </cell>
          <cell r="G17">
            <v>0.54458453569538845</v>
          </cell>
          <cell r="H17">
            <v>0.54468362656818692</v>
          </cell>
          <cell r="I17">
            <v>0.54471321943893802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0.62578914390001961</v>
          </cell>
          <cell r="E18">
            <v>0.73757469822975585</v>
          </cell>
          <cell r="F18">
            <v>0.73633359243481478</v>
          </cell>
          <cell r="G18">
            <v>0.73427128408367004</v>
          </cell>
          <cell r="H18">
            <v>0.73030206914170326</v>
          </cell>
          <cell r="I18">
            <v>0.72628429258525029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7.4723478480215799E-3</v>
          </cell>
          <cell r="F19">
            <v>1.6987026815884699E-5</v>
          </cell>
          <cell r="G19">
            <v>3.1908335122431699E-3</v>
          </cell>
          <cell r="H19">
            <v>1.32181774827812E-2</v>
          </cell>
          <cell r="I19">
            <v>2.64660481535978E-2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3.733252690714222E-2</v>
          </cell>
          <cell r="F20">
            <v>3.7347356249370536E-2</v>
          </cell>
          <cell r="G20">
            <v>4.0534945712544686E-2</v>
          </cell>
          <cell r="H20">
            <v>4.1513735478756399E-2</v>
          </cell>
          <cell r="I20">
            <v>4.7104462536203033E-2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1.3272973298935768E-4</v>
          </cell>
          <cell r="H21">
            <v>2.0867543253892283E-4</v>
          </cell>
          <cell r="I21">
            <v>6.3194408617293097E-5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1.3317679006723027E-4</v>
          </cell>
          <cell r="H22">
            <v>2.1113135019378151E-4</v>
          </cell>
          <cell r="I22">
            <v>6.3392663962929361E-5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2.659065230565879E-4</v>
          </cell>
          <cell r="H23">
            <v>4.1980678273270395E-4</v>
          </cell>
          <cell r="I23">
            <v>1.2658707258022243E-4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0.52047095591154247</v>
          </cell>
          <cell r="E24">
            <v>0.59724170366635809</v>
          </cell>
          <cell r="F24">
            <v>0.29550718782480667</v>
          </cell>
          <cell r="G24">
            <v>0.27715926182524114</v>
          </cell>
          <cell r="H24">
            <v>0.23392671897740205</v>
          </cell>
          <cell r="I24">
            <v>9.2904016622474356E-2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1.0409419118230847</v>
          </cell>
          <cell r="E25">
            <v>1.194483407332716</v>
          </cell>
          <cell r="F25">
            <v>0.59101437564961323</v>
          </cell>
          <cell r="G25">
            <v>0.55431852365048206</v>
          </cell>
          <cell r="H25">
            <v>0.467853437954804</v>
          </cell>
          <cell r="I25">
            <v>0.18580803324494877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5.1141218623339301E-3</v>
          </cell>
          <cell r="F26">
            <v>2.3077987878577901E-7</v>
          </cell>
          <cell r="G26">
            <v>3.4961227868770703E-7</v>
          </cell>
          <cell r="H26">
            <v>6.9246739001695198E-3</v>
          </cell>
          <cell r="I26">
            <v>7.6848638290527694E-8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4.0436099934656987E-2</v>
          </cell>
          <cell r="F27">
            <v>2.8860509352740711E-2</v>
          </cell>
          <cell r="G27">
            <v>2.8854141337602602E-2</v>
          </cell>
          <cell r="H27">
            <v>1.5993058329963786E-2</v>
          </cell>
          <cell r="I27">
            <v>8.5624364496762195E-3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4.3871550362719631</v>
          </cell>
          <cell r="E28">
            <v>4.3870825829096507</v>
          </cell>
          <cell r="F28">
            <v>4.2480955181503228</v>
          </cell>
          <cell r="G28">
            <v>3.7850027021646548</v>
          </cell>
          <cell r="H28">
            <v>3.4602550158938272</v>
          </cell>
          <cell r="I28">
            <v>1.3285406436537393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6.093270883711063</v>
          </cell>
          <cell r="E29">
            <v>6.0931702540411834</v>
          </cell>
          <cell r="F29">
            <v>5.9001326640976703</v>
          </cell>
          <cell r="G29">
            <v>5.2569481974509058</v>
          </cell>
          <cell r="H29">
            <v>4.8059097442969803</v>
          </cell>
          <cell r="I29">
            <v>1.8451953384079709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7.5483073967704103E-7</v>
          </cell>
          <cell r="F30">
            <v>2.0590126237816999E-7</v>
          </cell>
          <cell r="G30">
            <v>3.2326247462279799E-7</v>
          </cell>
          <cell r="H30">
            <v>0.11665293614496</v>
          </cell>
          <cell r="I30">
            <v>7.8620829984223196E-8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0.35442878076809836</v>
          </cell>
          <cell r="F31">
            <v>0.35442326410122199</v>
          </cell>
          <cell r="G31">
            <v>0.35442065136961626</v>
          </cell>
          <cell r="H31">
            <v>0.28004208488932975</v>
          </cell>
          <cell r="I31">
            <v>0.13988828994571312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1.047044262312855E-2</v>
          </cell>
          <cell r="I32">
            <v>1.1768287855409537E-2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1.0576204669826816E-2</v>
          </cell>
          <cell r="I33">
            <v>1.1887159449908626E-2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3.8703357016895202E-7</v>
          </cell>
          <cell r="H34">
            <v>1.30007560872836E-3</v>
          </cell>
          <cell r="I34">
            <v>1.7135749834049599E-5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3.8703357016895202E-7</v>
          </cell>
          <cell r="H35">
            <v>1.30162192503518E-3</v>
          </cell>
          <cell r="I35">
            <v>1.31875767486923E-3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6.1735458019608709</v>
          </cell>
          <cell r="E36">
            <v>6.7514728151210601</v>
          </cell>
          <cell r="F36">
            <v>6.1655575188181437</v>
          </cell>
          <cell r="G36">
            <v>4.7904052701708064</v>
          </cell>
          <cell r="H36">
            <v>2.2940551324856591</v>
          </cell>
          <cell r="I36">
            <v>0.36780329033434034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8.5743691693900956</v>
          </cell>
          <cell r="E37">
            <v>9.3770455765570322</v>
          </cell>
          <cell r="F37">
            <v>8.5632743316918738</v>
          </cell>
          <cell r="G37">
            <v>6.6533406530150119</v>
          </cell>
          <cell r="H37">
            <v>3.1861876840078565</v>
          </cell>
          <cell r="I37">
            <v>0.51083790324213985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1.5825718421320299E-4</v>
          </cell>
          <cell r="E38">
            <v>4.3314861148134001E-2</v>
          </cell>
          <cell r="F38">
            <v>1.52369831601599E-6</v>
          </cell>
          <cell r="G38">
            <v>7.8413437332940603E-7</v>
          </cell>
          <cell r="H38">
            <v>4.0295819223342202E-2</v>
          </cell>
          <cell r="I38">
            <v>9.8396844354475209E-7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0.47857853500132519</v>
          </cell>
          <cell r="E39">
            <v>0.5218933194005495</v>
          </cell>
          <cell r="F39">
            <v>0.52179392848976269</v>
          </cell>
          <cell r="G39">
            <v>0.52178661608271648</v>
          </cell>
          <cell r="H39">
            <v>0.17973695325549666</v>
          </cell>
          <cell r="I39">
            <v>3.1152578276640405E-2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5.1850547600294954</v>
          </cell>
          <cell r="E40">
            <v>5.5675586937983415</v>
          </cell>
          <cell r="F40">
            <v>5.6343072705885282</v>
          </cell>
          <cell r="G40">
            <v>8.616522593518896</v>
          </cell>
          <cell r="H40">
            <v>9.5517543857071239</v>
          </cell>
          <cell r="I40">
            <v>13.86917195472394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5.1850547600294954</v>
          </cell>
          <cell r="E41">
            <v>5.5675586937983415</v>
          </cell>
          <cell r="F41">
            <v>5.6343072705885282</v>
          </cell>
          <cell r="G41">
            <v>8.616522593518896</v>
          </cell>
          <cell r="H41">
            <v>9.5517543857071239</v>
          </cell>
          <cell r="I41">
            <v>13.86917195472394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5.6086402335099983</v>
          </cell>
          <cell r="E42">
            <v>6.0095206955990932</v>
          </cell>
          <cell r="F42">
            <v>6.0621331207084159</v>
          </cell>
          <cell r="G42">
            <v>9.2216789407686761</v>
          </cell>
          <cell r="H42">
            <v>10.115412695091536</v>
          </cell>
          <cell r="I42">
            <v>14.599128373393619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1.6622990390674601E-2</v>
          </cell>
          <cell r="F43">
            <v>3.3865127628982403E-2</v>
          </cell>
          <cell r="G43">
            <v>0.17212023068295201</v>
          </cell>
          <cell r="H43">
            <v>0.182022541645701</v>
          </cell>
          <cell r="I43">
            <v>0.92728374988067597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0.32317644623280262</v>
          </cell>
          <cell r="F44">
            <v>0.34229147239598201</v>
          </cell>
          <cell r="G44">
            <v>0.50079631945530112</v>
          </cell>
          <cell r="H44">
            <v>0.57783544824550093</v>
          </cell>
          <cell r="I44">
            <v>1.1715524533464865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5.6997020957318356E-5</v>
          </cell>
          <cell r="G45">
            <v>6.8090615547943258E-5</v>
          </cell>
          <cell r="H45">
            <v>1.4449209859742742E-4</v>
          </cell>
          <cell r="I45">
            <v>6.9216032045293905E-5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5.6982038732355591E-5</v>
          </cell>
          <cell r="G46">
            <v>6.8076046286322909E-5</v>
          </cell>
          <cell r="H46">
            <v>1.4450338799243992E-4</v>
          </cell>
          <cell r="I46">
            <v>6.9222695595118623E-5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8.4654033194180406E-6</v>
          </cell>
          <cell r="E47">
            <v>2.0730308554131499E-7</v>
          </cell>
          <cell r="F47">
            <v>1.98789781710729E-5</v>
          </cell>
          <cell r="G47">
            <v>9.2277827396269595E-6</v>
          </cell>
          <cell r="H47">
            <v>1.4833139056037899E-5</v>
          </cell>
          <cell r="I47">
            <v>8.7412010202176004E-6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8.4697431594785439E-6</v>
          </cell>
          <cell r="E48">
            <v>3.0932400200175355E-7</v>
          </cell>
          <cell r="F48">
            <v>2.0086572550125865E-5</v>
          </cell>
          <cell r="G48">
            <v>2.0254072886210704E-5</v>
          </cell>
          <cell r="H48">
            <v>4.1470583345484894E-5</v>
          </cell>
          <cell r="I48">
            <v>1.8331495670505703E-5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5.4453872363315788E-2</v>
          </cell>
          <cell r="F49">
            <v>7.0500475028138165E-2</v>
          </cell>
          <cell r="G49">
            <v>0.11352681094084711</v>
          </cell>
          <cell r="H49">
            <v>0.25171781367002038</v>
          </cell>
          <cell r="I49">
            <v>0.45636974074520226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2.0318844187342995</v>
          </cell>
          <cell r="E50">
            <v>3.826994697777399</v>
          </cell>
          <cell r="F50">
            <v>4.1559849909193352</v>
          </cell>
          <cell r="G50">
            <v>4.1327015442520114</v>
          </cell>
          <cell r="H50">
            <v>3.6021784864082513</v>
          </cell>
          <cell r="I50">
            <v>3.2371408609094674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1.7874661759364401</v>
          </cell>
          <cell r="E51">
            <v>3.5391871909909076</v>
          </cell>
          <cell r="F51">
            <v>3.5702935117171823</v>
          </cell>
          <cell r="G51">
            <v>3.3278395904257208</v>
          </cell>
          <cell r="H51">
            <v>2.5509290814096492</v>
          </cell>
          <cell r="I51">
            <v>1.9984227124120124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4.5206539547114399</v>
          </cell>
          <cell r="E52">
            <v>1.8954500414299189</v>
          </cell>
          <cell r="F52">
            <v>1.895450317701979</v>
          </cell>
          <cell r="G52">
            <v>1.895450752241346</v>
          </cell>
          <cell r="H52">
            <v>1.8954522146637471</v>
          </cell>
          <cell r="I52">
            <v>1.8954545703065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0.35008260059458962</v>
          </cell>
          <cell r="F53">
            <v>0.38254545028965325</v>
          </cell>
          <cell r="G53">
            <v>0.44347535364102403</v>
          </cell>
          <cell r="H53">
            <v>1.0668001901596833</v>
          </cell>
          <cell r="I53">
            <v>1.4337070634672691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9.2187330780783512</v>
          </cell>
          <cell r="E54">
            <v>10.684625634053447</v>
          </cell>
          <cell r="F54">
            <v>11.111538938272698</v>
          </cell>
          <cell r="G54">
            <v>10.892769945706302</v>
          </cell>
          <cell r="H54">
            <v>10.217497572433231</v>
          </cell>
          <cell r="I54">
            <v>9.768545553737777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0.62767239780191397</v>
          </cell>
          <cell r="E55">
            <v>3.22368030129331E-2</v>
          </cell>
          <cell r="F55">
            <v>3.0827493296031899E-3</v>
          </cell>
          <cell r="G55">
            <v>7.9439365371655503E-3</v>
          </cell>
          <cell r="H55">
            <v>4.9155623155895403E-2</v>
          </cell>
          <cell r="I55">
            <v>4.3332639291449399E-2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0.62767239780191397</v>
          </cell>
          <cell r="E56">
            <v>0.65990920081484705</v>
          </cell>
          <cell r="F56">
            <v>0.66299195014445</v>
          </cell>
          <cell r="G56">
            <v>0.67093588668161597</v>
          </cell>
          <cell r="H56">
            <v>0.73050955392758998</v>
          </cell>
          <cell r="I56">
            <v>0.77384219321903902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1.3591262020115437E-2</v>
          </cell>
          <cell r="E57">
            <v>7.7195308305667149E-4</v>
          </cell>
          <cell r="F57">
            <v>4.4428310192817944E-3</v>
          </cell>
          <cell r="G57">
            <v>0.12451284395299102</v>
          </cell>
          <cell r="H57">
            <v>0.27935152620879705</v>
          </cell>
          <cell r="I57">
            <v>0.26436747353530982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1.4116654393211487E-2</v>
          </cell>
          <cell r="E58">
            <v>7.7216014198835383E-4</v>
          </cell>
          <cell r="F58">
            <v>4.4195316049339987E-3</v>
          </cell>
          <cell r="G58">
            <v>0.12126286449997976</v>
          </cell>
          <cell r="H58">
            <v>0.25709058629694309</v>
          </cell>
          <cell r="I58">
            <v>0.25474484081951398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2.7707916413326927E-2</v>
          </cell>
          <cell r="E59">
            <v>1.5441132250450258E-3</v>
          </cell>
          <cell r="F59">
            <v>8.8623626242157957E-3</v>
          </cell>
          <cell r="G59">
            <v>0.24577570845297089</v>
          </cell>
          <cell r="H59">
            <v>0.53644211250573959</v>
          </cell>
          <cell r="I59">
            <v>0.51911231435482352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73.238323802086185</v>
          </cell>
          <cell r="E60">
            <v>78.632917532872298</v>
          </cell>
          <cell r="F60">
            <v>79.048987347357624</v>
          </cell>
          <cell r="G60">
            <v>77.789789295846845</v>
          </cell>
          <cell r="H60">
            <v>73.873382613326029</v>
          </cell>
          <cell r="I60">
            <v>70.002115951467687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6.9642219458674228</v>
          </cell>
          <cell r="F61">
            <v>6.9636908679133196</v>
          </cell>
          <cell r="G61">
            <v>9.7725338174525707</v>
          </cell>
          <cell r="H61">
            <v>15.311482850630615</v>
          </cell>
          <cell r="I61">
            <v>23.548144440831784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6.1735458019608709</v>
          </cell>
          <cell r="E62">
            <v>6.7514728151210601</v>
          </cell>
          <cell r="F62">
            <v>6.1655575188181437</v>
          </cell>
          <cell r="G62">
            <v>4.7904052701708064</v>
          </cell>
          <cell r="H62">
            <v>2.2940551324856591</v>
          </cell>
          <cell r="I62">
            <v>0.36780329033434034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3.1973092215757974E-4</v>
          </cell>
          <cell r="H63">
            <v>6.4756354054312402E-4</v>
          </cell>
          <cell r="I63">
            <v>6.5973701659852125E-4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5.5539015518637829</v>
          </cell>
          <cell r="E64">
            <v>6.0159368939861739</v>
          </cell>
          <cell r="F64">
            <v>6.0160111160854859</v>
          </cell>
          <cell r="G64">
            <v>8.0386489571752584</v>
          </cell>
          <cell r="H64">
            <v>8.0386548732701222</v>
          </cell>
          <cell r="I64">
            <v>8.0386792818910369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2.3940356442691377</v>
          </cell>
          <cell r="E65">
            <v>1.0483933287588617E-4</v>
          </cell>
          <cell r="F65">
            <v>2.2736093882823805</v>
          </cell>
          <cell r="G65">
            <v>1.9154828131787671</v>
          </cell>
          <cell r="H65">
            <v>1.2001932517514466</v>
          </cell>
          <cell r="I65">
            <v>0.63415005223904586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1.2230669304963038</v>
          </cell>
          <cell r="E66">
            <v>1.3407670942922769</v>
          </cell>
          <cell r="F66">
            <v>1.3549609008116561</v>
          </cell>
          <cell r="G66">
            <v>1.4876968523752767</v>
          </cell>
          <cell r="H66">
            <v>3.4271145929758982</v>
          </cell>
          <cell r="I66">
            <v>5.8718914128028565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4.2612060745054592</v>
          </cell>
          <cell r="E67">
            <v>4.617649387728112</v>
          </cell>
          <cell r="F67">
            <v>4.8267968603542277</v>
          </cell>
          <cell r="G67">
            <v>5.2008406400204112</v>
          </cell>
          <cell r="H67">
            <v>5.8658806687231726</v>
          </cell>
          <cell r="I67">
            <v>8.4183050041175971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1.877071256885628</v>
          </cell>
          <cell r="E68">
            <v>2.1600831962831366</v>
          </cell>
          <cell r="F68">
            <v>2.1596552194081493</v>
          </cell>
          <cell r="G68">
            <v>2.225280438772459</v>
          </cell>
          <cell r="H68">
            <v>2.3004094137650193</v>
          </cell>
          <cell r="I68">
            <v>2.1297402622225445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0.68564988954005612</v>
          </cell>
          <cell r="E69">
            <v>0.74268976388128205</v>
          </cell>
          <cell r="F69">
            <v>0.64621767758795035</v>
          </cell>
          <cell r="G69">
            <v>2.1344927029724183</v>
          </cell>
          <cell r="H69">
            <v>2.2313094435365</v>
          </cell>
          <cell r="I69">
            <v>3.658866558941741E-2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0.62699376802732421</v>
          </cell>
          <cell r="E70">
            <v>0.68733169702367924</v>
          </cell>
          <cell r="F70">
            <v>0.68681387825267426</v>
          </cell>
          <cell r="G70">
            <v>0.70055029550024062</v>
          </cell>
          <cell r="H70">
            <v>3.9040754504137736</v>
          </cell>
          <cell r="I70">
            <v>4.143480385869438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1.1005095844781453E-3</v>
          </cell>
          <cell r="H71">
            <v>1.5465559982608553E-3</v>
          </cell>
          <cell r="I71">
            <v>2.6222271230377591E-4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24.189715067397486</v>
          </cell>
          <cell r="E72">
            <v>25.326921017147356</v>
          </cell>
          <cell r="F72">
            <v>24.562529980329266</v>
          </cell>
          <cell r="G72">
            <v>24.443126125119115</v>
          </cell>
          <cell r="H72">
            <v>23.218087848007929</v>
          </cell>
          <cell r="I72">
            <v>14.8403375601003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7.2334246769272079E-4</v>
          </cell>
          <cell r="G73">
            <v>6.8455485060844065E-4</v>
          </cell>
          <cell r="H73">
            <v>5.4770659944676035E-3</v>
          </cell>
          <cell r="I73">
            <v>2.1286237840246378E-3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1.4100659433864497</v>
          </cell>
          <cell r="E74">
            <v>1.5273708246961648</v>
          </cell>
          <cell r="F74">
            <v>1.5368936533995028</v>
          </cell>
          <cell r="G74">
            <v>1.2934146135474407</v>
          </cell>
          <cell r="H74">
            <v>0.84081880043837431</v>
          </cell>
          <cell r="I74">
            <v>1.2712084685512333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1.7711178648789584E-4</v>
          </cell>
          <cell r="H75">
            <v>3.8539587740882622E-4</v>
          </cell>
          <cell r="I75">
            <v>3.4972572199542672E-4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24.843070732531164</v>
          </cell>
          <cell r="E76">
            <v>22.498391522708364</v>
          </cell>
          <cell r="F76">
            <v>21.855552557530341</v>
          </cell>
          <cell r="G76">
            <v>15.785065152012123</v>
          </cell>
          <cell r="H76">
            <v>5.2332763462647245</v>
          </cell>
          <cell r="I76">
            <v>0.69842671534919587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4.8607640611288182E-4</v>
          </cell>
          <cell r="G77">
            <v>2.7173866807350357E-4</v>
          </cell>
          <cell r="H77">
            <v>5.0947923906782659E-4</v>
          </cell>
          <cell r="I77">
            <v>3.447496440954502E-4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6.2722975558092452E-4</v>
          </cell>
          <cell r="G78">
            <v>3.397078867932936E-4</v>
          </cell>
          <cell r="H78">
            <v>5.994242091608052E-4</v>
          </cell>
          <cell r="I78">
            <v>3.8307972583793038E-4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1.07351225820897E-3</v>
          </cell>
          <cell r="E79">
            <v>9.8732302625164399E-6</v>
          </cell>
          <cell r="F79">
            <v>4.3667661713681401E-5</v>
          </cell>
          <cell r="G79">
            <v>1.5929025985711398E-5</v>
          </cell>
          <cell r="H79">
            <v>5.4381771489976897E-5</v>
          </cell>
          <cell r="I79">
            <v>2.10778352267215E-5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1.07351225820897E-3</v>
          </cell>
          <cell r="E80">
            <v>3.8556303311649805E-5</v>
          </cell>
          <cell r="F80">
            <v>7.6445397419169911E-5</v>
          </cell>
          <cell r="G80">
            <v>7.6827797972819998E-5</v>
          </cell>
          <cell r="H80">
            <v>8.1961646882715495E-5</v>
          </cell>
          <cell r="I80">
            <v>5.4622902809822201E-5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1.4535067956045452E-2</v>
          </cell>
          <cell r="F81">
            <v>1.6645339732105451E-2</v>
          </cell>
          <cell r="G81">
            <v>1.7189385748641251E-2</v>
          </cell>
          <cell r="H81">
            <v>0.3287540829668088</v>
          </cell>
          <cell r="I81">
            <v>0.54128262385671666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1.4535067956045384E-2</v>
          </cell>
          <cell r="F82">
            <v>1.6645339732105458E-2</v>
          </cell>
          <cell r="G82">
            <v>1.7189385748641237E-2</v>
          </cell>
          <cell r="H82">
            <v>0.32875408296680875</v>
          </cell>
          <cell r="I82">
            <v>0.54128262385671633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5.5995863624852603E-4</v>
          </cell>
          <cell r="F83">
            <v>7.9375703791098294E-5</v>
          </cell>
          <cell r="G83">
            <v>2.7237669842663999E-5</v>
          </cell>
          <cell r="H83">
            <v>4.6176671090337098E-3</v>
          </cell>
          <cell r="I83">
            <v>1.08155421460951E-2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5.5995863624852603E-4</v>
          </cell>
          <cell r="F84">
            <v>6.3913321873154867E-4</v>
          </cell>
          <cell r="G84">
            <v>6.6591914885820978E-4</v>
          </cell>
          <cell r="H84">
            <v>1.2517277963174957E-2</v>
          </cell>
          <cell r="I84">
            <v>2.1420031675802805E-2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2.0953721459484498E-5</v>
          </cell>
          <cell r="F85">
            <v>1.0834130269349764E-4</v>
          </cell>
          <cell r="G85">
            <v>5.7797446693671699E-5</v>
          </cell>
          <cell r="H85">
            <v>7.6181461530900203E-5</v>
          </cell>
          <cell r="I85">
            <v>4.3674654282207815E-5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2.8855994701708233E-7</v>
          </cell>
          <cell r="F86">
            <v>7.0159184342238901E-6</v>
          </cell>
          <cell r="G86">
            <v>1.0871713724578507E-5</v>
          </cell>
          <cell r="H86">
            <v>4.5998000683046998E-5</v>
          </cell>
          <cell r="I86">
            <v>2.387033946378395E-5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3.1143608765242397E-2</v>
          </cell>
          <cell r="E87">
            <v>5.7903731624894894E-3</v>
          </cell>
          <cell r="F87">
            <v>1.9148382468471465E-2</v>
          </cell>
          <cell r="G87">
            <v>1.8013913376659883E-2</v>
          </cell>
          <cell r="H87">
            <v>7.4535969908286884E-2</v>
          </cell>
          <cell r="I87">
            <v>0.18078851287111614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3.1143608765242397E-2</v>
          </cell>
          <cell r="E88">
            <v>5.8133286944703063E-3</v>
          </cell>
          <cell r="F88">
            <v>1.9264262195726051E-2</v>
          </cell>
          <cell r="G88">
            <v>1.8082870671062096E-2</v>
          </cell>
          <cell r="H88">
            <v>7.4658268416641263E-2</v>
          </cell>
          <cell r="I88">
            <v>0.18085618350776578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3.5600023389736517</v>
          </cell>
          <cell r="E89">
            <v>3.4647187514394595</v>
          </cell>
          <cell r="F89">
            <v>4.1928406389656631E-3</v>
          </cell>
          <cell r="G89">
            <v>2.8894220657265171E-4</v>
          </cell>
          <cell r="H89">
            <v>4.6193876887130436E-4</v>
          </cell>
          <cell r="I89">
            <v>1.2659061352543089E-4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330.012216822857</v>
          </cell>
          <cell r="E90">
            <v>321.17942825843801</v>
          </cell>
          <cell r="F90">
            <v>0.38867632723211698</v>
          </cell>
          <cell r="G90">
            <v>2.6784942549284801E-2</v>
          </cell>
          <cell r="H90">
            <v>4.2821723874369902E-2</v>
          </cell>
          <cell r="I90">
            <v>1.1734949873807399E-2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3.5600023389736517</v>
          </cell>
          <cell r="E91">
            <v>3.4647187514394595</v>
          </cell>
          <cell r="F91">
            <v>4.1928406389656631E-3</v>
          </cell>
          <cell r="G91">
            <v>2.8894220657265171E-4</v>
          </cell>
          <cell r="H91">
            <v>4.6193876887130436E-4</v>
          </cell>
          <cell r="I91">
            <v>1.2659061352543089E-4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0.38980301933136113</v>
          </cell>
          <cell r="E92">
            <v>0.78033970046796808</v>
          </cell>
          <cell r="F92">
            <v>0.78024589293276292</v>
          </cell>
          <cell r="G92">
            <v>0.7803225733876491</v>
          </cell>
          <cell r="H92">
            <v>3.3605456341998869</v>
          </cell>
          <cell r="I92">
            <v>4.2470137139735273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0.38980301933136113</v>
          </cell>
          <cell r="E93">
            <v>0.78033970046796808</v>
          </cell>
          <cell r="F93">
            <v>0.78024589293276292</v>
          </cell>
          <cell r="G93">
            <v>0.7803225733876491</v>
          </cell>
          <cell r="H93">
            <v>3.3605456341998869</v>
          </cell>
          <cell r="I93">
            <v>4.2470137139735273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1.3630102469100599E-7</v>
          </cell>
          <cell r="G94">
            <v>7.28545067443176E-7</v>
          </cell>
          <cell r="H94">
            <v>0.10070636951098599</v>
          </cell>
          <cell r="I94">
            <v>8.7959334060482897E-2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5.5103027874648297E-2</v>
          </cell>
          <cell r="G95">
            <v>5.5103756419715703E-2</v>
          </cell>
          <cell r="H95">
            <v>0.23731545044038299</v>
          </cell>
          <cell r="I95">
            <v>0.29991658037236002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4.6280251262947223</v>
          </cell>
          <cell r="E96">
            <v>3.6632808563885475</v>
          </cell>
          <cell r="F96">
            <v>4.040948757289887</v>
          </cell>
          <cell r="G96">
            <v>2.6454880942247287</v>
          </cell>
          <cell r="H96">
            <v>0.95360522163987738</v>
          </cell>
          <cell r="I96">
            <v>0.31660323414674102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4.871605396099711</v>
          </cell>
          <cell r="E97">
            <v>3.8560851119879453</v>
          </cell>
          <cell r="F97">
            <v>4.2536302708314579</v>
          </cell>
          <cell r="G97">
            <v>2.7847243097102368</v>
          </cell>
          <cell r="H97">
            <v>1.0037949701472388</v>
          </cell>
          <cell r="I97">
            <v>0.33326656225972728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5.2591319550312595E-7</v>
          </cell>
          <cell r="E98">
            <v>1.0184451248343701E-6</v>
          </cell>
          <cell r="F98">
            <v>1.4020851963041199E-6</v>
          </cell>
          <cell r="G98">
            <v>7.2444235014364397E-7</v>
          </cell>
          <cell r="H98">
            <v>1.7165644118945301E-6</v>
          </cell>
          <cell r="I98">
            <v>5.0466765188365397E-7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0.32680166986153447</v>
          </cell>
          <cell r="E99">
            <v>0.32680207895055779</v>
          </cell>
          <cell r="F99">
            <v>0.32680258258102457</v>
          </cell>
          <cell r="G99">
            <v>0.32679978634599322</v>
          </cell>
          <cell r="H99">
            <v>7.7658442006467474E-2</v>
          </cell>
          <cell r="I99">
            <v>3.2849080544502911E-2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2.5535354616697961E-3</v>
          </cell>
          <cell r="F100">
            <v>5.1225082516494153E-3</v>
          </cell>
          <cell r="G100">
            <v>4.8891080211123364E-3</v>
          </cell>
          <cell r="H100">
            <v>0.40358969331603933</v>
          </cell>
          <cell r="I100">
            <v>0.32334229270187831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2.5535354616697961E-3</v>
          </cell>
          <cell r="F101">
            <v>5.1225082516494153E-3</v>
          </cell>
          <cell r="G101">
            <v>4.8891080211123364E-3</v>
          </cell>
          <cell r="H101">
            <v>0.40358969331603933</v>
          </cell>
          <cell r="I101">
            <v>0.32334229270187831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2.579328749161407E-3</v>
          </cell>
          <cell r="F102">
            <v>5.1742507592418344E-3</v>
          </cell>
          <cell r="G102">
            <v>4.938492950618518E-3</v>
          </cell>
          <cell r="H102">
            <v>0.40766635688488828</v>
          </cell>
          <cell r="I102">
            <v>0.32660837646654384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2.8573305383425599E-4</v>
          </cell>
          <cell r="F103">
            <v>3.8469485637541398E-4</v>
          </cell>
          <cell r="G103">
            <v>3.0672409040467401E-4</v>
          </cell>
          <cell r="H103">
            <v>1.15752818277972E-2</v>
          </cell>
          <cell r="I103">
            <v>1.50726442452349E-2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2.8573305383425599E-4</v>
          </cell>
          <cell r="F104">
            <v>4.5547594200416803E-4</v>
          </cell>
          <cell r="G104">
            <v>4.706651309159751E-4</v>
          </cell>
          <cell r="H104">
            <v>3.3556330548424801E-2</v>
          </cell>
          <cell r="I104">
            <v>2.5925283412608399E-2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0.60711741272940345</v>
          </cell>
          <cell r="E105">
            <v>1.2153985687985716</v>
          </cell>
          <cell r="F105">
            <v>1.2152880559024795</v>
          </cell>
          <cell r="G105">
            <v>1.2153824056760871</v>
          </cell>
          <cell r="H105">
            <v>5.2341301241399947</v>
          </cell>
          <cell r="I105">
            <v>6.6148173840511513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0.60711741272940345</v>
          </cell>
          <cell r="E106">
            <v>1.2153985687985716</v>
          </cell>
          <cell r="F106">
            <v>1.2152880559024795</v>
          </cell>
          <cell r="G106">
            <v>1.2153824056760871</v>
          </cell>
          <cell r="H106">
            <v>5.2341301241399947</v>
          </cell>
          <cell r="I106">
            <v>6.6148173840511513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9.1212765108425795E-8</v>
          </cell>
          <cell r="G107">
            <v>1.06611119948553E-6</v>
          </cell>
          <cell r="H107">
            <v>0.15685249237093801</v>
          </cell>
          <cell r="I107">
            <v>0.13699776091404001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8.5824064510166304E-2</v>
          </cell>
          <cell r="G108">
            <v>8.5825130621365806E-2</v>
          </cell>
          <cell r="H108">
            <v>0.36962400095894998</v>
          </cell>
          <cell r="I108">
            <v>0.46712582224924298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1.5738820166840532E-3</v>
          </cell>
          <cell r="E109">
            <v>1.1656699076510086E-4</v>
          </cell>
          <cell r="F109">
            <v>7.7766479456114937E-4</v>
          </cell>
          <cell r="G109">
            <v>8.1148701756991216E-4</v>
          </cell>
          <cell r="H109">
            <v>3.4197165795834115E-2</v>
          </cell>
          <cell r="I109">
            <v>2.2868078126746577E-4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7.4626618658738577E-5</v>
          </cell>
          <cell r="H110">
            <v>3.0749890895803586E-4</v>
          </cell>
          <cell r="I110">
            <v>1.3565780510037803E-5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7.7103454706640908E-5</v>
          </cell>
          <cell r="H111">
            <v>7.1110861295838187E-5</v>
          </cell>
          <cell r="I111">
            <v>1.479742134860961E-5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5.8097959197061707E-5</v>
          </cell>
          <cell r="H112">
            <v>1.0016683007004668E-4</v>
          </cell>
          <cell r="I112">
            <v>1.0085607435257459E-5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4.1681235959252371E-6</v>
          </cell>
          <cell r="H113">
            <v>4.4749481627988827E-6</v>
          </cell>
          <cell r="I113">
            <v>3.5520233729678555E-5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7.7457640132413724E-4</v>
          </cell>
          <cell r="E114">
            <v>3.1803018017638055E-5</v>
          </cell>
          <cell r="F114">
            <v>2.2342967869078614E-4</v>
          </cell>
          <cell r="G114">
            <v>1.0238886536497454E-4</v>
          </cell>
          <cell r="H114">
            <v>2.9318594048421357E-2</v>
          </cell>
          <cell r="I114">
            <v>3.6413945496353498E-5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1.5184862741329824E-5</v>
          </cell>
          <cell r="F115">
            <v>6.3636848221176442E-5</v>
          </cell>
          <cell r="G115">
            <v>2.938983410412945E-4</v>
          </cell>
          <cell r="H115">
            <v>4.2421178870525253E-3</v>
          </cell>
          <cell r="I115">
            <v>3.7445011301920998E-6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7.9535860740733886E-4</v>
          </cell>
          <cell r="E116">
            <v>2.9429480796571958E-5</v>
          </cell>
          <cell r="F116">
            <v>3.2670014339405057E-4</v>
          </cell>
          <cell r="G116">
            <v>9.1341384613890654E-5</v>
          </cell>
          <cell r="H116">
            <v>6.1563228063817824E-5</v>
          </cell>
          <cell r="I116">
            <v>1.2027054065832385E-5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3.8507635033292968E-5</v>
          </cell>
          <cell r="F117">
            <v>1.6263025184252284E-4</v>
          </cell>
          <cell r="G117">
            <v>1.0986227039138619E-4</v>
          </cell>
          <cell r="H117">
            <v>9.1639083809697593E-5</v>
          </cell>
          <cell r="I117">
            <v>1.025262375515044E-4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1.2388543315243708E-3</v>
          </cell>
          <cell r="H118">
            <v>1.7028232771980451E-3</v>
          </cell>
          <cell r="I118">
            <v>4.8388377705516506E-4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1.2513680116407776E-3</v>
          </cell>
          <cell r="H119">
            <v>1.7200235123212581E-3</v>
          </cell>
          <cell r="I119">
            <v>4.8877149197491441E-4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1.2388543315243708E-3</v>
          </cell>
          <cell r="H120">
            <v>1.7028232771980451E-3</v>
          </cell>
          <cell r="I120">
            <v>4.8388377705516506E-4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1.1317937987104E-4</v>
          </cell>
          <cell r="H121">
            <v>1.15842004816435E-4</v>
          </cell>
          <cell r="I121">
            <v>2.8940787466780101E-5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1.1317937987104E-4</v>
          </cell>
          <cell r="H122">
            <v>1.7517654882169301E-4</v>
          </cell>
          <cell r="I122">
            <v>5.6370779431974994E-5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1.3259946302995171E-3</v>
          </cell>
          <cell r="H123">
            <v>2.0275224212792922E-3</v>
          </cell>
          <cell r="I123">
            <v>5.023372724849523E-4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8.2100060077528865E-5</v>
          </cell>
          <cell r="H124">
            <v>1.2082504020079196E-4</v>
          </cell>
          <cell r="I124">
            <v>4.0206046887350015E-5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8.1480627929205328E-7</v>
          </cell>
          <cell r="H125">
            <v>3.7858659718395197E-6</v>
          </cell>
          <cell r="I125">
            <v>8.3876386945597544E-7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1.4105079103548972E-3</v>
          </cell>
          <cell r="H126">
            <v>2.1527767699193049E-3</v>
          </cell>
          <cell r="I126">
            <v>5.4504337850020876E-4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1.7695915141770764</v>
          </cell>
          <cell r="E127">
            <v>3.5037953190809952</v>
          </cell>
          <cell r="F127">
            <v>3.5345905766000065</v>
          </cell>
          <cell r="G127">
            <v>3.2945611945214628</v>
          </cell>
          <cell r="H127">
            <v>2.525419790595552</v>
          </cell>
          <cell r="I127">
            <v>1.9784384852878909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1.7695915141770764</v>
          </cell>
          <cell r="E128">
            <v>3.5037953190809952</v>
          </cell>
          <cell r="F128">
            <v>3.5345905766000065</v>
          </cell>
          <cell r="G128">
            <v>3.2945611945214628</v>
          </cell>
          <cell r="H128">
            <v>2.525419790595552</v>
          </cell>
          <cell r="I128">
            <v>1.9784384852878909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1.7874661759364401</v>
          </cell>
          <cell r="E129">
            <v>3.5391871909909076</v>
          </cell>
          <cell r="F129">
            <v>3.5702935117171823</v>
          </cell>
          <cell r="G129">
            <v>3.3278395904257208</v>
          </cell>
          <cell r="H129">
            <v>2.5509290814096492</v>
          </cell>
          <cell r="I129">
            <v>1.9984227124120124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2.5679165105346101E-8</v>
          </cell>
          <cell r="F130">
            <v>2.3877921527203899E-8</v>
          </cell>
          <cell r="G130">
            <v>2.2796532977580099E-8</v>
          </cell>
          <cell r="H130">
            <v>3.0867012806896097E-8</v>
          </cell>
          <cell r="I130">
            <v>4.1274877808011901E-8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0.31204629362067715</v>
          </cell>
          <cell r="F131">
            <v>0.31204631749859868</v>
          </cell>
          <cell r="G131">
            <v>0.31204634029513162</v>
          </cell>
          <cell r="H131">
            <v>0.31204639866976114</v>
          </cell>
          <cell r="I131">
            <v>0.31204643994463893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0.48784429242651733</v>
          </cell>
          <cell r="E132">
            <v>0.97661575109169851</v>
          </cell>
          <cell r="F132">
            <v>0.97651214987458512</v>
          </cell>
          <cell r="G132">
            <v>0.97658573360473289</v>
          </cell>
          <cell r="H132">
            <v>0.97655561195006768</v>
          </cell>
          <cell r="I132">
            <v>3.0577621736624598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0.48784429242651733</v>
          </cell>
          <cell r="E133">
            <v>0.97661575109169851</v>
          </cell>
          <cell r="F133">
            <v>0.97651214987458512</v>
          </cell>
          <cell r="G133">
            <v>0.97658573360473289</v>
          </cell>
          <cell r="H133">
            <v>0.97655561195006768</v>
          </cell>
          <cell r="I133">
            <v>3.0577621736624598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3.44813439133239E-2</v>
          </cell>
          <cell r="E134">
            <v>3.4481318525930602E-2</v>
          </cell>
          <cell r="F134">
            <v>2.27959803623162E-8</v>
          </cell>
          <cell r="G134">
            <v>3.4750698942231398E-8</v>
          </cell>
          <cell r="H134">
            <v>3.6949910261160299E-7</v>
          </cell>
          <cell r="I134">
            <v>0.17870539297930399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3.44813439133239E-2</v>
          </cell>
          <cell r="E135">
            <v>6.8962662439254502E-2</v>
          </cell>
          <cell r="F135">
            <v>6.8962685235234897E-2</v>
          </cell>
          <cell r="G135">
            <v>6.8962719985933799E-2</v>
          </cell>
          <cell r="H135">
            <v>6.8963198165171005E-2</v>
          </cell>
          <cell r="I135">
            <v>0.21593218637996101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56.305515052205529</v>
          </cell>
          <cell r="E136">
            <v>55.011008707939567</v>
          </cell>
          <cell r="F136">
            <v>56.630147996661407</v>
          </cell>
          <cell r="G136">
            <v>58.453379978432039</v>
          </cell>
          <cell r="H136">
            <v>72.618175784120282</v>
          </cell>
          <cell r="I136">
            <v>80.059990837595564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14.163297395414196</v>
          </cell>
          <cell r="E137">
            <v>14.758291415421267</v>
          </cell>
          <cell r="F137">
            <v>15.728461452249203</v>
          </cell>
          <cell r="G137">
            <v>15.968829275290913</v>
          </cell>
          <cell r="H137">
            <v>19.321926196320398</v>
          </cell>
          <cell r="I137">
            <v>21.345560426140842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16.402623431769392</v>
          </cell>
          <cell r="E138">
            <v>13.020416403331675</v>
          </cell>
          <cell r="F138">
            <v>13.069524748123124</v>
          </cell>
          <cell r="G138">
            <v>14.024126806240531</v>
          </cell>
          <cell r="H138">
            <v>18.064453959364734</v>
          </cell>
          <cell r="I138">
            <v>19.497220558550225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10.030022669776484</v>
          </cell>
          <cell r="E139">
            <v>14.671805162219661</v>
          </cell>
          <cell r="F139">
            <v>15.111274593951331</v>
          </cell>
          <cell r="G139">
            <v>15.115947237755703</v>
          </cell>
          <cell r="H139">
            <v>18.172626213560207</v>
          </cell>
          <cell r="I139">
            <v>20.689680687426016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15.709571627163211</v>
          </cell>
          <cell r="E140">
            <v>12.560496323510124</v>
          </cell>
          <cell r="F140">
            <v>12.720887808042466</v>
          </cell>
          <cell r="G140">
            <v>13.344477279966434</v>
          </cell>
          <cell r="H140">
            <v>17.059170040861215</v>
          </cell>
          <cell r="I140">
            <v>18.527528630992826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5.5539015518637829</v>
          </cell>
          <cell r="E141">
            <v>6.0159368939861739</v>
          </cell>
          <cell r="F141">
            <v>6.0160111160854859</v>
          </cell>
          <cell r="G141">
            <v>8.0386489571752584</v>
          </cell>
          <cell r="H141">
            <v>8.0386548732701222</v>
          </cell>
          <cell r="I141">
            <v>8.0386792818910369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5.5539015518637829</v>
          </cell>
          <cell r="E142">
            <v>6.0159368939861739</v>
          </cell>
          <cell r="F142">
            <v>6.0160111160854859</v>
          </cell>
          <cell r="G142">
            <v>8.0386489571752584</v>
          </cell>
          <cell r="H142">
            <v>8.0386548732701222</v>
          </cell>
          <cell r="I142">
            <v>8.0386792818910369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5.6100015675391761</v>
          </cell>
          <cell r="E143">
            <v>6.0767039333193633</v>
          </cell>
          <cell r="F143">
            <v>6.0767789051368508</v>
          </cell>
          <cell r="G143">
            <v>8.1198474314901627</v>
          </cell>
          <cell r="H143">
            <v>8.1198534073435447</v>
          </cell>
          <cell r="I143">
            <v>8.1198780625162019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1.0861379938672301E-8</v>
          </cell>
          <cell r="E144">
            <v>3.0751743461328101E-8</v>
          </cell>
          <cell r="F144">
            <v>5.7708696417436597E-8</v>
          </cell>
          <cell r="G144">
            <v>9.8009338160210203E-8</v>
          </cell>
          <cell r="H144">
            <v>0.220357498707445</v>
          </cell>
          <cell r="I144">
            <v>0.42357009034737297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0.84970026379158492</v>
          </cell>
          <cell r="E145">
            <v>0.8497002945433284</v>
          </cell>
          <cell r="F145">
            <v>0.84970035225202478</v>
          </cell>
          <cell r="G145">
            <v>0.84970045026136298</v>
          </cell>
          <cell r="H145">
            <v>0.84970004612984695</v>
          </cell>
          <cell r="I145">
            <v>0.84969941318078501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3.2513549480494564E-2</v>
          </cell>
          <cell r="G146">
            <v>4.8623322350184651E-4</v>
          </cell>
          <cell r="H146">
            <v>0.39142288209324932</v>
          </cell>
          <cell r="I146">
            <v>1.2532921795174168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4.2001647337939416E-2</v>
          </cell>
          <cell r="G147">
            <v>6.2978272828843472E-4</v>
          </cell>
          <cell r="H147">
            <v>0.46054546968933452</v>
          </cell>
          <cell r="I147">
            <v>1.3926345173827022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7.3984168265616703E-4</v>
          </cell>
          <cell r="E148">
            <v>0.17583814652777999</v>
          </cell>
          <cell r="F148">
            <v>1.6322742813888799E-5</v>
          </cell>
          <cell r="G148">
            <v>7.6486801298107101E-4</v>
          </cell>
          <cell r="H148">
            <v>8.9088700743271104E-2</v>
          </cell>
          <cell r="I148">
            <v>0.14641449347048399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7.3984168265616703E-4</v>
          </cell>
          <cell r="E149">
            <v>0.17657743119690911</v>
          </cell>
          <cell r="F149">
            <v>0.17659293803356887</v>
          </cell>
          <cell r="G149">
            <v>0.17735660257107044</v>
          </cell>
          <cell r="H149">
            <v>0.19949446345914143</v>
          </cell>
          <cell r="I149">
            <v>0.2575468567628742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0.37048182436901483</v>
          </cell>
          <cell r="E150">
            <v>1.6746438793046914</v>
          </cell>
          <cell r="F150">
            <v>3.5352982411517964</v>
          </cell>
          <cell r="G150">
            <v>4.6480659881787822</v>
          </cell>
          <cell r="H150">
            <v>6.1399268681263521</v>
          </cell>
          <cell r="I150">
            <v>6.8758974422672647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2.4691418614029512</v>
          </cell>
          <cell r="E151">
            <v>1.6198129660057186</v>
          </cell>
          <cell r="F151">
            <v>3.2971024289272974</v>
          </cell>
          <cell r="G151">
            <v>4.1185317409199715</v>
          </cell>
          <cell r="H151">
            <v>5.6416578201953138</v>
          </cell>
          <cell r="I151">
            <v>8.9575782388440448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3.2944550794158283</v>
          </cell>
          <cell r="F152">
            <v>6.8324006700790907</v>
          </cell>
          <cell r="G152">
            <v>8.7665977290987591</v>
          </cell>
          <cell r="H152">
            <v>11.781584688321672</v>
          </cell>
          <cell r="I152">
            <v>15.833475681111297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688.90050541442997</v>
          </cell>
          <cell r="E153">
            <v>646.65741360081199</v>
          </cell>
          <cell r="F153">
            <v>594.04833090262696</v>
          </cell>
          <cell r="G153">
            <v>516.163332484438</v>
          </cell>
          <cell r="H153">
            <v>236.24996360853299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9.1912491741183242</v>
          </cell>
          <cell r="E154">
            <v>8.6276456062699562</v>
          </cell>
          <cell r="F154">
            <v>7.9259325595467702</v>
          </cell>
          <cell r="G154">
            <v>7.1333237883614213</v>
          </cell>
          <cell r="H154">
            <v>3.3989717619584852</v>
          </cell>
          <cell r="I154">
            <v>0.2469461672288229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9.3473609961252375</v>
          </cell>
          <cell r="E155">
            <v>8.7741847164289357</v>
          </cell>
          <cell r="F155">
            <v>8.0603572714060672</v>
          </cell>
          <cell r="G155">
            <v>7.0035730323533052</v>
          </cell>
          <cell r="H155">
            <v>3.2055625998444053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1.9592017175311421E-4</v>
          </cell>
          <cell r="G156">
            <v>0.25091059035672825</v>
          </cell>
          <cell r="H156">
            <v>0.25114212121251667</v>
          </cell>
          <cell r="I156">
            <v>0.25114076258431639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1.862661275388523E-5</v>
          </cell>
          <cell r="G157">
            <v>2.2006408015648126E-5</v>
          </cell>
          <cell r="H157">
            <v>2.7377130464170966E-5</v>
          </cell>
          <cell r="I157">
            <v>7.3665857193262166E-5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1.8658623810015843E-5</v>
          </cell>
          <cell r="G158">
            <v>2.2038717279815894E-5</v>
          </cell>
          <cell r="H158">
            <v>2.7431124502583043E-5</v>
          </cell>
          <cell r="I158">
            <v>7.373865606836701E-5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9.5611641658078606E-6</v>
          </cell>
          <cell r="E159">
            <v>1.7665067580578101E-7</v>
          </cell>
          <cell r="F159">
            <v>9.5278522002225995E-6</v>
          </cell>
          <cell r="G159">
            <v>5.9999604352741099E-6</v>
          </cell>
          <cell r="H159">
            <v>6.6913576782569898E-6</v>
          </cell>
          <cell r="I159">
            <v>1.7613493771452801E-5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9.5611641658078606E-6</v>
          </cell>
          <cell r="E160">
            <v>2.6111384874995129E-7</v>
          </cell>
          <cell r="F160">
            <v>9.7016293132455806E-6</v>
          </cell>
          <cell r="G160">
            <v>1.0189643883556001E-5</v>
          </cell>
          <cell r="H160">
            <v>1.28134041683432E-5</v>
          </cell>
          <cell r="I160">
            <v>2.1170327174911148E-5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0.33052425405417052</v>
          </cell>
          <cell r="E161">
            <v>0.86777849823930864</v>
          </cell>
          <cell r="F161">
            <v>0.8676788037444596</v>
          </cell>
          <cell r="G161">
            <v>0.86774899291315855</v>
          </cell>
          <cell r="H161">
            <v>0.86771902163975068</v>
          </cell>
          <cell r="I161">
            <v>0.47629777232627968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0.33052425405417052</v>
          </cell>
          <cell r="E162">
            <v>0.86777849823930864</v>
          </cell>
          <cell r="F162">
            <v>0.8676788037444596</v>
          </cell>
          <cell r="G162">
            <v>0.86774899291315855</v>
          </cell>
          <cell r="H162">
            <v>0.86771902163975068</v>
          </cell>
          <cell r="I162">
            <v>0.47629777232627968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2.33614373199524E-2</v>
          </cell>
          <cell r="E163">
            <v>3.7915829801474503E-2</v>
          </cell>
          <cell r="F163">
            <v>1.3345858020315E-8</v>
          </cell>
          <cell r="G163">
            <v>1.7482151173042001E-8</v>
          </cell>
          <cell r="H163">
            <v>5.6184760444104899E-8</v>
          </cell>
          <cell r="I163">
            <v>1.2513755423099101E-7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2.33614373199524E-2</v>
          </cell>
          <cell r="E164">
            <v>6.1277267121426997E-2</v>
          </cell>
          <cell r="F164">
            <v>6.1277280467284999E-2</v>
          </cell>
          <cell r="G164">
            <v>6.1277297949436198E-2</v>
          </cell>
          <cell r="H164">
            <v>6.1277389082350399E-2</v>
          </cell>
          <cell r="I164">
            <v>3.3635309235349901E-2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7.3352775168260173E-5</v>
          </cell>
          <cell r="G165">
            <v>7.7544206671136302E-5</v>
          </cell>
          <cell r="H165">
            <v>1.0089690711676936E-4</v>
          </cell>
          <cell r="I165">
            <v>1.0599581509892519E-4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7.3352775168260173E-5</v>
          </cell>
          <cell r="G166">
            <v>7.7544206671136302E-5</v>
          </cell>
          <cell r="H166">
            <v>1.0089690711676936E-4</v>
          </cell>
          <cell r="I166">
            <v>1.0599581509892519E-4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2.62469875589747E-8</v>
          </cell>
          <cell r="F167">
            <v>7.0392883328934903E-6</v>
          </cell>
          <cell r="G167">
            <v>1.2247218106290599E-7</v>
          </cell>
          <cell r="H167">
            <v>1.151796619819E-7</v>
          </cell>
          <cell r="I167">
            <v>5.5482171455121303E-8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2.62469875589747E-8</v>
          </cell>
          <cell r="F168">
            <v>7.0655353204524602E-6</v>
          </cell>
          <cell r="G168">
            <v>7.18800750151537E-6</v>
          </cell>
          <cell r="H168">
            <v>9.2047225822317898E-6</v>
          </cell>
          <cell r="I168">
            <v>9.2602047536869103E-6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1.8719551583835123E-4</v>
          </cell>
          <cell r="E169">
            <v>0.59585624831706419</v>
          </cell>
          <cell r="F169">
            <v>0.59577053209000108</v>
          </cell>
          <cell r="G169">
            <v>0.59582955497669221</v>
          </cell>
          <cell r="H169">
            <v>0.59581262406011748</v>
          </cell>
          <cell r="I169">
            <v>0.34443163961997053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1.8719551583835123E-4</v>
          </cell>
          <cell r="E170">
            <v>0.59585624831706419</v>
          </cell>
          <cell r="F170">
            <v>0.59577053209000108</v>
          </cell>
          <cell r="G170">
            <v>0.59582955497669221</v>
          </cell>
          <cell r="H170">
            <v>0.59581262406011748</v>
          </cell>
          <cell r="I170">
            <v>0.34443163961997053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1.31264491148587E-5</v>
          </cell>
          <cell r="E171">
            <v>4.2062720847416003E-2</v>
          </cell>
          <cell r="F171">
            <v>1.1993587077508099E-8</v>
          </cell>
          <cell r="G171">
            <v>1.5362449943215401E-8</v>
          </cell>
          <cell r="H171">
            <v>4.1294927992494597E-8</v>
          </cell>
          <cell r="I171">
            <v>9.3808221767687794E-8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1.31264491148587E-5</v>
          </cell>
          <cell r="E172">
            <v>4.2075847296530799E-2</v>
          </cell>
          <cell r="F172">
            <v>4.2075859290117902E-2</v>
          </cell>
          <cell r="G172">
            <v>4.2075874652567902E-2</v>
          </cell>
          <cell r="H172">
            <v>4.2075945364373403E-2</v>
          </cell>
          <cell r="I172">
            <v>2.43232748795204E-2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28.619769781044948</v>
          </cell>
          <cell r="E173">
            <v>25.645420151119204</v>
          </cell>
          <cell r="F173">
            <v>28.153217719685529</v>
          </cell>
          <cell r="G173">
            <v>19.811559242482851</v>
          </cell>
          <cell r="H173">
            <v>12.130286254763293</v>
          </cell>
          <cell r="I173">
            <v>5.689919201646048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2005.1532127896801</v>
          </cell>
          <cell r="E174">
            <v>1795.1935161461399</v>
          </cell>
          <cell r="F174">
            <v>1968.15887494871</v>
          </cell>
          <cell r="G174">
            <v>1381.9856371901001</v>
          </cell>
          <cell r="H174">
            <v>842.49554566473603</v>
          </cell>
          <cell r="I174">
            <v>393.47987946897399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35.552361928895081</v>
          </cell>
          <cell r="E175">
            <v>31.829672272094641</v>
          </cell>
          <cell r="F175">
            <v>34.896433952991345</v>
          </cell>
          <cell r="G175">
            <v>24.50329143954087</v>
          </cell>
          <cell r="H175">
            <v>14.937864284835753</v>
          </cell>
          <cell r="I175">
            <v>6.9765936076059143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4.5407129898490897E-5</v>
          </cell>
          <cell r="F176">
            <v>3.5170620222931902E-5</v>
          </cell>
          <cell r="G176">
            <v>7.44497526863754E-6</v>
          </cell>
          <cell r="H176">
            <v>0.25299524859411798</v>
          </cell>
          <cell r="I176">
            <v>1.9511577092844001E-6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1.5566245762648938</v>
          </cell>
          <cell r="F177">
            <v>1.5566549468153061</v>
          </cell>
          <cell r="G177">
            <v>1.3610159830887221</v>
          </cell>
          <cell r="H177">
            <v>0.69980925716225229</v>
          </cell>
          <cell r="I177">
            <v>0.37243061177654985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2.1839177579924523E-2</v>
          </cell>
          <cell r="G178">
            <v>2.1846063783368945E-2</v>
          </cell>
          <cell r="H178">
            <v>0.12170338731044672</v>
          </cell>
          <cell r="I178">
            <v>0.15785059174258298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2.1839177579924523E-2</v>
          </cell>
          <cell r="G179">
            <v>2.1846063783368945E-2</v>
          </cell>
          <cell r="H179">
            <v>0.12170338731044672</v>
          </cell>
          <cell r="I179">
            <v>0.15785059174258298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4.3892452761764E-5</v>
          </cell>
          <cell r="G180">
            <v>1.0000761725149301E-6</v>
          </cell>
          <cell r="H180">
            <v>1.76640105526332E-2</v>
          </cell>
          <cell r="I180">
            <v>1.0104150676670601E-2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3.1716810723565001E-3</v>
          </cell>
          <cell r="G181">
            <v>3.1726811485290199E-3</v>
          </cell>
          <cell r="H181">
            <v>1.7674742534114399E-2</v>
          </cell>
          <cell r="I181">
            <v>2.29244774560762E-2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1.401128511562441</v>
          </cell>
          <cell r="E182">
            <v>1.6077988154597649</v>
          </cell>
          <cell r="F182">
            <v>1.6077990518196672</v>
          </cell>
          <cell r="G182">
            <v>1.6077993752255768</v>
          </cell>
          <cell r="H182">
            <v>1.6078016455776394</v>
          </cell>
          <cell r="I182">
            <v>1.6078020933639954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1.401128511562441</v>
          </cell>
          <cell r="E183">
            <v>1.6077988154597649</v>
          </cell>
          <cell r="F183">
            <v>1.6077990518196672</v>
          </cell>
          <cell r="G183">
            <v>1.6077993752255768</v>
          </cell>
          <cell r="H183">
            <v>1.6078016455776394</v>
          </cell>
          <cell r="I183">
            <v>1.6078020933639954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1.5568094572916011</v>
          </cell>
          <cell r="E184">
            <v>1.7864431282886275</v>
          </cell>
          <cell r="F184">
            <v>1.7864433909107413</v>
          </cell>
          <cell r="G184">
            <v>1.7864437502506387</v>
          </cell>
          <cell r="H184">
            <v>1.7864462728640422</v>
          </cell>
          <cell r="I184">
            <v>1.7864467704044402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3.4407835807039001E-5</v>
          </cell>
          <cell r="E185">
            <v>1.4690783320025901E-2</v>
          </cell>
          <cell r="F185">
            <v>6.9641449237790297E-7</v>
          </cell>
          <cell r="G185">
            <v>4.4476889794780099E-5</v>
          </cell>
          <cell r="H185">
            <v>3.2865296309085697E-2</v>
          </cell>
          <cell r="I185">
            <v>5.62784882880763E-2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9.9733463956087634E-2</v>
          </cell>
          <cell r="E186">
            <v>0.11442421151520174</v>
          </cell>
          <cell r="F186">
            <v>0.11442471649967118</v>
          </cell>
          <cell r="G186">
            <v>0.1144689913697285</v>
          </cell>
          <cell r="H186">
            <v>0.11410955200343158</v>
          </cell>
          <cell r="I186">
            <v>0.1144828888156921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8.3893482010285833E-2</v>
          </cell>
          <cell r="F187">
            <v>8.3866564788046022E-2</v>
          </cell>
          <cell r="G187">
            <v>8.3880975480935718E-2</v>
          </cell>
          <cell r="H187">
            <v>8.3882304457111798E-2</v>
          </cell>
          <cell r="I187">
            <v>4.8495319341656851E-2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8.3893482010285833E-2</v>
          </cell>
          <cell r="F188">
            <v>8.3866564788046022E-2</v>
          </cell>
          <cell r="G188">
            <v>8.3880975480935718E-2</v>
          </cell>
          <cell r="H188">
            <v>8.3882304457111798E-2</v>
          </cell>
          <cell r="I188">
            <v>4.8495319341656851E-2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5.9241885368094801E-3</v>
          </cell>
          <cell r="F189">
            <v>1.0840328067227999E-8</v>
          </cell>
          <cell r="G189">
            <v>1.33720239392248E-8</v>
          </cell>
          <cell r="H189">
            <v>3.6781394517010902E-8</v>
          </cell>
          <cell r="I189">
            <v>7.0219393459427294E-8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5.9241885368094801E-3</v>
          </cell>
          <cell r="F190">
            <v>5.9241993771375501E-3</v>
          </cell>
          <cell r="G190">
            <v>5.9242127491614897E-3</v>
          </cell>
          <cell r="H190">
            <v>5.9242748085651404E-3</v>
          </cell>
          <cell r="I190">
            <v>3.4249338136215601E-3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1.7200602097685615E-4</v>
          </cell>
          <cell r="F191">
            <v>1.7200604360963364E-4</v>
          </cell>
          <cell r="G191">
            <v>1.7211956919848434E-4</v>
          </cell>
          <cell r="H191">
            <v>1.7275658830931092E-4</v>
          </cell>
          <cell r="I191">
            <v>1.0151102749579009E-4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1.7200602097685615E-4</v>
          </cell>
          <cell r="F192">
            <v>1.7200604360963364E-4</v>
          </cell>
          <cell r="G192">
            <v>1.7211956919848434E-4</v>
          </cell>
          <cell r="H192">
            <v>1.7275658830931092E-4</v>
          </cell>
          <cell r="I192">
            <v>1.0151102749579009E-4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1.2047019029822401E-5</v>
          </cell>
          <cell r="F193">
            <v>1.0635522900212801E-8</v>
          </cell>
          <cell r="G193">
            <v>1.26820880863393E-8</v>
          </cell>
          <cell r="H193">
            <v>3.0139608274495398E-8</v>
          </cell>
          <cell r="I193">
            <v>5.2295878657486801E-8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1.2047019029822401E-5</v>
          </cell>
          <cell r="F194">
            <v>1.20576545527226E-5</v>
          </cell>
          <cell r="G194">
            <v>1.2070336640808901E-5</v>
          </cell>
          <cell r="H194">
            <v>1.2126410257930699E-5</v>
          </cell>
          <cell r="I194">
            <v>7.0939207793220098E-6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3.2054721057555835E-5</v>
          </cell>
          <cell r="F195">
            <v>3.2082329186935925E-5</v>
          </cell>
          <cell r="G195">
            <v>3.2155195328660113E-5</v>
          </cell>
          <cell r="H195">
            <v>3.2559812890218304E-5</v>
          </cell>
          <cell r="I195">
            <v>1.9872692048271251E-5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3.2054721057555835E-5</v>
          </cell>
          <cell r="F196">
            <v>3.2082329186935925E-5</v>
          </cell>
          <cell r="G196">
            <v>3.2155195328660113E-5</v>
          </cell>
          <cell r="H196">
            <v>3.2559812890218304E-5</v>
          </cell>
          <cell r="I196">
            <v>1.9872692048271251E-5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2.16039616419478E-6</v>
          </cell>
          <cell r="F197"/>
          <cell r="G197">
            <v>1.00904211361649E-8</v>
          </cell>
          <cell r="H197">
            <v>1.2242847792765001E-8</v>
          </cell>
          <cell r="I197">
            <v>1.8898817918697401E-8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2.16039616419478E-6</v>
          </cell>
          <cell r="F198">
            <v>2.16039616419478E-6</v>
          </cell>
          <cell r="G198">
            <v>2.1704865853309499E-6</v>
          </cell>
          <cell r="H198">
            <v>2.2101030507390901E-6</v>
          </cell>
          <cell r="I198">
            <v>1.31753296296081E-6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9.157806825767242</v>
          </cell>
          <cell r="E199">
            <v>10.275907376810812</v>
          </cell>
          <cell r="F199">
            <v>10.275967853056832</v>
          </cell>
          <cell r="G199">
            <v>10.275968472925067</v>
          </cell>
          <cell r="H199">
            <v>11.439388008048274</v>
          </cell>
          <cell r="I199">
            <v>22.505011872272693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2.861814633052262</v>
          </cell>
          <cell r="E200">
            <v>3.1585780871344671</v>
          </cell>
          <cell r="F200">
            <v>3.0827903559170458</v>
          </cell>
          <cell r="G200">
            <v>2.9642216748822268</v>
          </cell>
          <cell r="H200">
            <v>3.0917264886616973</v>
          </cell>
          <cell r="I200">
            <v>5.7705158646853079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9.157806825767242</v>
          </cell>
          <cell r="E201">
            <v>10.275907376810812</v>
          </cell>
          <cell r="F201">
            <v>10.275967853056832</v>
          </cell>
          <cell r="G201">
            <v>10.275968472925067</v>
          </cell>
          <cell r="H201">
            <v>11.439388008048274</v>
          </cell>
          <cell r="I201">
            <v>22.505011872272693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9.0328900275947505E-2</v>
          </cell>
          <cell r="F202">
            <v>1.1734843458077301E-5</v>
          </cell>
          <cell r="G202">
            <v>4.65578744269598E-7</v>
          </cell>
          <cell r="H202">
            <v>0.333684800615415</v>
          </cell>
          <cell r="I202">
            <v>1.3286890064441901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0.83016688500007729</v>
          </cell>
          <cell r="F203">
            <v>0.83017851802449538</v>
          </cell>
          <cell r="G203">
            <v>0.83017883366484957</v>
          </cell>
          <cell r="H203">
            <v>0.92578867655901187</v>
          </cell>
          <cell r="I203">
            <v>1.8213110117130373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3.2398908047485739</v>
          </cell>
          <cell r="E204">
            <v>3.6354574000365392</v>
          </cell>
          <cell r="F204">
            <v>9.1514449670465741</v>
          </cell>
          <cell r="G204">
            <v>13.916885056190074</v>
          </cell>
          <cell r="H204">
            <v>16.387938644552538</v>
          </cell>
          <cell r="I204">
            <v>18.872918812812216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1.1488974484924006</v>
          </cell>
          <cell r="E205">
            <v>1.2864322010037299</v>
          </cell>
          <cell r="F205">
            <v>3.2280229160658123</v>
          </cell>
          <cell r="G205">
            <v>4.8831175635754622</v>
          </cell>
          <cell r="H205">
            <v>5.4444978885556621</v>
          </cell>
          <cell r="I205">
            <v>6.0490124400039171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2.61751932081299E-6</v>
          </cell>
          <cell r="E206">
            <v>3.2775162182199703E-2</v>
          </cell>
          <cell r="F206">
            <v>0.379363613311065</v>
          </cell>
          <cell r="G206">
            <v>0.32571782777020702</v>
          </cell>
          <cell r="H206">
            <v>0.65208441505425296</v>
          </cell>
          <cell r="I206">
            <v>0.741263375291497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0.21335527993856182</v>
          </cell>
          <cell r="E207">
            <v>0.24613035447722173</v>
          </cell>
          <cell r="F207">
            <v>0.62549385521128442</v>
          </cell>
          <cell r="G207">
            <v>0.95121151311401431</v>
          </cell>
          <cell r="H207">
            <v>1.1201099550258766</v>
          </cell>
          <cell r="I207">
            <v>1.2899529393730798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5.6086402335099983</v>
          </cell>
          <cell r="E208">
            <v>6.0095206955990932</v>
          </cell>
          <cell r="F208">
            <v>6.0621331207084159</v>
          </cell>
          <cell r="G208">
            <v>9.2216789407686761</v>
          </cell>
          <cell r="H208">
            <v>10.115412695091536</v>
          </cell>
          <cell r="I208">
            <v>14.599128373393619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3.7900604664997048E-5</v>
          </cell>
          <cell r="F209">
            <v>3.639848317293286E-3</v>
          </cell>
          <cell r="G209">
            <v>1.5373756775246671E-4</v>
          </cell>
          <cell r="H209">
            <v>1.8948034803068848E-3</v>
          </cell>
          <cell r="I209">
            <v>7.5508794482288702E-4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5.6086402335099983</v>
          </cell>
          <cell r="E210">
            <v>6.0095585962037577</v>
          </cell>
          <cell r="F210">
            <v>6.0657729690257041</v>
          </cell>
          <cell r="G210">
            <v>9.2218326783364297</v>
          </cell>
          <cell r="H210">
            <v>10.117307498571845</v>
          </cell>
          <cell r="I210">
            <v>14.599883461338456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9.7828134670537362E-6</v>
          </cell>
          <cell r="F211">
            <v>9.806755644944653E-6</v>
          </cell>
          <cell r="G211">
            <v>9.8212853125162272E-6</v>
          </cell>
          <cell r="H211">
            <v>9.9900350520179179E-6</v>
          </cell>
          <cell r="I211">
            <v>6.3035870798108353E-6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9.7828134670537362E-6</v>
          </cell>
          <cell r="F212">
            <v>9.806755644944653E-6</v>
          </cell>
          <cell r="G212">
            <v>9.8212853125162272E-6</v>
          </cell>
          <cell r="H212">
            <v>9.9900350520179179E-6</v>
          </cell>
          <cell r="I212">
            <v>6.3035870798108353E-6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6.0447975793316004E-7</v>
          </cell>
          <cell r="F213"/>
          <cell r="G213"/>
          <cell r="H213"/>
          <cell r="I213"/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6.0447975793316004E-7</v>
          </cell>
          <cell r="F214">
            <v>6.0447975793316004E-7</v>
          </cell>
          <cell r="G214">
            <v>6.0447975793316004E-7</v>
          </cell>
          <cell r="H214">
            <v>6.1910533421836796E-7</v>
          </cell>
          <cell r="I214">
            <v>3.6407594997361899E-7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4.2612060722598013</v>
          </cell>
          <cell r="E215">
            <v>4.6176493840885042</v>
          </cell>
          <cell r="F215">
            <v>4.827555942984441</v>
          </cell>
          <cell r="G215">
            <v>5.201027306666604</v>
          </cell>
          <cell r="H215">
            <v>6.0309912137905712</v>
          </cell>
          <cell r="I215">
            <v>8.679552381850991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4.2612060722598013</v>
          </cell>
          <cell r="E216">
            <v>4.6176493840885042</v>
          </cell>
          <cell r="F216">
            <v>4.827555942984441</v>
          </cell>
          <cell r="G216">
            <v>5.201027306666604</v>
          </cell>
          <cell r="H216">
            <v>6.0309912137905712</v>
          </cell>
          <cell r="I216">
            <v>8.679552381850991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1.3316268975811867</v>
          </cell>
          <cell r="E217">
            <v>1.4252004271878118</v>
          </cell>
          <cell r="F217">
            <v>1.4628957402983149</v>
          </cell>
          <cell r="G217">
            <v>1.5297139137254705</v>
          </cell>
          <cell r="H217">
            <v>1.6752753371640476</v>
          </cell>
          <cell r="I217">
            <v>2.2840927320660516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7.1517026589105902E-8</v>
          </cell>
          <cell r="E218">
            <v>3.4238828965873299E-7</v>
          </cell>
          <cell r="F218">
            <v>5.28090653727323E-7</v>
          </cell>
          <cell r="G218">
            <v>6.2250726362684605E-7</v>
          </cell>
          <cell r="H218">
            <v>0.146757795706077</v>
          </cell>
          <cell r="I218">
            <v>0.436801965780933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0.43061738497081459</v>
          </cell>
          <cell r="E219">
            <v>0.43061702541584773</v>
          </cell>
          <cell r="F219">
            <v>0.43061653686362805</v>
          </cell>
          <cell r="G219">
            <v>0.43061649150372333</v>
          </cell>
          <cell r="H219">
            <v>0.46818542064987284</v>
          </cell>
          <cell r="I219">
            <v>0.6792706947823115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6.9095242691721001E-2</v>
          </cell>
          <cell r="E220">
            <v>0.17037682460689033</v>
          </cell>
          <cell r="F220">
            <v>2.8677349462270297E-3</v>
          </cell>
          <cell r="G220">
            <v>0.17003042149327935</v>
          </cell>
          <cell r="H220">
            <v>4.3784498892435577E-3</v>
          </cell>
          <cell r="I220">
            <v>2.1187704733319459E-4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1.4078589106321427E-3</v>
          </cell>
          <cell r="E221">
            <v>1.0717164118267089E-3</v>
          </cell>
          <cell r="F221">
            <v>3.2059970388085212E-4</v>
          </cell>
          <cell r="G221">
            <v>1.1587455446295273E-3</v>
          </cell>
          <cell r="H221">
            <v>3.3180730463764409E-4</v>
          </cell>
          <cell r="I221">
            <v>1.2105804097575383E-4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7.050310160235318E-2</v>
          </cell>
          <cell r="E222">
            <v>0.17144854101871712</v>
          </cell>
          <cell r="F222">
            <v>3.1883346501078822E-3</v>
          </cell>
          <cell r="G222">
            <v>0.17118916703790904</v>
          </cell>
          <cell r="H222">
            <v>4.7102571938812026E-3</v>
          </cell>
          <cell r="I222">
            <v>3.3293508830894823E-4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6.9062382310626697E-2</v>
          </cell>
          <cell r="F223">
            <v>6.7920803865732418E-2</v>
          </cell>
          <cell r="G223">
            <v>1.5905112186528668E-3</v>
          </cell>
          <cell r="H223">
            <v>4.4079492496479236E-4</v>
          </cell>
          <cell r="I223">
            <v>1.9825745661964162E-4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7.2697244537501718E-2</v>
          </cell>
          <cell r="F224">
            <v>7.1495583016560463E-2</v>
          </cell>
          <cell r="G224">
            <v>1.6742223354240721E-3</v>
          </cell>
          <cell r="H224">
            <v>4.6399465785767612E-4</v>
          </cell>
          <cell r="I224">
            <v>2.086920595996228E-4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5.0629476841931803E-3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5.0629476841931803E-3</v>
          </cell>
          <cell r="F226">
            <v>5.0626384393263543E-3</v>
          </cell>
          <cell r="G226">
            <v>2.1693434025589053E-4</v>
          </cell>
          <cell r="H226">
            <v>5.9806738331790478E-5</v>
          </cell>
          <cell r="I226">
            <v>2.5167614532618116E-5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9.118861840673645E-7</v>
          </cell>
          <cell r="E227">
            <v>8.3943361327730866E-7</v>
          </cell>
          <cell r="F227">
            <v>1.6249004199908703E-3</v>
          </cell>
          <cell r="G227">
            <v>3.4401848339241591E-4</v>
          </cell>
          <cell r="H227">
            <v>3.3168880922439235E-3</v>
          </cell>
          <cell r="I227">
            <v>6.6380898147267266E-4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2.0966124218191177E-3</v>
          </cell>
          <cell r="G228">
            <v>4.2998034916070534E-4</v>
          </cell>
          <cell r="H228">
            <v>3.9023695691544776E-3</v>
          </cell>
          <cell r="I228">
            <v>7.3769396706270583E-4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2.91197866221715E-3</v>
          </cell>
          <cell r="E229">
            <v>9.2881088034416099E-6</v>
          </cell>
          <cell r="F229">
            <v>1.11136331882324E-6</v>
          </cell>
          <cell r="G229">
            <v>1.1299537931778499E-8</v>
          </cell>
          <cell r="H229">
            <v>7.6102510486895198E-4</v>
          </cell>
          <cell r="I229">
            <v>1.45562638726628E-3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2.91197866221715E-3</v>
          </cell>
          <cell r="E230">
            <v>2.9212667710205899E-3</v>
          </cell>
          <cell r="F230">
            <v>2.92237813433942E-3</v>
          </cell>
          <cell r="G230">
            <v>2.9223894338773499E-3</v>
          </cell>
          <cell r="H230">
            <v>2.9218117518963302E-3</v>
          </cell>
          <cell r="I230">
            <v>2.9218424831889099E-3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3.0044767656256698E-2</v>
          </cell>
          <cell r="E231">
            <v>5.7033342448759849E-3</v>
          </cell>
          <cell r="F231">
            <v>1.8633465501826652E-2</v>
          </cell>
          <cell r="G231">
            <v>1.7743346272125534E-2</v>
          </cell>
          <cell r="H231">
            <v>7.3729662613420816E-2</v>
          </cell>
          <cell r="I231">
            <v>0.17896872095887978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3.0044767656256698E-2</v>
          </cell>
          <cell r="E232">
            <v>5.7033342448759849E-3</v>
          </cell>
          <cell r="F232">
            <v>1.8633465501826652E-2</v>
          </cell>
          <cell r="G232">
            <v>1.7743346272125534E-2</v>
          </cell>
          <cell r="H232">
            <v>7.3729662613420816E-2</v>
          </cell>
          <cell r="I232">
            <v>0.17896872095887978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3.034825015783504E-2</v>
          </cell>
          <cell r="E233">
            <v>5.7609436816929167E-3</v>
          </cell>
          <cell r="F233">
            <v>1.8821682325077416E-2</v>
          </cell>
          <cell r="G233">
            <v>1.7922571992045978E-2</v>
          </cell>
          <cell r="H233">
            <v>7.4474406680223038E-2</v>
          </cell>
          <cell r="I233">
            <v>0.18077648581705019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5.1680427655229305E-4</v>
          </cell>
          <cell r="F234">
            <v>1.3633773989024801E-3</v>
          </cell>
          <cell r="G234">
            <v>9.7428264219539499E-4</v>
          </cell>
          <cell r="H234">
            <v>4.1313232224358103E-3</v>
          </cell>
          <cell r="I234">
            <v>1.4060666003539E-2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7.7916866721473334E-4</v>
          </cell>
          <cell r="F235">
            <v>1.7628000504793101E-3</v>
          </cell>
          <cell r="G235">
            <v>1.6258888297679304E-3</v>
          </cell>
          <cell r="H235">
            <v>6.6996638770804601E-3</v>
          </cell>
          <cell r="I235">
            <v>1.6179325839661262E-2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1.2570155974691042</v>
          </cell>
          <cell r="G236">
            <v>0.92699737733753873</v>
          </cell>
          <cell r="H236">
            <v>0.16386357902885484</v>
          </cell>
          <cell r="I236">
            <v>8.1050711280202511E-2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1.2570659463429557</v>
          </cell>
          <cell r="G237">
            <v>0.92704033275512776</v>
          </cell>
          <cell r="H237">
            <v>0.16387176718082094</v>
          </cell>
          <cell r="I237">
            <v>8.1054548997762974E-2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5.0955991326080098E-3</v>
          </cell>
          <cell r="E238">
            <v>0.10592374539163101</v>
          </cell>
          <cell r="F238">
            <v>2.3062242347522801E-5</v>
          </cell>
          <cell r="G238">
            <v>1.6152186745083699E-5</v>
          </cell>
          <cell r="H238">
            <v>1.9750549908879301E-2</v>
          </cell>
          <cell r="I238">
            <v>1.8430141836718899E-5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5.0965085014967309E-3</v>
          </cell>
          <cell r="E239">
            <v>0.11101045085875805</v>
          </cell>
          <cell r="F239">
            <v>0.11101031267490233</v>
          </cell>
          <cell r="G239">
            <v>0.10547430688873205</v>
          </cell>
          <cell r="H239">
            <v>1.992608831142734E-2</v>
          </cell>
          <cell r="I239">
            <v>9.6627302015644817E-3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6.9177041155549475</v>
          </cell>
          <cell r="E240">
            <v>6.1770373756006753</v>
          </cell>
          <cell r="F240">
            <v>6.1767561405394016</v>
          </cell>
          <cell r="G240">
            <v>5.0813289305932292</v>
          </cell>
          <cell r="H240">
            <v>2.6708351316045578</v>
          </cell>
          <cell r="I240">
            <v>0.19555749059602529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655.76800743348804</v>
          </cell>
          <cell r="E241">
            <v>584.61028538158996</v>
          </cell>
          <cell r="F241">
            <v>583.17080163723006</v>
          </cell>
          <cell r="G241">
            <v>477.82266346684798</v>
          </cell>
          <cell r="H241">
            <v>249.15274206546101</v>
          </cell>
          <cell r="I241">
            <v>18.098797498259401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8.8978020004543801</v>
          </cell>
          <cell r="E242">
            <v>7.932296952260371</v>
          </cell>
          <cell r="F242">
            <v>7.9127652868009415</v>
          </cell>
          <cell r="G242">
            <v>6.4833468584375602</v>
          </cell>
          <cell r="H242">
            <v>3.3806342206982456</v>
          </cell>
          <cell r="I242">
            <v>0.24557391449470078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6.4885646279439903E-5</v>
          </cell>
          <cell r="F243">
            <v>2.3321788058379301E-5</v>
          </cell>
          <cell r="G243">
            <v>1.1479553535664201E-5</v>
          </cell>
          <cell r="H243">
            <v>5.76118465669855E-5</v>
          </cell>
          <cell r="I243">
            <v>3.4016217978707498E-6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0.37639816252679736</v>
          </cell>
          <cell r="F244">
            <v>0.37640721439953151</v>
          </cell>
          <cell r="G244">
            <v>0.37632058013336656</v>
          </cell>
          <cell r="H244">
            <v>0.16078205859845879</v>
          </cell>
          <cell r="I244">
            <v>1.5891566078157005E-2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6.5398662849314821E-6</v>
          </cell>
          <cell r="F245">
            <v>3.0288377267817236E-4</v>
          </cell>
          <cell r="G245">
            <v>2.3876015499096235E-3</v>
          </cell>
          <cell r="H245">
            <v>5.4216084430685737E-3</v>
          </cell>
          <cell r="I245">
            <v>4.0559758673890051E-5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0.69257564600005639</v>
          </cell>
          <cell r="E246">
            <v>0.75019168068816333</v>
          </cell>
          <cell r="F246">
            <v>0.65274512887671787</v>
          </cell>
          <cell r="G246">
            <v>2.1560532353256763</v>
          </cell>
          <cell r="H246">
            <v>2.2538479227641424</v>
          </cell>
          <cell r="I246">
            <v>3.6958248070118598E-2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0.69257564600005639</v>
          </cell>
          <cell r="E247">
            <v>0.75019822055444829</v>
          </cell>
          <cell r="F247">
            <v>0.65304801264939538</v>
          </cell>
          <cell r="G247">
            <v>2.1584408368755863</v>
          </cell>
          <cell r="H247">
            <v>2.2592695312072109</v>
          </cell>
          <cell r="I247">
            <v>3.6998807828792502E-2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9.8748404178446005</v>
          </cell>
          <cell r="E248">
            <v>12.920003058721152</v>
          </cell>
          <cell r="F248">
            <v>14.222211963181968</v>
          </cell>
          <cell r="G248">
            <v>21.338825673259453</v>
          </cell>
          <cell r="H248">
            <v>24.552626548230741</v>
          </cell>
          <cell r="I248">
            <v>26.406744420639374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9.8748404178446005</v>
          </cell>
          <cell r="E249">
            <v>12.920003058721152</v>
          </cell>
          <cell r="F249">
            <v>14.222211963181968</v>
          </cell>
          <cell r="G249">
            <v>21.338825673259453</v>
          </cell>
          <cell r="H249">
            <v>24.552626548230741</v>
          </cell>
          <cell r="I249">
            <v>26.406744420639374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58.701896070887628</v>
          </cell>
          <cell r="F250">
            <v>61.319271281017151</v>
          </cell>
          <cell r="G250">
            <v>62.281457255379316</v>
          </cell>
          <cell r="H250">
            <v>63.379279862193187</v>
          </cell>
          <cell r="I250">
            <v>63.023875145667056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58.701896070887628</v>
          </cell>
          <cell r="F251">
            <v>61.319271281017151</v>
          </cell>
          <cell r="G251">
            <v>62.281457255379316</v>
          </cell>
          <cell r="H251">
            <v>63.379279862193187</v>
          </cell>
          <cell r="I251">
            <v>63.023875145667056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1.53255868393253E-7</v>
          </cell>
          <cell r="E252">
            <v>1.2875195298610001E-6</v>
          </cell>
          <cell r="F252">
            <v>1.0937091223129201E-6</v>
          </cell>
          <cell r="G252">
            <v>9.67344656981293E-7</v>
          </cell>
          <cell r="H252">
            <v>5.80266683227715E-2</v>
          </cell>
          <cell r="I252">
            <v>5.9607796811464002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6.6055314216097285</v>
          </cell>
          <cell r="E253">
            <v>6.5831098076285794</v>
          </cell>
          <cell r="F253">
            <v>6.5831096836824647</v>
          </cell>
          <cell r="G253">
            <v>6.5831092762495533</v>
          </cell>
          <cell r="H253">
            <v>6.6991463228215427</v>
          </cell>
          <cell r="I253">
            <v>6.6615800220203081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5.5286737754951484E-4</v>
          </cell>
          <cell r="E254">
            <v>1.9680237916830715E-4</v>
          </cell>
          <cell r="F254">
            <v>3.6786064271146648E-4</v>
          </cell>
          <cell r="G254">
            <v>0.32853750197082743</v>
          </cell>
          <cell r="H254">
            <v>0.25546035360668312</v>
          </cell>
          <cell r="I254">
            <v>0.45819748323459369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0.22949024350974184</v>
          </cell>
          <cell r="E255">
            <v>0.22996322157924076</v>
          </cell>
          <cell r="F255">
            <v>0.33634082380007302</v>
          </cell>
          <cell r="G255">
            <v>4.4108822062116195E-3</v>
          </cell>
          <cell r="H255">
            <v>4.4424168607789617E-2</v>
          </cell>
          <cell r="I255">
            <v>0.13475673863195345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0.23004311088729132</v>
          </cell>
          <cell r="E256">
            <v>0.23016002395840909</v>
          </cell>
          <cell r="F256">
            <v>0.33670868444278457</v>
          </cell>
          <cell r="G256">
            <v>0.33294838417703898</v>
          </cell>
          <cell r="H256">
            <v>0.29988452221447259</v>
          </cell>
          <cell r="I256">
            <v>0.592954221866547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5.3871576846403782E-6</v>
          </cell>
          <cell r="F257">
            <v>1.1314121665259926</v>
          </cell>
          <cell r="G257">
            <v>1.4917487724146741</v>
          </cell>
          <cell r="H257">
            <v>1.9399729201670415</v>
          </cell>
          <cell r="I257">
            <v>4.0202351543463717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5.3930969700300221E-6</v>
          </cell>
          <cell r="F258">
            <v>0.94990868625215685</v>
          </cell>
          <cell r="G258">
            <v>1.1787777339275094</v>
          </cell>
          <cell r="H258">
            <v>1.6490363347151948</v>
          </cell>
          <cell r="I258">
            <v>4.6130836661425834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9.2774881342549028E-6</v>
          </cell>
          <cell r="F259">
            <v>2.0813208527781506</v>
          </cell>
          <cell r="G259">
            <v>2.6705265063421835</v>
          </cell>
          <cell r="H259">
            <v>3.5890092548822388</v>
          </cell>
          <cell r="I259">
            <v>8.6333188204889542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9.4124861787459463E-2</v>
          </cell>
          <cell r="F260">
            <v>0.36686100456631232</v>
          </cell>
          <cell r="G260">
            <v>0.61449662208273037</v>
          </cell>
          <cell r="H260">
            <v>0.84749779527927038</v>
          </cell>
          <cell r="I260">
            <v>1.537834639857518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9.412883963437324E-2</v>
          </cell>
          <cell r="F261">
            <v>0.36687831775349694</v>
          </cell>
          <cell r="G261">
            <v>0.61453060908651691</v>
          </cell>
          <cell r="H261">
            <v>0.84754385594485593</v>
          </cell>
          <cell r="I261">
            <v>1.5378953224748009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4.8679375804955398E-5</v>
          </cell>
          <cell r="E262">
            <v>9.8272779486405192E-3</v>
          </cell>
          <cell r="F262">
            <v>2.8717300166594299E-2</v>
          </cell>
          <cell r="G262">
            <v>4.1537593821305001E-2</v>
          </cell>
          <cell r="H262">
            <v>6.3731163746995501E-2</v>
          </cell>
          <cell r="I262">
            <v>0.10874956470111399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4.8679375804955398E-5</v>
          </cell>
          <cell r="E263">
            <v>9.8717129142266088E-3</v>
          </cell>
          <cell r="F263">
            <v>3.8580966737194217E-2</v>
          </cell>
          <cell r="G263">
            <v>8.0102720138136588E-2</v>
          </cell>
          <cell r="H263">
            <v>0.12598163092339809</v>
          </cell>
          <cell r="I263">
            <v>0.16717197565169459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5.6100015675391761</v>
          </cell>
          <cell r="E264">
            <v>6.0767039333193633</v>
          </cell>
          <cell r="F264">
            <v>6.0767789051368508</v>
          </cell>
          <cell r="G264">
            <v>8.1198474314901627</v>
          </cell>
          <cell r="H264">
            <v>8.1198534073435447</v>
          </cell>
          <cell r="I264">
            <v>8.1198780625162019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6.0987774378124051</v>
          </cell>
          <cell r="E265">
            <v>6.6044054463335744</v>
          </cell>
          <cell r="F265">
            <v>6.6018843461823407</v>
          </cell>
          <cell r="G265">
            <v>8.8157082098304578</v>
          </cell>
          <cell r="H265">
            <v>8.8041576517952063</v>
          </cell>
          <cell r="I265">
            <v>8.7926575657507886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0.84970033295006397</v>
          </cell>
          <cell r="E266">
            <v>8.4732028548826398E-8</v>
          </cell>
          <cell r="F266">
            <v>6.8198118857063396E-8</v>
          </cell>
          <cell r="G266">
            <v>5.7804590699102999E-8</v>
          </cell>
          <cell r="H266">
            <v>6.9433680197103298E-8</v>
          </cell>
          <cell r="I266">
            <v>8.5406410615324896E-8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0.84970033295006397</v>
          </cell>
          <cell r="E267">
            <v>0.84970041768209204</v>
          </cell>
          <cell r="F267">
            <v>0.84970048588021097</v>
          </cell>
          <cell r="G267">
            <v>0.84970054368480197</v>
          </cell>
          <cell r="H267">
            <v>0.84970068368942797</v>
          </cell>
          <cell r="I267">
            <v>0.84970076909583903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0.31051211676909013</v>
          </cell>
          <cell r="E268">
            <v>0.39251956637020063</v>
          </cell>
          <cell r="F268">
            <v>2.2451517827303493</v>
          </cell>
          <cell r="G268">
            <v>5.2050613269396147</v>
          </cell>
          <cell r="H268">
            <v>5.2050665743740669</v>
          </cell>
          <cell r="I268">
            <v>5.2709558231987446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0.43672590262881883</v>
          </cell>
          <cell r="E269">
            <v>0.55206690066132269</v>
          </cell>
          <cell r="F269">
            <v>3.1577380910412782</v>
          </cell>
          <cell r="G269">
            <v>7.3207613599713257</v>
          </cell>
          <cell r="H269">
            <v>7.320768740329207</v>
          </cell>
          <cell r="I269">
            <v>7.3207719766649211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1.00292870302649E-2</v>
          </cell>
          <cell r="F270">
            <v>0.142486766313622</v>
          </cell>
          <cell r="G270">
            <v>0.117472199222865</v>
          </cell>
          <cell r="H270">
            <v>0.22867864956602801</v>
          </cell>
          <cell r="I270">
            <v>0.19460340082817801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2.7041361393226774E-2</v>
          </cell>
          <cell r="F271">
            <v>0.16952385408040915</v>
          </cell>
          <cell r="G271">
            <v>0.28698913808707061</v>
          </cell>
          <cell r="H271">
            <v>0.36362981088542473</v>
          </cell>
          <cell r="I271">
            <v>0.37303482203007854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7.2726452438392488E-4</v>
          </cell>
          <cell r="G272">
            <v>1.4444328811535202E-3</v>
          </cell>
          <cell r="H272">
            <v>2.0471685105793056E-3</v>
          </cell>
          <cell r="I272">
            <v>0.1047659648955984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8.0807169375991653E-4</v>
          </cell>
          <cell r="G273">
            <v>1.6049254235039119E-3</v>
          </cell>
          <cell r="H273">
            <v>2.2746316784214501E-3</v>
          </cell>
          <cell r="I273">
            <v>0.11640662766177598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3.4380424937995198E-7</v>
          </cell>
          <cell r="F274">
            <v>6.8483107695124995E-5</v>
          </cell>
          <cell r="G274">
            <v>4.8903896190709502E-5</v>
          </cell>
          <cell r="H274">
            <v>1.25490245828091E-4</v>
          </cell>
          <cell r="I274">
            <v>7.5822725942908797E-3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3.4380424937995198E-7</v>
          </cell>
          <cell r="F275">
            <v>6.8770689419648452E-5</v>
          </cell>
          <cell r="G275">
            <v>1.1758246582111885E-4</v>
          </cell>
          <cell r="H275">
            <v>1.7809044286135604E-4</v>
          </cell>
          <cell r="I275">
            <v>7.676365125953947E-3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3.4723923984382015E-4</v>
          </cell>
          <cell r="H276">
            <v>4.4917325765005296E-4</v>
          </cell>
          <cell r="I276">
            <v>1.1043075146749825E-4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1.1579556808314853E-4</v>
          </cell>
          <cell r="H277">
            <v>4.4492967781001075E-4</v>
          </cell>
          <cell r="I277">
            <v>1.1009943218082454E-4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4.6303480792696857E-4</v>
          </cell>
          <cell r="H278">
            <v>8.9410293546006339E-4</v>
          </cell>
          <cell r="I278">
            <v>2.2053018364832271E-4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0.68564988954005612</v>
          </cell>
          <cell r="E279">
            <v>0.74268976388128205</v>
          </cell>
          <cell r="F279">
            <v>0.64621767758795035</v>
          </cell>
          <cell r="G279">
            <v>2.1344927029724183</v>
          </cell>
          <cell r="H279">
            <v>2.2313094435365</v>
          </cell>
          <cell r="I279">
            <v>3.658866558941741E-2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0.68564988954005612</v>
          </cell>
          <cell r="E280">
            <v>0.74268976388128205</v>
          </cell>
          <cell r="F280">
            <v>0.64621767758795035</v>
          </cell>
          <cell r="G280">
            <v>2.1344927029724183</v>
          </cell>
          <cell r="H280">
            <v>2.2313094435365</v>
          </cell>
          <cell r="I280">
            <v>3.658866558941741E-2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0.69257564600005639</v>
          </cell>
          <cell r="E281">
            <v>0.75019168068816333</v>
          </cell>
          <cell r="F281">
            <v>0.65274512887671787</v>
          </cell>
          <cell r="G281">
            <v>2.1560532353256763</v>
          </cell>
          <cell r="H281">
            <v>2.2538479227641424</v>
          </cell>
          <cell r="I281">
            <v>3.6958248070118598E-2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1.4066797830966701E-2</v>
          </cell>
          <cell r="F282">
            <v>1.6797151001170199E-2</v>
          </cell>
          <cell r="G282">
            <v>0.124910040068942</v>
          </cell>
          <cell r="H282">
            <v>4.6919750182476197E-2</v>
          </cell>
          <cell r="I282">
            <v>1.0447655931083899E-3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5.738821516308891E-2</v>
          </cell>
          <cell r="F283">
            <v>4.9934181142814206E-2</v>
          </cell>
          <cell r="G283">
            <v>0.16493330228651099</v>
          </cell>
          <cell r="H283">
            <v>0.17241478619247949</v>
          </cell>
          <cell r="I283">
            <v>2.9644076991196047E-3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2093.6570636083002</v>
          </cell>
          <cell r="H284">
            <v>2077.4128483263198</v>
          </cell>
          <cell r="I284">
            <v>2063.7485574569801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2093.6570636083015</v>
          </cell>
          <cell r="H285">
            <v>2077.4128483263244</v>
          </cell>
          <cell r="I285">
            <v>2063.7485574569851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8.1139891666784689E-2</v>
          </cell>
          <cell r="F286">
            <v>8.1139569044790971E-2</v>
          </cell>
          <cell r="G286">
            <v>8.1139216029377417E-2</v>
          </cell>
          <cell r="H286">
            <v>8.1137265567768971E-2</v>
          </cell>
          <cell r="I286">
            <v>3.4582185627578185E-2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8.1139891666784689E-2</v>
          </cell>
          <cell r="F287">
            <v>8.1139569044790971E-2</v>
          </cell>
          <cell r="G287">
            <v>8.1139216029377417E-2</v>
          </cell>
          <cell r="H287">
            <v>8.1137265567768971E-2</v>
          </cell>
          <cell r="I287">
            <v>3.4582185627578185E-2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0.11269429398164532</v>
          </cell>
          <cell r="F288">
            <v>0.11269384589554302</v>
          </cell>
          <cell r="G288">
            <v>0.11269335559635754</v>
          </cell>
          <cell r="H288">
            <v>0.1126906466219013</v>
          </cell>
          <cell r="I288">
            <v>4.8030813371636387E-2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6.5547147711645104E-3</v>
          </cell>
          <cell r="F289">
            <v>8.5125979039991903E-7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6.5547147711645104E-3</v>
          </cell>
          <cell r="F290">
            <v>6.5554344213590255E-3</v>
          </cell>
          <cell r="G290">
            <v>6.5551748688197266E-3</v>
          </cell>
          <cell r="H290">
            <v>6.4409680488025809E-3</v>
          </cell>
          <cell r="I290">
            <v>2.7244198628076483E-3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1.6706943374404939E-7</v>
          </cell>
          <cell r="F292"/>
          <cell r="G292">
            <v>9.2796208580488626E-4</v>
          </cell>
          <cell r="H292">
            <v>1.1322412764152407E-3</v>
          </cell>
          <cell r="I292">
            <v>1.3149532602248629E-3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9.304923166631868E-5</v>
          </cell>
          <cell r="H293">
            <v>7.9896533125264443E-5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7.160502373352427E-6</v>
          </cell>
          <cell r="F294">
            <v>1.6845306270142153E-3</v>
          </cell>
          <cell r="G294">
            <v>1.6583128970421314E-3</v>
          </cell>
          <cell r="H294">
            <v>2.3433381660724491E-3</v>
          </cell>
          <cell r="I294">
            <v>1.6522868916705169E-3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6.446408798151053E-5</v>
          </cell>
          <cell r="G295">
            <v>6.8582142319971334E-5</v>
          </cell>
          <cell r="H295">
            <v>7.4797090719823684E-5</v>
          </cell>
          <cell r="I295">
            <v>7.7752864188982131E-5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2.6586068711309346E-2</v>
          </cell>
          <cell r="F296">
            <v>6.4010207344174605E-2</v>
          </cell>
          <cell r="G296">
            <v>0.1068997601691839</v>
          </cell>
          <cell r="H296">
            <v>0.15131752481499419</v>
          </cell>
          <cell r="I296">
            <v>5.8364299204778591E-2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4.8751252619029598E-5</v>
          </cell>
          <cell r="F297">
            <v>4.6576659283518882E-4</v>
          </cell>
          <cell r="G297">
            <v>2.1372899382352274E-4</v>
          </cell>
          <cell r="H297">
            <v>3.7754730235666222E-4</v>
          </cell>
          <cell r="I297">
            <v>5.529101017900911E-4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4.3161499245329818E-4</v>
          </cell>
          <cell r="F298">
            <v>1.1263430934578048E-3</v>
          </cell>
          <cell r="G298">
            <v>1.6386185282093457E-3</v>
          </cell>
          <cell r="H298">
            <v>2.2331511665663224E-3</v>
          </cell>
          <cell r="I298">
            <v>0.10345449860043111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5.3797125591477278E-2</v>
          </cell>
          <cell r="F299">
            <v>6.9223607227390932E-2</v>
          </cell>
          <cell r="G299">
            <v>0.11153298466255604</v>
          </cell>
          <cell r="H299">
            <v>0.24793722267872684</v>
          </cell>
          <cell r="I299">
            <v>0.4494035337256142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6.847408156937132E-2</v>
          </cell>
          <cell r="F300">
            <v>6.7285332594461719E-2</v>
          </cell>
          <cell r="G300">
            <v>1.718484318773452E-3</v>
          </cell>
          <cell r="H300">
            <v>9.6429294418289035E-4</v>
          </cell>
          <cell r="I300">
            <v>1.2929945879030808E-3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0.24188717293014833</v>
          </cell>
          <cell r="F301">
            <v>0.77573444947462011</v>
          </cell>
          <cell r="G301">
            <v>1.6067387806171451</v>
          </cell>
          <cell r="H301">
            <v>2.9369559052150342</v>
          </cell>
          <cell r="I301">
            <v>4.3635327548133134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1.2206166349513013E-2</v>
          </cell>
          <cell r="F302">
            <v>1.2758407040923533E-2</v>
          </cell>
          <cell r="G302">
            <v>1.2809505001984342E-2</v>
          </cell>
          <cell r="H302">
            <v>1.2735009489052162E-2</v>
          </cell>
          <cell r="I302">
            <v>1.2627384056929918E-2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1.5611282737390125E-3</v>
          </cell>
          <cell r="F303">
            <v>1.57813941192187E-3</v>
          </cell>
          <cell r="G303">
            <v>1.6231349288894589E-3</v>
          </cell>
          <cell r="H303">
            <v>1.600697858722988E-3</v>
          </cell>
          <cell r="I303">
            <v>1.6577460412681225E-3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1.1835646160353915E-4</v>
          </cell>
          <cell r="H304">
            <v>2.0602583954769048E-5</v>
          </cell>
          <cell r="I304">
            <v>1.6811145718216566E-4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44.576907057381966</v>
          </cell>
          <cell r="E305">
            <v>44.827339654435612</v>
          </cell>
          <cell r="F305">
            <v>44.633492182401916</v>
          </cell>
          <cell r="G305">
            <v>44.838273941021512</v>
          </cell>
          <cell r="H305">
            <v>45.051867883511179</v>
          </cell>
          <cell r="I305">
            <v>44.932089513973331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44.576907057381966</v>
          </cell>
          <cell r="E306">
            <v>44.827339654435612</v>
          </cell>
          <cell r="F306">
            <v>44.633492182401916</v>
          </cell>
          <cell r="G306">
            <v>44.838273941021512</v>
          </cell>
          <cell r="H306">
            <v>45.051867883511179</v>
          </cell>
          <cell r="I306">
            <v>44.932089513973331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0.19321159215866701</v>
          </cell>
          <cell r="E307">
            <v>1.7357857412649401E-6</v>
          </cell>
          <cell r="F307">
            <v>1.47527893186647E-6</v>
          </cell>
          <cell r="G307">
            <v>1.2568393450555301E-6</v>
          </cell>
          <cell r="H307">
            <v>7.8593662886997095E-3</v>
          </cell>
          <cell r="I307">
            <v>4.3111763834234198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4.7117482762891365</v>
          </cell>
          <cell r="E308">
            <v>4.7382225745025632</v>
          </cell>
          <cell r="F308">
            <v>4.7540973884328617</v>
          </cell>
          <cell r="G308">
            <v>4.7540949163773076</v>
          </cell>
          <cell r="H308">
            <v>4.7619520813317235</v>
          </cell>
          <cell r="I308">
            <v>4.7492911214884153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1.5197421124274482</v>
          </cell>
          <cell r="F309">
            <v>1.5196516093391208</v>
          </cell>
          <cell r="G309">
            <v>2.6177912466075774</v>
          </cell>
          <cell r="H309">
            <v>2.6177915444295419</v>
          </cell>
          <cell r="I309">
            <v>2.6177919129592961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1.5197421124274482</v>
          </cell>
          <cell r="F310">
            <v>1.5196516093391208</v>
          </cell>
          <cell r="G310">
            <v>2.6177912466075774</v>
          </cell>
          <cell r="H310">
            <v>2.6177915444295419</v>
          </cell>
          <cell r="I310">
            <v>2.6177919129592961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3.5794945908789498E-6</v>
          </cell>
          <cell r="G311">
            <v>8.4848243490609307E-2</v>
          </cell>
          <cell r="H311">
            <v>2.3798150753837599E-6</v>
          </cell>
          <cell r="I311">
            <v>4.9542495113705003E-2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0.11743486199410261</v>
          </cell>
          <cell r="G312">
            <v>0.202283051666312</v>
          </cell>
          <cell r="H312">
            <v>0.2023025447192931</v>
          </cell>
          <cell r="I312">
            <v>0.20230007360517219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4.6079460406457706E-7</v>
          </cell>
          <cell r="E313">
            <v>4.5656681250751763E-7</v>
          </cell>
          <cell r="F313">
            <v>0.43868200801024604</v>
          </cell>
          <cell r="G313">
            <v>0.40042105153547147</v>
          </cell>
          <cell r="H313">
            <v>0.68058163840018482</v>
          </cell>
          <cell r="I313">
            <v>0.68804257044154737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0.43870448341529827</v>
          </cell>
          <cell r="G314">
            <v>0.40044533397724136</v>
          </cell>
          <cell r="H314">
            <v>0.6806237091882037</v>
          </cell>
          <cell r="I314">
            <v>0.68808096438447486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3.4925132130170602E-3</v>
          </cell>
          <cell r="E315">
            <v>6.4395574186636301E-2</v>
          </cell>
          <cell r="F315">
            <v>9.9309915809906504E-8</v>
          </cell>
          <cell r="G315">
            <v>2.2628422224798099E-7</v>
          </cell>
          <cell r="H315">
            <v>8.5389186482435805E-2</v>
          </cell>
          <cell r="I315">
            <v>3.4557620028784597E-2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3.493575765980657E-3</v>
          </cell>
          <cell r="E316">
            <v>6.7889149952616995E-2</v>
          </cell>
          <cell r="F316">
            <v>6.78892492625328E-2</v>
          </cell>
          <cell r="G316">
            <v>6.7889475546755007E-2</v>
          </cell>
          <cell r="H316">
            <v>0.104694825757859</v>
          </cell>
          <cell r="I316">
            <v>0.104693524575962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2.3670332614641008</v>
          </cell>
          <cell r="F317">
            <v>2.3669062208466758</v>
          </cell>
          <cell r="G317">
            <v>4.0772673961304609</v>
          </cell>
          <cell r="H317">
            <v>4.0772677227954901</v>
          </cell>
          <cell r="I317">
            <v>4.0772680184963335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2.3670332614641008</v>
          </cell>
          <cell r="F318">
            <v>2.3669062208466758</v>
          </cell>
          <cell r="G318">
            <v>4.0772673961304609</v>
          </cell>
          <cell r="H318">
            <v>4.0772677227954901</v>
          </cell>
          <cell r="I318">
            <v>4.0772680184963335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2.4221077969465699E-6</v>
          </cell>
          <cell r="G319">
            <v>0.13215350669318501</v>
          </cell>
          <cell r="H319">
            <v>3.0465410329859198E-6</v>
          </cell>
          <cell r="I319">
            <v>7.7164231408567305E-2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0.182904257866457</v>
          </cell>
          <cell r="G320">
            <v>0.31505771230090357</v>
          </cell>
          <cell r="H320">
            <v>0.31508699300671056</v>
          </cell>
          <cell r="I320">
            <v>0.31508453747292781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1.9019970689424777</v>
          </cell>
          <cell r="F321">
            <v>1.9018580557266445</v>
          </cell>
          <cell r="G321">
            <v>1.9020671704824839</v>
          </cell>
          <cell r="H321">
            <v>3.2762323432859959</v>
          </cell>
          <cell r="I321">
            <v>3.2762332060571127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1.9019970689424777</v>
          </cell>
          <cell r="F322">
            <v>1.9018580557266445</v>
          </cell>
          <cell r="G322">
            <v>1.9020671704824839</v>
          </cell>
          <cell r="H322">
            <v>3.2762323432859959</v>
          </cell>
          <cell r="I322">
            <v>3.2762332060571127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6.8187175684520497E-7</v>
          </cell>
          <cell r="G323">
            <v>7.9638300686931695E-6</v>
          </cell>
          <cell r="H323">
            <v>0.106202367246144</v>
          </cell>
          <cell r="I323">
            <v>6.20064237879435E-2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0.14696896841270624</v>
          </cell>
          <cell r="G324">
            <v>0.14697689767421437</v>
          </cell>
          <cell r="H324">
            <v>0.2531800952377134</v>
          </cell>
          <cell r="I324">
            <v>0.2531805444601028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0.52286060611986329</v>
          </cell>
          <cell r="F325">
            <v>0.52277884388898321</v>
          </cell>
          <cell r="G325">
            <v>0.52284351612689384</v>
          </cell>
          <cell r="H325">
            <v>3.4638125471073922</v>
          </cell>
          <cell r="I325">
            <v>3.6025634421012316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0.52286060611986329</v>
          </cell>
          <cell r="F326">
            <v>0.52277884388898321</v>
          </cell>
          <cell r="G326">
            <v>0.52284351612689384</v>
          </cell>
          <cell r="H326">
            <v>3.4638125471073922</v>
          </cell>
          <cell r="I326">
            <v>3.6025634421012316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3.09964800316047E-7</v>
          </cell>
          <cell r="G327">
            <v>7.4779170722646903E-7</v>
          </cell>
          <cell r="H327">
            <v>0.22725747310046501</v>
          </cell>
          <cell r="I327">
            <v>2.7781486935977699E-2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4.0402080642708095E-2</v>
          </cell>
          <cell r="G328">
            <v>4.0402800765371859E-2</v>
          </cell>
          <cell r="H328">
            <v>0.2676617559188027</v>
          </cell>
          <cell r="I328">
            <v>0.27839766239283831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1127.96312332405</v>
          </cell>
          <cell r="E329">
            <v>1123.95150854183</v>
          </cell>
          <cell r="F329">
            <v>1125.8498994900001</v>
          </cell>
          <cell r="G329">
            <v>1115.5767391091899</v>
          </cell>
          <cell r="H329">
            <v>961.07705837149297</v>
          </cell>
          <cell r="I329">
            <v>597.28672595316402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18.999378850316436</v>
          </cell>
          <cell r="E330">
            <v>18.931807324729473</v>
          </cell>
          <cell r="F330">
            <v>18.963783768005392</v>
          </cell>
          <cell r="G330">
            <v>18.790742945988082</v>
          </cell>
          <cell r="H330">
            <v>16.188354706612021</v>
          </cell>
          <cell r="I330">
            <v>10.060680667650814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19.999346158227816</v>
          </cell>
          <cell r="E331">
            <v>19.928218236557338</v>
          </cell>
          <cell r="F331">
            <v>19.961877650532006</v>
          </cell>
          <cell r="G331">
            <v>19.779729416829547</v>
          </cell>
          <cell r="H331">
            <v>17.04037337538108</v>
          </cell>
          <cell r="I331">
            <v>10.590190176474557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1.0706899964090399E-6</v>
          </cell>
          <cell r="F332">
            <v>8.9465500714996796E-7</v>
          </cell>
          <cell r="G332">
            <v>6.3983006790473401E-7</v>
          </cell>
          <cell r="H332">
            <v>0.249151872160226</v>
          </cell>
          <cell r="I332">
            <v>0.15811563693915601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1.3468357585703361</v>
          </cell>
          <cell r="F333">
            <v>1.3468343408407455</v>
          </cell>
          <cell r="G333">
            <v>1.3468322629516776</v>
          </cell>
          <cell r="H333">
            <v>1.1489305953018205</v>
          </cell>
          <cell r="I333">
            <v>0.71953425913454572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0.65258889691353916</v>
          </cell>
          <cell r="F334">
            <v>0.65249613811190144</v>
          </cell>
          <cell r="G334">
            <v>0.65256448810515044</v>
          </cell>
          <cell r="H334">
            <v>1.5177271691471992</v>
          </cell>
          <cell r="I334">
            <v>3.9968023391960261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0.65258889691353916</v>
          </cell>
          <cell r="F335">
            <v>0.65249613811190144</v>
          </cell>
          <cell r="G335">
            <v>0.65256448810515044</v>
          </cell>
          <cell r="H335">
            <v>1.5177271691471992</v>
          </cell>
          <cell r="I335">
            <v>3.9968023391960261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2.29826357223577E-7</v>
          </cell>
          <cell r="G336">
            <v>3.9468686926188201E-7</v>
          </cell>
          <cell r="H336">
            <v>6.6855701305855803E-2</v>
          </cell>
          <cell r="I336">
            <v>0.21285492989017199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5.0426170693940051E-2</v>
          </cell>
          <cell r="G337">
            <v>5.0426538343246112E-2</v>
          </cell>
          <cell r="H337">
            <v>0.11728296352135958</v>
          </cell>
          <cell r="I337">
            <v>0.30886314740858051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1.5032718628349364</v>
          </cell>
          <cell r="G338">
            <v>1.252708070089301</v>
          </cell>
          <cell r="H338">
            <v>1.2675439131914452</v>
          </cell>
          <cell r="I338">
            <v>3.1026808784906721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5.6007396721270704E-8</v>
          </cell>
          <cell r="E339">
            <v>5.62895518050732E-8</v>
          </cell>
          <cell r="F339">
            <v>1.5033432489661012</v>
          </cell>
          <cell r="G339">
            <v>1.2527642636077545</v>
          </cell>
          <cell r="H339">
            <v>1.2675980348128946</v>
          </cell>
          <cell r="I339">
            <v>3.1027907142028575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2.8418793287812699E-3</v>
          </cell>
          <cell r="E340">
            <v>0.143665248669192</v>
          </cell>
          <cell r="F340">
            <v>1.8898141974759902E-5</v>
          </cell>
          <cell r="G340">
            <v>1.8424847586444202E-5</v>
          </cell>
          <cell r="H340">
            <v>9.1188068518783402E-2</v>
          </cell>
          <cell r="I340">
            <v>0.224714483300234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2.8418793287812699E-3</v>
          </cell>
          <cell r="E341">
            <v>0.14650004213429163</v>
          </cell>
          <cell r="F341">
            <v>0.14650189144337955</v>
          </cell>
          <cell r="G341">
            <v>0.14650206775863939</v>
          </cell>
          <cell r="H341">
            <v>0.16337456252306901</v>
          </cell>
          <cell r="I341">
            <v>0.32140830540402526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0.35865152386499977</v>
          </cell>
          <cell r="I342">
            <v>3.8574773857731222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0.35865152386499977</v>
          </cell>
          <cell r="I343">
            <v>3.8574773857731222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2.7684017539264201E-2</v>
          </cell>
          <cell r="I344">
            <v>0.27037791518906101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2.7716623209045523E-2</v>
          </cell>
          <cell r="I345">
            <v>0.29809452461636216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3.2696427459384099E-7</v>
          </cell>
          <cell r="F347">
            <v>5.709219100551577E-4</v>
          </cell>
          <cell r="G347">
            <v>1.7343353670501885E-4</v>
          </cell>
          <cell r="H347">
            <v>1.1681400441366658E-5</v>
          </cell>
          <cell r="I347">
            <v>2.9326365064900889E-4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0.34654554462756243</v>
          </cell>
          <cell r="F348">
            <v>0.37793753586479922</v>
          </cell>
          <cell r="G348">
            <v>0.43805002133157572</v>
          </cell>
          <cell r="H348">
            <v>1.0551019757997062</v>
          </cell>
          <cell r="I348">
            <v>1.4155305381708232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7.3352775168260173E-5</v>
          </cell>
          <cell r="G349">
            <v>7.7544206671136302E-5</v>
          </cell>
          <cell r="H349">
            <v>1.0089690711676936E-4</v>
          </cell>
          <cell r="I349">
            <v>1.0599581509892519E-4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0.15435449930367104</v>
          </cell>
          <cell r="F350">
            <v>0.1440301237340231</v>
          </cell>
          <cell r="G350">
            <v>1.5593789149031347E-3</v>
          </cell>
          <cell r="H350">
            <v>1.2974216702666295E-3</v>
          </cell>
          <cell r="I350">
            <v>2.515357678633257E-3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8.1110627093885321E-2</v>
          </cell>
          <cell r="F351">
            <v>8.0713250620880667E-2</v>
          </cell>
          <cell r="G351">
            <v>8.0546340617535225E-2</v>
          </cell>
          <cell r="H351">
            <v>8.1032082786776441E-2</v>
          </cell>
          <cell r="I351">
            <v>3.5744665291702657E-2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0.52842086711872538</v>
          </cell>
          <cell r="F352">
            <v>2.0941428373220745</v>
          </cell>
          <cell r="G352">
            <v>4.3482564314912384</v>
          </cell>
          <cell r="H352">
            <v>6.8102288197326475</v>
          </cell>
          <cell r="I352">
            <v>9.015106398800004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2.431732923793714E-5</v>
          </cell>
          <cell r="F353">
            <v>3.7983854129370406E-5</v>
          </cell>
          <cell r="G353">
            <v>1.6211321802553016E-4</v>
          </cell>
          <cell r="H353">
            <v>5.7496554449320647E-4</v>
          </cell>
          <cell r="I353">
            <v>9.789523295709473E-4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7.3510350136713615E-2</v>
          </cell>
          <cell r="F354">
            <v>7.6127174960437791E-2</v>
          </cell>
          <cell r="G354">
            <v>0.20529998224031662</v>
          </cell>
          <cell r="H354">
            <v>0.41904591992561607</v>
          </cell>
          <cell r="I354">
            <v>0.6149345349567269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2.5554367655962812E-3</v>
          </cell>
          <cell r="F355">
            <v>4.9839016078202011E-3</v>
          </cell>
          <cell r="G355">
            <v>4.6922279538540107E-3</v>
          </cell>
          <cell r="H355">
            <v>0.40273224686207654</v>
          </cell>
          <cell r="I355">
            <v>0.32275048017993829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2.153925506357475E-2</v>
          </cell>
          <cell r="F356">
            <v>2.1292623293879518E-2</v>
          </cell>
          <cell r="G356">
            <v>2.1331511650179595E-2</v>
          </cell>
          <cell r="H356">
            <v>0.12039038823485129</v>
          </cell>
          <cell r="I356">
            <v>0.15437107521855628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1.331155536538861E-3</v>
          </cell>
          <cell r="H357">
            <v>2.2350683645288752E-3</v>
          </cell>
          <cell r="I357">
            <v>2.6638790191289099E-3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8.0280357867644685E-6</v>
          </cell>
          <cell r="F358">
            <v>2.6105704210740792E-3</v>
          </cell>
          <cell r="G358">
            <v>2.581363724931709E-3</v>
          </cell>
          <cell r="H358">
            <v>4.1946776748749137E-3</v>
          </cell>
          <cell r="I358">
            <v>3.2695047636461163E-3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8.7251681508323202E-7</v>
          </cell>
          <cell r="F359"/>
          <cell r="G359">
            <v>1.8615057910355929E-4</v>
          </cell>
          <cell r="H359">
            <v>1.239540904812519E-5</v>
          </cell>
          <cell r="I359">
            <v>2.2667098576338791E-4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8.0292904695287923E-3</v>
          </cell>
          <cell r="F360">
            <v>8.1786030973959346E-3</v>
          </cell>
          <cell r="G360">
            <v>8.1973553435483442E-3</v>
          </cell>
          <cell r="H360">
            <v>8.9941179530204987E-3</v>
          </cell>
          <cell r="I360">
            <v>9.2990178548705109E-3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8.0292904695288322E-3</v>
          </cell>
          <cell r="F361">
            <v>8.1786030973959364E-3</v>
          </cell>
          <cell r="G361">
            <v>8.1973553435483477E-3</v>
          </cell>
          <cell r="H361">
            <v>8.9941179530205039E-3</v>
          </cell>
          <cell r="I361">
            <v>9.2990178548705126E-3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3.0890071348487402E-4</v>
          </cell>
          <cell r="F362">
            <v>4.4457250376206402E-6</v>
          </cell>
          <cell r="G362">
            <v>2.14929731695279E-6</v>
          </cell>
          <cell r="H362">
            <v>1.4997073808266701E-4</v>
          </cell>
          <cell r="I362">
            <v>1.7114253846936301E-4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3.0890071348487402E-4</v>
          </cell>
          <cell r="F363">
            <v>3.1322583681995663E-4</v>
          </cell>
          <cell r="G363">
            <v>3.1509126015236215E-4</v>
          </cell>
          <cell r="H363">
            <v>3.4224736352114575E-4</v>
          </cell>
          <cell r="I363">
            <v>3.4274407775913488E-4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2.1199366188783979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2.1199366188783979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0.16381551018347901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0.16381551018347901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5.6436602392362866E-5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5.6436602392362866E-5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4.2456734258408398E-6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4.2456734258408398E-6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49.629902868219027</v>
          </cell>
          <cell r="F372">
            <v>50.570175443405191</v>
          </cell>
          <cell r="G372">
            <v>52.123008201656994</v>
          </cell>
          <cell r="H372">
            <v>54.565577975225445</v>
          </cell>
          <cell r="I372">
            <v>56.336434370842937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49.629902868219027</v>
          </cell>
          <cell r="F373">
            <v>50.570175443405191</v>
          </cell>
          <cell r="G373">
            <v>52.123008201656994</v>
          </cell>
          <cell r="H373">
            <v>54.565577975225445</v>
          </cell>
          <cell r="I373">
            <v>56.336434370842937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8.3498286303029107E-2</v>
          </cell>
          <cell r="E374">
            <v>8.5190481467215404E-2</v>
          </cell>
          <cell r="F374">
            <v>5.1135316291691102E-2</v>
          </cell>
          <cell r="G374">
            <v>8.4448020850781097E-2</v>
          </cell>
          <cell r="H374">
            <v>5.4044946051202802E-2</v>
          </cell>
          <cell r="I374">
            <v>2.6070111199040702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2.6138255183357391</v>
          </cell>
          <cell r="E375">
            <v>2.6990157891555779</v>
          </cell>
          <cell r="F375">
            <v>2.750150536994806</v>
          </cell>
          <cell r="G375">
            <v>2.8345975232976506</v>
          </cell>
          <cell r="H375">
            <v>2.9674315891453462</v>
          </cell>
          <cell r="I375">
            <v>3.0637354946745843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0.34658177458864381</v>
          </cell>
          <cell r="F376">
            <v>0.37871999578675658</v>
          </cell>
          <cell r="G376">
            <v>0.43904060010461393</v>
          </cell>
          <cell r="H376">
            <v>1.0561321882580879</v>
          </cell>
          <cell r="I376">
            <v>1.419369992832596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0.34658177458864381</v>
          </cell>
          <cell r="F377">
            <v>0.37871999578675658</v>
          </cell>
          <cell r="G377">
            <v>0.43904060010461393</v>
          </cell>
          <cell r="H377">
            <v>1.0561321882580879</v>
          </cell>
          <cell r="I377">
            <v>1.419369992832596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0.35008260059458962</v>
          </cell>
          <cell r="F378">
            <v>0.38254545028965325</v>
          </cell>
          <cell r="G378">
            <v>0.44347535364102403</v>
          </cell>
          <cell r="H378">
            <v>1.0668001901596833</v>
          </cell>
          <cell r="I378">
            <v>1.4337070634672691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2.7676246915799198E-2</v>
          </cell>
          <cell r="F379">
            <v>2.0676931054049298E-3</v>
          </cell>
          <cell r="G379">
            <v>4.4282461559231202E-3</v>
          </cell>
          <cell r="H379">
            <v>4.4144363756912601E-2</v>
          </cell>
          <cell r="I379">
            <v>2.8711843102797799E-2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2.7676246915799198E-2</v>
          </cell>
          <cell r="F380">
            <v>2.9743940021204101E-2</v>
          </cell>
          <cell r="G380">
            <v>3.4172186177127299E-2</v>
          </cell>
          <cell r="H380">
            <v>8.4444225927090499E-2</v>
          </cell>
          <cell r="I380">
            <v>0.11315606902988801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1.5080767870220955E-5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1.5080767870220955E-5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1.0413860255464399E-6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1.0413860255464399E-6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2.367401555417477</v>
          </cell>
          <cell r="E385">
            <v>2.3075026884586776</v>
          </cell>
          <cell r="F385">
            <v>2.7987211265095798E-3</v>
          </cell>
          <cell r="G385">
            <v>1.935912784036768E-4</v>
          </cell>
          <cell r="H385">
            <v>3.1180866898813047E-4</v>
          </cell>
          <cell r="I385">
            <v>8.6081617197292993E-5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330.012216822857</v>
          </cell>
          <cell r="E386">
            <v>321.17942825843801</v>
          </cell>
          <cell r="F386">
            <v>0.38867632723211698</v>
          </cell>
          <cell r="G386">
            <v>2.6784942549284801E-2</v>
          </cell>
          <cell r="H386">
            <v>4.2821723874369902E-2</v>
          </cell>
          <cell r="I386">
            <v>1.1734949873807399E-2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3.5600023389736517</v>
          </cell>
          <cell r="E387">
            <v>3.4647187514394595</v>
          </cell>
          <cell r="F387">
            <v>4.1928406389656631E-3</v>
          </cell>
          <cell r="G387">
            <v>2.8894220657265171E-4</v>
          </cell>
          <cell r="H387">
            <v>4.6193876887130436E-4</v>
          </cell>
          <cell r="I387">
            <v>1.2659061352543089E-4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4.6425317958703198E-6</v>
          </cell>
          <cell r="F388">
            <v>4.3082107731468998E-6</v>
          </cell>
          <cell r="G388">
            <v>3.1576505706802E-6</v>
          </cell>
          <cell r="H388">
            <v>2.5722448458929499E-5</v>
          </cell>
          <cell r="I388">
            <v>1.27787407459417E-6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0.16834644027395457</v>
          </cell>
          <cell r="F389">
            <v>2.6617409398599357E-4</v>
          </cell>
          <cell r="G389">
            <v>1.8200034632709361E-5</v>
          </cell>
          <cell r="H389">
            <v>2.9152093972891102E-5</v>
          </cell>
          <cell r="I389">
            <v>8.0209650144214991E-6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2.3415736537656093E-2</v>
          </cell>
          <cell r="E390">
            <v>8.5344619351193449E-3</v>
          </cell>
          <cell r="F390">
            <v>0.1680542261220514</v>
          </cell>
          <cell r="G390">
            <v>0.17228773431130084</v>
          </cell>
          <cell r="H390">
            <v>0.97903591790459654</v>
          </cell>
          <cell r="I390">
            <v>1.1079561883130367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6.204521307849638</v>
          </cell>
          <cell r="E392">
            <v>5.2418787641400577</v>
          </cell>
          <cell r="F392">
            <v>6.1602162383350754</v>
          </cell>
          <cell r="G392">
            <v>4.5841602426191166</v>
          </cell>
          <cell r="H392">
            <v>3.9054657089535376</v>
          </cell>
          <cell r="I392">
            <v>2.1349262299857394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6.8194135570364312</v>
          </cell>
          <cell r="E393">
            <v>5.9447924849739682</v>
          </cell>
          <cell r="F393">
            <v>0.13743957082678709</v>
          </cell>
          <cell r="G393">
            <v>0.12176661710291113</v>
          </cell>
          <cell r="H393">
            <v>9.8046304867312445E-2</v>
          </cell>
          <cell r="I393">
            <v>7.464078956739531E-2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0.55807275643589194</v>
          </cell>
          <cell r="E394">
            <v>0.58773216530000871</v>
          </cell>
          <cell r="F394">
            <v>0.34315521148414807</v>
          </cell>
          <cell r="G394">
            <v>0.31607306276305702</v>
          </cell>
          <cell r="H394">
            <v>0.25793025366405165</v>
          </cell>
          <cell r="I394">
            <v>0.13611074657983926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4.1467312175400686E-2</v>
          </cell>
          <cell r="E395">
            <v>1.3733160874359988E-2</v>
          </cell>
          <cell r="F395">
            <v>0.13162902834723753</v>
          </cell>
          <cell r="G395">
            <v>0.12212488362767518</v>
          </cell>
          <cell r="H395">
            <v>9.9978862942839183E-2</v>
          </cell>
          <cell r="I395">
            <v>7.5267790377275878E-2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5.0634009526841932E-2</v>
          </cell>
          <cell r="E396">
            <v>2.7581551890833961E-2</v>
          </cell>
          <cell r="F396">
            <v>7.7283487227431946E-2</v>
          </cell>
          <cell r="G396">
            <v>7.3929551485852091E-2</v>
          </cell>
          <cell r="H396">
            <v>5.5770144288954569E-2</v>
          </cell>
          <cell r="I396">
            <v>4.1385273723585955E-2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0.27130248337563373</v>
          </cell>
          <cell r="E397">
            <v>0.22098603012931162</v>
          </cell>
          <cell r="F397">
            <v>0.21396399591873652</v>
          </cell>
          <cell r="G397">
            <v>0.20499595743703838</v>
          </cell>
          <cell r="H397">
            <v>0.1888321961383799</v>
          </cell>
          <cell r="I397">
            <v>0.17929826630798709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1.2806515131925871</v>
          </cell>
          <cell r="E398">
            <v>1.4311689671050916</v>
          </cell>
          <cell r="F398">
            <v>1.3398288339390796</v>
          </cell>
          <cell r="G398">
            <v>1.3963346665591834</v>
          </cell>
          <cell r="H398">
            <v>1.4577089200513842</v>
          </cell>
          <cell r="I398">
            <v>1.4109534086598949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6.4587559876465139</v>
          </cell>
          <cell r="E399">
            <v>6.9107058383759403</v>
          </cell>
          <cell r="F399">
            <v>6.5165262071614576</v>
          </cell>
          <cell r="G399">
            <v>3.4571201755559655</v>
          </cell>
          <cell r="H399">
            <v>1.159801874090973</v>
          </cell>
          <cell r="I399">
            <v>0.36753651641019114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1.6607373291675054</v>
          </cell>
          <cell r="E400">
            <v>1.9755319864841083</v>
          </cell>
          <cell r="F400">
            <v>1.7907649842165601</v>
          </cell>
          <cell r="G400">
            <v>1.7922583831590131</v>
          </cell>
          <cell r="H400">
            <v>2.8999072772615571</v>
          </cell>
          <cell r="I400">
            <v>2.9222631069237885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3.1165144555555035</v>
          </cell>
          <cell r="E401">
            <v>3.5832149763736409</v>
          </cell>
          <cell r="F401">
            <v>8.8761746206655339</v>
          </cell>
          <cell r="G401">
            <v>13.61259711800148</v>
          </cell>
          <cell r="H401">
            <v>16.195288692845601</v>
          </cell>
          <cell r="I401">
            <v>18.695733485777332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9.5742900400254893E-4</v>
          </cell>
          <cell r="G402">
            <v>1.1077979994289695E-3</v>
          </cell>
          <cell r="H402">
            <v>2.4191101177918522E-3</v>
          </cell>
          <cell r="I402">
            <v>9.1674076753040846E-4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3.1745441402553601E-2</v>
          </cell>
          <cell r="G403">
            <v>3.6537898928534401E-2</v>
          </cell>
          <cell r="H403">
            <v>7.5546960489180803E-2</v>
          </cell>
          <cell r="I403">
            <v>2.7619753893544399E-2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5.6286243621548964E-4</v>
          </cell>
          <cell r="G404">
            <v>6.4783508738536233E-4</v>
          </cell>
          <cell r="H404">
            <v>1.339485115056397E-3</v>
          </cell>
          <cell r="I404">
            <v>4.8971194846709868E-4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1.29906738641604E-6</v>
          </cell>
          <cell r="F405">
            <v>8.4100842224178905E-5</v>
          </cell>
          <cell r="G405">
            <v>8.0685361237230902E-7</v>
          </cell>
          <cell r="H405">
            <v>3.1188629868147203E-5</v>
          </cell>
          <cell r="I405">
            <v>4.5348719549018798E-7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1.2991151158482582E-6</v>
          </cell>
          <cell r="F406">
            <v>8.5345125284243961E-5</v>
          </cell>
          <cell r="G406">
            <v>8.605695097975522E-5</v>
          </cell>
          <cell r="H406">
            <v>1.7623213944630941E-4</v>
          </cell>
          <cell r="I406">
            <v>7.7891321708252882E-5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2.4868741973664305E-3</v>
          </cell>
          <cell r="G407">
            <v>6.6335569476346835E-4</v>
          </cell>
          <cell r="H407">
            <v>0.93541654075272007</v>
          </cell>
          <cell r="I407">
            <v>2.350929934544908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3.246306806845544E-3</v>
          </cell>
          <cell r="G408">
            <v>8.5033343360813019E-4</v>
          </cell>
          <cell r="H408">
            <v>1.1005273191395908</v>
          </cell>
          <cell r="I408">
            <v>2.6121774678246781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4.1707293242427002E-3</v>
          </cell>
          <cell r="E409">
            <v>9.7164418480928494E-2</v>
          </cell>
          <cell r="F409">
            <v>3.0151048986300401E-5</v>
          </cell>
          <cell r="G409">
            <v>2.96152683785598E-5</v>
          </cell>
          <cell r="H409">
            <v>5.9094751050123302E-2</v>
          </cell>
          <cell r="I409">
            <v>9.5369735811509398E-2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4.1707293242427002E-3</v>
          </cell>
          <cell r="E410">
            <v>0.10132165084806204</v>
          </cell>
          <cell r="F410">
            <v>0.10132154159701683</v>
          </cell>
          <cell r="G410">
            <v>0.10132152917934038</v>
          </cell>
          <cell r="H410">
            <v>0.1101612864685346</v>
          </cell>
          <cell r="I410">
            <v>0.15982843320249615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1928.71042858084</v>
          </cell>
          <cell r="E411">
            <v>1522.30032866491</v>
          </cell>
          <cell r="F411">
            <v>1532.9606569581899</v>
          </cell>
          <cell r="G411">
            <v>1532.9474965147799</v>
          </cell>
          <cell r="H411">
            <v>1078.2835359098201</v>
          </cell>
          <cell r="I411">
            <v>2.6509070662870001E-2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23.443732595255572</v>
          </cell>
          <cell r="E412">
            <v>18.503763606001574</v>
          </cell>
          <cell r="F412">
            <v>18.633341318747824</v>
          </cell>
          <cell r="G412">
            <v>18.633181351802236</v>
          </cell>
          <cell r="H412">
            <v>13.106680247660027</v>
          </cell>
          <cell r="I412">
            <v>3.2222129084786671E-4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26.169748013308485</v>
          </cell>
          <cell r="E413">
            <v>20.655364025304056</v>
          </cell>
          <cell r="F413">
            <v>20.800008913951071</v>
          </cell>
          <cell r="G413">
            <v>20.79983034619784</v>
          </cell>
          <cell r="H413">
            <v>14.630712834597235</v>
          </cell>
          <cell r="I413">
            <v>3.5968888280692027E-4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2.92313893986041E-7</v>
          </cell>
          <cell r="F414">
            <v>4.5389876422224098E-7</v>
          </cell>
          <cell r="G414">
            <v>4.4583082148813098E-7</v>
          </cell>
          <cell r="H414">
            <v>0.21559077042230501</v>
          </cell>
          <cell r="I414">
            <v>9.85405894421886E-8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1.6558662156813246</v>
          </cell>
          <cell r="F415">
            <v>1.6558615822706335</v>
          </cell>
          <cell r="G415">
            <v>1.6558586825063388</v>
          </cell>
          <cell r="H415">
            <v>0.92717441580774196</v>
          </cell>
          <cell r="I415">
            <v>3.9000050216009274E-5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3.9176218336868762E-4</v>
          </cell>
          <cell r="G416">
            <v>4.2660069873472553E-4</v>
          </cell>
          <cell r="H416">
            <v>2.0278217021826757E-3</v>
          </cell>
          <cell r="I416">
            <v>1.1580478902030579E-3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1.1047693570997E-2</v>
          </cell>
          <cell r="G417">
            <v>1.15674420233839E-2</v>
          </cell>
          <cell r="H417">
            <v>5.1517632433830202E-2</v>
          </cell>
          <cell r="I417">
            <v>2.7911923507458299E-2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3.9176218336868762E-4</v>
          </cell>
          <cell r="G418">
            <v>4.2660069873472553E-4</v>
          </cell>
          <cell r="H418">
            <v>2.0278217021826757E-3</v>
          </cell>
          <cell r="I418">
            <v>1.1580478902030579E-3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1.9588109168434381E-4</v>
          </cell>
          <cell r="G419">
            <v>2.0509648977631037E-4</v>
          </cell>
          <cell r="H419">
            <v>9.1343319918138499E-4</v>
          </cell>
          <cell r="I419">
            <v>4.9489226077053833E-4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6.9260131510812603E-7</v>
          </cell>
          <cell r="F420">
            <v>4.4016888581623402E-5</v>
          </cell>
          <cell r="G420">
            <v>3.4094441163900303E-7</v>
          </cell>
          <cell r="H420">
            <v>1.00067590455651E-4</v>
          </cell>
          <cell r="I420">
            <v>2.5473314512257602E-7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6.9260131510812603E-7</v>
          </cell>
          <cell r="F421">
            <v>4.4686066033600062E-5</v>
          </cell>
          <cell r="G421">
            <v>4.4928508163687386E-5</v>
          </cell>
          <cell r="H421">
            <v>1.7143804431304539E-4</v>
          </cell>
          <cell r="I421">
            <v>9.9656464487494117E-5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4.9436827446591866E-4</v>
          </cell>
          <cell r="H422">
            <v>1.0220357072238373E-3</v>
          </cell>
          <cell r="I422">
            <v>3.0348760965735955E-4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2.9042503074026339E-5</v>
          </cell>
          <cell r="H423">
            <v>1.8418937652806604E-5</v>
          </cell>
          <cell r="I423">
            <v>3.3378050542794144E-5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H424">
            <v>1.2475694218583127E-6</v>
          </cell>
          <cell r="I424">
            <v>3.5255404866401749E-7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5.2526941337999069E-4</v>
          </cell>
          <cell r="H425">
            <v>1.0433854107013401E-3</v>
          </cell>
          <cell r="I425">
            <v>3.3898276737304812E-4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9.4159401981130139E-6</v>
          </cell>
          <cell r="G426">
            <v>9.7964341678957872E-6</v>
          </cell>
          <cell r="H426">
            <v>1.0821277469922254E-5</v>
          </cell>
          <cell r="I426">
            <v>1.1226668863376292E-5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9.4159401981130139E-6</v>
          </cell>
          <cell r="G427">
            <v>9.7964341678957872E-6</v>
          </cell>
          <cell r="H427">
            <v>1.0821277469922254E-5</v>
          </cell>
          <cell r="I427">
            <v>1.1226668863376292E-5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4.2852434936155699E-7</v>
          </cell>
          <cell r="G428">
            <v>2.3340334611536999E-8</v>
          </cell>
          <cell r="H428"/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4.2852434936155699E-7</v>
          </cell>
          <cell r="G429">
            <v>4.5186468397309402E-7</v>
          </cell>
          <cell r="H429">
            <v>4.9729620643812397E-7</v>
          </cell>
          <cell r="I429">
            <v>4.9729620643812397E-7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8.5520869752033213E-2</v>
          </cell>
          <cell r="G430">
            <v>8.5521775453296076E-2</v>
          </cell>
          <cell r="H430">
            <v>8.5522417500667636E-2</v>
          </cell>
          <cell r="I430">
            <v>8.5522839376245927E-2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8.5520869752033213E-2</v>
          </cell>
          <cell r="G431">
            <v>8.5521775453296076E-2</v>
          </cell>
          <cell r="H431">
            <v>8.5522417500667636E-2</v>
          </cell>
          <cell r="I431">
            <v>8.5522839376245927E-2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4.7232941049987797E-6</v>
          </cell>
          <cell r="G432">
            <v>4.8023036210058702E-8</v>
          </cell>
          <cell r="H432">
            <v>3.8799450708974599E-3</v>
          </cell>
          <cell r="I432">
            <v>5.99234074020731E-3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1.242010707094251E-2</v>
          </cell>
          <cell r="G433">
            <v>1.2420155093978721E-2</v>
          </cell>
          <cell r="H433">
            <v>1.24202329740703E-2</v>
          </cell>
          <cell r="I433">
            <v>1.24202753022197E-2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1.0360348073699753E-3</v>
          </cell>
          <cell r="G434">
            <v>8.0141051329481053E-4</v>
          </cell>
          <cell r="H434">
            <v>5.945771038603896E-3</v>
          </cell>
          <cell r="I434">
            <v>2.2729975768308215E-3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2.9511294512962898E-2</v>
          </cell>
          <cell r="G435">
            <v>2.2156643602856501E-2</v>
          </cell>
          <cell r="H435">
            <v>0.15525068823021301</v>
          </cell>
          <cell r="I435">
            <v>5.6226782163709799E-2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1.0360348073699753E-3</v>
          </cell>
          <cell r="G436">
            <v>8.0141051329481053E-4</v>
          </cell>
          <cell r="H436">
            <v>5.945771038603896E-3</v>
          </cell>
          <cell r="I436">
            <v>2.2729975768308215E-3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5.2324990271210867E-4</v>
          </cell>
          <cell r="G437">
            <v>3.9284829083078963E-4</v>
          </cell>
          <cell r="H437">
            <v>2.7526717771314334E-3</v>
          </cell>
          <cell r="I437">
            <v>9.9692876176790375E-4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5.6889579676059002E-7</v>
          </cell>
          <cell r="E438">
            <v>2.04858708313755E-5</v>
          </cell>
          <cell r="F438">
            <v>6.2197650913323107E-5</v>
          </cell>
          <cell r="G438">
            <v>1.4665179271221E-6</v>
          </cell>
          <cell r="H438">
            <v>3.6494767474827999E-6</v>
          </cell>
          <cell r="I438">
            <v>5.2426215467461096E-7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5.6889579676059002E-7</v>
          </cell>
          <cell r="E439">
            <v>2.1027011915506088E-5</v>
          </cell>
          <cell r="F439">
            <v>8.3089587054433023E-5</v>
          </cell>
          <cell r="G439">
            <v>8.4304644346149758E-5</v>
          </cell>
          <cell r="H439">
            <v>4.5984958102813735E-4</v>
          </cell>
          <cell r="I439">
            <v>1.9097064194454632E-4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1.5457429892345806E-5</v>
          </cell>
          <cell r="F440">
            <v>3.7368502483234469E-4</v>
          </cell>
          <cell r="G440">
            <v>1.2956765152938909E-4</v>
          </cell>
          <cell r="H440">
            <v>3.4601512069591632E-2</v>
          </cell>
          <cell r="I440">
            <v>1.724707398859646E-4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1.8722212388704096E-6</v>
          </cell>
          <cell r="G441">
            <v>4.3748616254331695E-6</v>
          </cell>
          <cell r="H441">
            <v>9.5340611309222109E-4</v>
          </cell>
          <cell r="I441">
            <v>5.1735959549384284E-5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2.5945136119027382E-3</v>
          </cell>
          <cell r="F442">
            <v>5.2378876074630114E-3</v>
          </cell>
          <cell r="G442">
            <v>5.2323912916598199E-3</v>
          </cell>
          <cell r="H442">
            <v>0.41190847477194109</v>
          </cell>
          <cell r="I442">
            <v>0.326612120967674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2.6116661963239353E-3</v>
          </cell>
          <cell r="F443">
            <v>5.614870670132846E-3</v>
          </cell>
          <cell r="G443">
            <v>5.3669088227729757E-3</v>
          </cell>
          <cell r="H443">
            <v>0.44746339295462473</v>
          </cell>
          <cell r="I443">
            <v>0.32683632766710957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0.5284648709272417</v>
          </cell>
          <cell r="F444">
            <v>2.0954351384674217</v>
          </cell>
          <cell r="G444">
            <v>4.3500269217549148</v>
          </cell>
          <cell r="H444">
            <v>6.812470555550183</v>
          </cell>
          <cell r="I444">
            <v>9.0273307613220943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0.16243797262107845</v>
          </cell>
          <cell r="F445">
            <v>0.62863054154022613</v>
          </cell>
          <cell r="G445">
            <v>1.2548154581985325</v>
          </cell>
          <cell r="H445">
            <v>1.8412082582568077</v>
          </cell>
          <cell r="I445">
            <v>2.3147001952107917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0.5284648709272417</v>
          </cell>
          <cell r="F446">
            <v>2.0954351384674217</v>
          </cell>
          <cell r="G446">
            <v>4.3500269217549148</v>
          </cell>
          <cell r="H446">
            <v>6.812470555550183</v>
          </cell>
          <cell r="I446">
            <v>9.0273307613220943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4.1955487649729797E-2</v>
          </cell>
          <cell r="F447">
            <v>0.122013656298484</v>
          </cell>
          <cell r="G447">
            <v>0.17646758663553999</v>
          </cell>
          <cell r="H447">
            <v>0.27090816060499801</v>
          </cell>
          <cell r="I447">
            <v>0.46210859057702802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4.1955487649729797E-2</v>
          </cell>
          <cell r="F448">
            <v>0.16396908544738764</v>
          </cell>
          <cell r="G448">
            <v>0.34043650102570983</v>
          </cell>
          <cell r="H448">
            <v>0.53542184716950891</v>
          </cell>
          <cell r="I448">
            <v>0.71048072031887344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2.6184811805335219E-3</v>
          </cell>
          <cell r="H449">
            <v>8.4664502922465505</v>
          </cell>
          <cell r="I449">
            <v>7.3014954809571773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2.6184811805335219E-3</v>
          </cell>
          <cell r="H450">
            <v>8.4664502922465505</v>
          </cell>
          <cell r="I450">
            <v>7.3014954809571773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1.4955706760561699E-4</v>
          </cell>
          <cell r="H451">
            <v>0.245187279104183</v>
          </cell>
          <cell r="I451">
            <v>0.17327308561200999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1.4955706760561699E-4</v>
          </cell>
          <cell r="H452">
            <v>0.29831104559212102</v>
          </cell>
          <cell r="I452">
            <v>0.25725493813662798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0.80112303740486501</v>
          </cell>
          <cell r="F453">
            <v>0.76255373350556388</v>
          </cell>
          <cell r="G453">
            <v>0.57863330983460814</v>
          </cell>
          <cell r="H453">
            <v>0.12967299197154816</v>
          </cell>
          <cell r="I453">
            <v>6.6857092883320021E-2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5.3504018082120201E-8</v>
          </cell>
          <cell r="E454">
            <v>0.80115383816243435</v>
          </cell>
          <cell r="F454">
            <v>0.76258890563286508</v>
          </cell>
          <cell r="G454">
            <v>0.57866080434479117</v>
          </cell>
          <cell r="H454">
            <v>0.12968037961306356</v>
          </cell>
          <cell r="I454">
            <v>6.6860355869817825E-2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4.8179067246090701E-3</v>
          </cell>
          <cell r="E455">
            <v>7.2090099600673599E-2</v>
          </cell>
          <cell r="F455">
            <v>3.0120137845387201E-5</v>
          </cell>
          <cell r="G455">
            <v>2.85056789301374E-5</v>
          </cell>
          <cell r="H455">
            <v>1.7876430367094302E-2</v>
          </cell>
          <cell r="I455">
            <v>1.26845472448582E-5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4.8179067246090701E-3</v>
          </cell>
          <cell r="E456">
            <v>7.6894610502103902E-2</v>
          </cell>
          <cell r="F456">
            <v>7.6894739830196221E-2</v>
          </cell>
          <cell r="G456">
            <v>7.6894064353121322E-2</v>
          </cell>
          <cell r="H456">
            <v>1.827257917838878E-2</v>
          </cell>
          <cell r="I456">
            <v>7.7291990163691898E-3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8.8666759277557651E-4</v>
          </cell>
          <cell r="H457">
            <v>1.682332405155381E-3</v>
          </cell>
          <cell r="I457">
            <v>4.7955922975300179E-4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8.9562383108644013E-4</v>
          </cell>
          <cell r="H458">
            <v>1.6993256617731111E-3</v>
          </cell>
          <cell r="I458">
            <v>4.8440326237676957E-4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8.8666759277557651E-4</v>
          </cell>
          <cell r="H459">
            <v>1.682332405155381E-3</v>
          </cell>
          <cell r="I459">
            <v>4.7955922975300179E-4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9.1456529202792305E-5</v>
          </cell>
          <cell r="H460">
            <v>1.163596182058E-4</v>
          </cell>
          <cell r="I460">
            <v>3.1038336161460901E-5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9.1456529202792305E-5</v>
          </cell>
          <cell r="H461">
            <v>1.7561420468240003E-4</v>
          </cell>
          <cell r="I461">
            <v>5.9385252354577002E-5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4.6221606839317274E-3</v>
          </cell>
          <cell r="G463">
            <v>3.6109044161576295E-3</v>
          </cell>
          <cell r="H463">
            <v>4.3567537642047217E-3</v>
          </cell>
          <cell r="I463">
            <v>2.772941584197869E-3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61.718523579746808</v>
          </cell>
          <cell r="E464">
            <v>58.235859453487457</v>
          </cell>
          <cell r="F464">
            <v>58.272949697386011</v>
          </cell>
          <cell r="G464">
            <v>58.066719046913867</v>
          </cell>
          <cell r="H464">
            <v>58.542881101046262</v>
          </cell>
          <cell r="I464">
            <v>54.636072594024419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1.4007913764975803</v>
          </cell>
          <cell r="F465">
            <v>2.397995614925085</v>
          </cell>
          <cell r="G465">
            <v>3.8686095390124642</v>
          </cell>
          <cell r="H465">
            <v>3.8678426152727869</v>
          </cell>
          <cell r="I465">
            <v>5.2091070770886159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3.9773276590219204</v>
          </cell>
          <cell r="F466">
            <v>3.9773317644763986</v>
          </cell>
          <cell r="G466">
            <v>4.0496625382385449</v>
          </cell>
          <cell r="H466">
            <v>6.0880158956539994</v>
          </cell>
          <cell r="I466">
            <v>12.49296051216626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9.8138887977606863</v>
          </cell>
          <cell r="E467">
            <v>10.335084060421478</v>
          </cell>
          <cell r="F467">
            <v>10.491069836741742</v>
          </cell>
          <cell r="G467">
            <v>10.667051808763725</v>
          </cell>
          <cell r="H467">
            <v>11.016637443273396</v>
          </cell>
          <cell r="I467">
            <v>10.953185469460728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6.7628503196321216E-2</v>
          </cell>
          <cell r="E468">
            <v>8.5489289369130514E-2</v>
          </cell>
          <cell r="F468">
            <v>8.5050091342299156E-2</v>
          </cell>
          <cell r="G468">
            <v>8.5435991817704296E-2</v>
          </cell>
          <cell r="H468">
            <v>8.4937069696389436E-2</v>
          </cell>
          <cell r="I468">
            <v>8.5449043505744227E-2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1.9800140457634647E-4</v>
          </cell>
          <cell r="F469">
            <v>4.061687364643661E-4</v>
          </cell>
          <cell r="G469">
            <v>4.3579421188254464E-4</v>
          </cell>
          <cell r="H469">
            <v>6.0804817077262155E-4</v>
          </cell>
          <cell r="I469">
            <v>2.6977294268500833E-4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1.9796832335753766E-4</v>
          </cell>
          <cell r="F470">
            <v>4.0719188732549059E-4</v>
          </cell>
          <cell r="G470">
            <v>4.4251025326448427E-4</v>
          </cell>
          <cell r="H470">
            <v>6.4245654538189157E-4</v>
          </cell>
          <cell r="I470">
            <v>2.783100773353118E-4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3.9596972793388399E-4</v>
          </cell>
          <cell r="F471">
            <v>8.1336062378985642E-4</v>
          </cell>
          <cell r="G471">
            <v>8.7830446514702897E-4</v>
          </cell>
          <cell r="H471">
            <v>1.2505047161545135E-3</v>
          </cell>
          <cell r="I471">
            <v>5.4808302002031992E-4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1.2308457556587385E-4</v>
          </cell>
          <cell r="G472">
            <v>1.2187297122212807E-4</v>
          </cell>
          <cell r="H472">
            <v>1.8619537707124416E-4</v>
          </cell>
          <cell r="I472">
            <v>9.9184161528503265E-5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1.23129379542454E-4</v>
          </cell>
          <cell r="G473">
            <v>1.2191528915989144E-4</v>
          </cell>
          <cell r="H473">
            <v>1.862409567262354E-4</v>
          </cell>
          <cell r="I473">
            <v>9.923855949960851E-5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9.5625087800554794E-6</v>
          </cell>
          <cell r="E474">
            <v>1.8196760310896501E-7</v>
          </cell>
          <cell r="F474">
            <v>4.8564474117119701E-5</v>
          </cell>
          <cell r="G474">
            <v>1.34149005287354E-5</v>
          </cell>
          <cell r="H474">
            <v>1.7414302393174401E-5</v>
          </cell>
          <cell r="I474">
            <v>1.1612208623109E-5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9.5625087800554794E-6</v>
          </cell>
          <cell r="E475">
            <v>2.6926802864917004E-7</v>
          </cell>
          <cell r="F475">
            <v>4.8743962268123328E-5</v>
          </cell>
          <cell r="G475">
            <v>4.8935006214535598E-5</v>
          </cell>
          <cell r="H475">
            <v>7.4903014898377804E-5</v>
          </cell>
          <cell r="I475">
            <v>2.8175331550176501E-5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0.43672590262881883</v>
          </cell>
          <cell r="E476">
            <v>0.55206690066132269</v>
          </cell>
          <cell r="F476">
            <v>3.1577380910412782</v>
          </cell>
          <cell r="G476">
            <v>7.3207613599713257</v>
          </cell>
          <cell r="H476">
            <v>7.320768740329207</v>
          </cell>
          <cell r="I476">
            <v>7.3207719766649211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0.43672590262881883</v>
          </cell>
          <cell r="E477">
            <v>0.55206690066132269</v>
          </cell>
          <cell r="F477">
            <v>3.1577380910412782</v>
          </cell>
          <cell r="G477">
            <v>7.3207613599713257</v>
          </cell>
          <cell r="H477">
            <v>7.320768740329207</v>
          </cell>
          <cell r="I477">
            <v>7.3207719766649211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7.9137682618672658E-5</v>
          </cell>
          <cell r="H478">
            <v>2.2066549823782634E-4</v>
          </cell>
          <cell r="I478">
            <v>7.5648420251997581E-5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1.4651444042812516E-4</v>
          </cell>
          <cell r="H479">
            <v>2.2473339832444202E-4</v>
          </cell>
          <cell r="I479">
            <v>7.6035477718206884E-5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2.2565212304679786E-4</v>
          </cell>
          <cell r="H480">
            <v>4.4539889656226844E-4</v>
          </cell>
          <cell r="I480">
            <v>1.5168389797020422E-4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1522.04308607502</v>
          </cell>
          <cell r="E481">
            <v>1362.10742312094</v>
          </cell>
          <cell r="F481">
            <v>1550.41738213914</v>
          </cell>
          <cell r="G481">
            <v>1715.77754027125</v>
          </cell>
          <cell r="H481">
            <v>1622.1344147151201</v>
          </cell>
          <cell r="I481">
            <v>887.72080469429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27.206704251610013</v>
          </cell>
          <cell r="E482">
            <v>28.488382914953444</v>
          </cell>
          <cell r="F482">
            <v>27.403767901808955</v>
          </cell>
          <cell r="G482">
            <v>30.324983133470703</v>
          </cell>
          <cell r="H482">
            <v>28.744250019056448</v>
          </cell>
          <cell r="I482">
            <v>15.744375150153445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26.98657954033726</v>
          </cell>
          <cell r="E483">
            <v>24.15084083547767</v>
          </cell>
          <cell r="F483">
            <v>27.489669896084024</v>
          </cell>
          <cell r="G483">
            <v>30.421587593461943</v>
          </cell>
          <cell r="H483">
            <v>28.761248487856715</v>
          </cell>
          <cell r="I483">
            <v>15.739730579685986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0.30703978160152667</v>
          </cell>
          <cell r="E484">
            <v>4.4285516255680886</v>
          </cell>
          <cell r="F484">
            <v>1.2188600113511229E-3</v>
          </cell>
          <cell r="G484">
            <v>1.5258775942127121E-4</v>
          </cell>
          <cell r="H484">
            <v>2.0504286267348607E-4</v>
          </cell>
          <cell r="I484">
            <v>2.7908871870967091E-4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4.2375943939486777E-4</v>
          </cell>
          <cell r="G485">
            <v>1.2284333327499574E-4</v>
          </cell>
          <cell r="H485">
            <v>7.4626536746738734E-2</v>
          </cell>
          <cell r="I485">
            <v>5.4670364100755986E-2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1.76458683967906E-6</v>
          </cell>
          <cell r="E486">
            <v>8.2173028372785804E-8</v>
          </cell>
          <cell r="F486">
            <v>1.1600473294978401E-7</v>
          </cell>
          <cell r="G486">
            <v>1.3680391373785301E-7</v>
          </cell>
          <cell r="H486">
            <v>2.71510228750184E-7</v>
          </cell>
          <cell r="I486">
            <v>4.5890366353555099E-7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2.2350539662119799</v>
          </cell>
          <cell r="E487">
            <v>2.2350540483850083</v>
          </cell>
          <cell r="F487">
            <v>2.2350541643897412</v>
          </cell>
          <cell r="G487">
            <v>2.2350543011936548</v>
          </cell>
          <cell r="H487">
            <v>2.2350547819176025</v>
          </cell>
          <cell r="I487">
            <v>1.1208935416849859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0.62578914390001961</v>
          </cell>
          <cell r="E488">
            <v>0.73757469822975585</v>
          </cell>
          <cell r="F488">
            <v>0.73633359243481478</v>
          </cell>
          <cell r="G488">
            <v>0.73427128408367004</v>
          </cell>
          <cell r="H488">
            <v>0.73030206914170326</v>
          </cell>
          <cell r="I488">
            <v>0.72628429258525029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0.62578914390001961</v>
          </cell>
          <cell r="E489">
            <v>0.73757469822975585</v>
          </cell>
          <cell r="F489">
            <v>0.73633359243481478</v>
          </cell>
          <cell r="G489">
            <v>0.73427128408367004</v>
          </cell>
          <cell r="H489">
            <v>0.73030206914170326</v>
          </cell>
          <cell r="I489">
            <v>0.72628429258525029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5.3111191302824405</v>
          </cell>
          <cell r="E490">
            <v>6.2669391438194326</v>
          </cell>
          <cell r="F490">
            <v>5.7596657245356342</v>
          </cell>
          <cell r="G490">
            <v>8.0400688095673658</v>
          </cell>
          <cell r="H490">
            <v>7.9646954154521712</v>
          </cell>
          <cell r="I490">
            <v>5.7272243785475183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9.0018968309871923</v>
          </cell>
          <cell r="E491">
            <v>10.609942117075793</v>
          </cell>
          <cell r="F491">
            <v>9.7346462949897958</v>
          </cell>
          <cell r="G491">
            <v>13.550677768933779</v>
          </cell>
          <cell r="H491">
            <v>13.348651534277382</v>
          </cell>
          <cell r="I491">
            <v>9.5453739642458562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5.3111191302824405</v>
          </cell>
          <cell r="E492">
            <v>6.2669391438194326</v>
          </cell>
          <cell r="F492">
            <v>5.7596657245356342</v>
          </cell>
          <cell r="G492">
            <v>8.0400688095673658</v>
          </cell>
          <cell r="H492">
            <v>7.9646954154521712</v>
          </cell>
          <cell r="I492">
            <v>5.7272243785475183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5.23626166349241E-2</v>
          </cell>
          <cell r="F493">
            <v>1.94728451019648E-5</v>
          </cell>
          <cell r="G493">
            <v>9.8377370791829205E-2</v>
          </cell>
          <cell r="H493">
            <v>0.16478975631964901</v>
          </cell>
          <cell r="I493">
            <v>0.13864437653258599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0.3411955444175449</v>
          </cell>
          <cell r="F494">
            <v>0.34121172883379136</v>
          </cell>
          <cell r="G494">
            <v>0.43958435803238893</v>
          </cell>
          <cell r="H494">
            <v>0.46983798409908334</v>
          </cell>
          <cell r="I494">
            <v>0.35884868570799655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2.0916836638305259E-4</v>
          </cell>
          <cell r="E495">
            <v>8.113697157208261E-5</v>
          </cell>
          <cell r="F495">
            <v>1.406946871041337E-4</v>
          </cell>
          <cell r="G495">
            <v>8.3299696201305257E-4</v>
          </cell>
          <cell r="H495">
            <v>3.5627001699304648</v>
          </cell>
          <cell r="I495">
            <v>5.120150362811394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0.17227083457753678</v>
          </cell>
          <cell r="E496">
            <v>0.52156100689192386</v>
          </cell>
          <cell r="F496">
            <v>1.1319283430577642</v>
          </cell>
          <cell r="G496">
            <v>2.6355253020095972</v>
          </cell>
          <cell r="H496">
            <v>0.37665640685579715</v>
          </cell>
          <cell r="I496">
            <v>0.76555228846408663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0.17248000294391999</v>
          </cell>
          <cell r="E497">
            <v>0.52164214386349606</v>
          </cell>
          <cell r="F497">
            <v>1.132069037744867</v>
          </cell>
          <cell r="G497">
            <v>2.6363582989716101</v>
          </cell>
          <cell r="H497">
            <v>3.9393565767862611</v>
          </cell>
          <cell r="I497">
            <v>5.8857026512754809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3.8826673710758969E-7</v>
          </cell>
          <cell r="E498">
            <v>5.8340396837794789E-7</v>
          </cell>
          <cell r="F498">
            <v>8.1051188914962866E-2</v>
          </cell>
          <cell r="G498">
            <v>7.9582604527400402E-2</v>
          </cell>
          <cell r="H498">
            <v>0.30302722070541649</v>
          </cell>
          <cell r="I498">
            <v>0.30274535886293474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8.1055964166358865E-2</v>
          </cell>
          <cell r="G499">
            <v>7.9587021693793517E-2</v>
          </cell>
          <cell r="H499">
            <v>0.30306408024839399</v>
          </cell>
          <cell r="I499">
            <v>0.30278500324044011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2.98453399452322E-3</v>
          </cell>
          <cell r="E500">
            <v>1.31058926830173E-2</v>
          </cell>
          <cell r="F500">
            <v>4.0020568695088001E-7</v>
          </cell>
          <cell r="G500">
            <v>2.7452745978496802E-6</v>
          </cell>
          <cell r="H500">
            <v>3.9134653083113098E-2</v>
          </cell>
          <cell r="I500">
            <v>2.1731546432215299E-2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2.98453399452322E-3</v>
          </cell>
          <cell r="E501">
            <v>1.6090426677540501E-2</v>
          </cell>
          <cell r="F501">
            <v>1.6090826883227501E-2</v>
          </cell>
          <cell r="G501">
            <v>1.6093572157825298E-2</v>
          </cell>
          <cell r="H501">
            <v>5.81937897363368E-2</v>
          </cell>
          <cell r="I501">
            <v>5.8193965890740502E-2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1.6693715040635254E-5</v>
          </cell>
          <cell r="F502">
            <v>1.672176274784549E-5</v>
          </cell>
          <cell r="G502">
            <v>1.6798209393135058E-5</v>
          </cell>
          <cell r="H502">
            <v>1.1269348402083386E-5</v>
          </cell>
          <cell r="I502">
            <v>6.9035837697916448E-6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1.0300928258717732E-4</v>
          </cell>
          <cell r="F503">
            <v>1.0318206861955863E-4</v>
          </cell>
          <cell r="G503">
            <v>1.0365382154390734E-4</v>
          </cell>
          <cell r="H503">
            <v>7.0342807193491991E-5</v>
          </cell>
          <cell r="I503">
            <v>4.7036987207988237E-5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1.1973671678145561E-4</v>
          </cell>
          <cell r="F504">
            <v>1.1993756112968722E-4</v>
          </cell>
          <cell r="G504">
            <v>1.2048592089761158E-4</v>
          </cell>
          <cell r="H504">
            <v>8.1765609574181632E-5</v>
          </cell>
          <cell r="I504">
            <v>5.467521250630395E-5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6.4346541576974597E-6</v>
          </cell>
          <cell r="F505">
            <v>1.7862877576177202E-8</v>
          </cell>
          <cell r="G505">
            <v>3.4399936843535002E-8</v>
          </cell>
          <cell r="H505">
            <v>1.8459623812822801E-6</v>
          </cell>
          <cell r="I505">
            <v>5.0091072532675502E-7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6.4346541576974597E-6</v>
          </cell>
          <cell r="F506">
            <v>6.4525170352736303E-6</v>
          </cell>
          <cell r="G506">
            <v>6.4869169721171699E-6</v>
          </cell>
          <cell r="H506">
            <v>4.3794729325602596E-6</v>
          </cell>
          <cell r="I506">
            <v>2.90097247923528E-6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5.5091634060549174E-5</v>
          </cell>
          <cell r="F507">
            <v>4.5104501338017805E-3</v>
          </cell>
          <cell r="G507">
            <v>1.2692945796670915E-3</v>
          </cell>
          <cell r="H507">
            <v>1.0792975558992821</v>
          </cell>
          <cell r="I507">
            <v>1.1468078556834682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5.5136664259525906E-5</v>
          </cell>
          <cell r="F508">
            <v>4.5162106065141719E-3</v>
          </cell>
          <cell r="G508">
            <v>1.2692945796670895E-3</v>
          </cell>
          <cell r="H508">
            <v>1.0792975558992819</v>
          </cell>
          <cell r="I508">
            <v>1.146807855683468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6.7525211880794581E-5</v>
          </cell>
          <cell r="F509">
            <v>5.3769782192340512E-3</v>
          </cell>
          <cell r="G509">
            <v>1.4594592016981304E-3</v>
          </cell>
          <cell r="H509">
            <v>1.1609102312988415</v>
          </cell>
          <cell r="I509">
            <v>1.1587723760118984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6.7525211880794581E-5</v>
          </cell>
          <cell r="F510">
            <v>5.3769782192340512E-3</v>
          </cell>
          <cell r="G510">
            <v>1.4594592016981304E-3</v>
          </cell>
          <cell r="H510">
            <v>1.1609102312988415</v>
          </cell>
          <cell r="I510">
            <v>1.1587723760118984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3.5184280793707401E-4</v>
          </cell>
          <cell r="E511">
            <v>8.21353826189456E-6</v>
          </cell>
          <cell r="F511">
            <v>1.0463303984711201E-5</v>
          </cell>
          <cell r="G511">
            <v>5.2771800768972402E-6</v>
          </cell>
          <cell r="H511">
            <v>4.9835693846126097E-6</v>
          </cell>
          <cell r="I511">
            <v>1.43094969668929E-5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3.5184280793707401E-4</v>
          </cell>
          <cell r="E512">
            <v>3.5977774418417157E-4</v>
          </cell>
          <cell r="F512">
            <v>3.6948668337353699E-4</v>
          </cell>
          <cell r="G512">
            <v>3.7331978021533515E-4</v>
          </cell>
          <cell r="H512">
            <v>0.29879298375201735</v>
          </cell>
          <cell r="I512">
            <v>0.23800274776803765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2.8953032495620938E-4</v>
          </cell>
          <cell r="H513">
            <v>0.33359610424817782</v>
          </cell>
          <cell r="I513">
            <v>0.19282586761475959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1.8174500381223913E-4</v>
          </cell>
          <cell r="H514">
            <v>6.6407306705081284E-2</v>
          </cell>
          <cell r="I514">
            <v>5.7897974380615745E-2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4.7127532876844883E-4</v>
          </cell>
          <cell r="H515">
            <v>0.40000341095325881</v>
          </cell>
          <cell r="I515">
            <v>0.25072384199537529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2650.8874496173598</v>
          </cell>
          <cell r="E516">
            <v>2731.8384600317399</v>
          </cell>
          <cell r="F516">
            <v>2707.5999060024501</v>
          </cell>
          <cell r="G516">
            <v>2616.77983810467</v>
          </cell>
          <cell r="H516">
            <v>2319.1684685606601</v>
          </cell>
          <cell r="I516">
            <v>1337.39870307515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47.163023707443458</v>
          </cell>
          <cell r="E517">
            <v>48.283002922525199</v>
          </cell>
          <cell r="F517">
            <v>47.855132706001058</v>
          </cell>
          <cell r="G517">
            <v>46.249579681518412</v>
          </cell>
          <cell r="H517">
            <v>41.083525908919427</v>
          </cell>
          <cell r="I517">
            <v>23.718957977778338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47.001550525130533</v>
          </cell>
          <cell r="E518">
            <v>48.436852128222327</v>
          </cell>
          <cell r="F518">
            <v>48.007090531958397</v>
          </cell>
          <cell r="G518">
            <v>46.396805640153616</v>
          </cell>
          <cell r="H518">
            <v>41.120008307813151</v>
          </cell>
          <cell r="I518">
            <v>23.712742962325272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0.31214110168094694</v>
          </cell>
          <cell r="E519">
            <v>3.9662120958919349E-4</v>
          </cell>
          <cell r="F519">
            <v>3.9699908736445517E-4</v>
          </cell>
          <cell r="G519">
            <v>3.9740173903299569E-4</v>
          </cell>
          <cell r="H519">
            <v>3.9925910322281789E-4</v>
          </cell>
          <cell r="I519">
            <v>4.025790786866495E-4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5.241192872316512E-4</v>
          </cell>
          <cell r="G520">
            <v>1.2645281595259701E-4</v>
          </cell>
          <cell r="H520">
            <v>9.4364578618341466E-2</v>
          </cell>
          <cell r="I520">
            <v>8.1585484138623612E-2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1.7011067744900599E-6</v>
          </cell>
          <cell r="E521">
            <v>8.3710218998103295E-8</v>
          </cell>
          <cell r="F521">
            <v>1.4735387861503001E-7</v>
          </cell>
          <cell r="G521">
            <v>1.20859745763939E-7</v>
          </cell>
          <cell r="H521">
            <v>1.9855383006066499E-7</v>
          </cell>
          <cell r="I521">
            <v>6.1591835667345598E-7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3.0972417085026946</v>
          </cell>
          <cell r="E522">
            <v>3.0972417922129134</v>
          </cell>
          <cell r="F522">
            <v>3.0972419395667923</v>
          </cell>
          <cell r="G522">
            <v>3.097242060426538</v>
          </cell>
          <cell r="H522">
            <v>3.0972425086224193</v>
          </cell>
          <cell r="I522">
            <v>1.5532853651810761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8.5993574428688574E-4</v>
          </cell>
          <cell r="F523">
            <v>1.470934445989598E-3</v>
          </cell>
          <cell r="G523">
            <v>1.571663447307015E-3</v>
          </cell>
          <cell r="H523">
            <v>1.3783938952462804E-3</v>
          </cell>
          <cell r="I523">
            <v>8.3531555314068505E-4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8.5993574428688574E-4</v>
          </cell>
          <cell r="F524">
            <v>1.470934445989598E-3</v>
          </cell>
          <cell r="G524">
            <v>1.571663447307015E-3</v>
          </cell>
          <cell r="H524">
            <v>1.3783938952462804E-3</v>
          </cell>
          <cell r="I524">
            <v>8.3531555314068505E-4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8.6862196392614634E-4</v>
          </cell>
          <cell r="F525">
            <v>1.4857923696864638E-3</v>
          </cell>
          <cell r="G525">
            <v>1.5875388356636517E-3</v>
          </cell>
          <cell r="H525">
            <v>1.3923170659053336E-3</v>
          </cell>
          <cell r="I525">
            <v>8.4375308398049046E-4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8.9268278739308802E-5</v>
          </cell>
          <cell r="F526">
            <v>1.45925893842999E-4</v>
          </cell>
          <cell r="G526">
            <v>1.1176345744460199E-4</v>
          </cell>
          <cell r="H526">
            <v>1.0229697234412E-4</v>
          </cell>
          <cell r="I526">
            <v>5.61005218555723E-5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8.9268278739308802E-5</v>
          </cell>
          <cell r="F527">
            <v>1.6808057937627439E-4</v>
          </cell>
          <cell r="G527">
            <v>1.70587092945604E-4</v>
          </cell>
          <cell r="H527">
            <v>1.6836269561131898E-4</v>
          </cell>
          <cell r="I527">
            <v>9.0954377572093E-5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1.1116258429072182E-3</v>
          </cell>
          <cell r="H528">
            <v>1.5621777760210661E-3</v>
          </cell>
          <cell r="I528">
            <v>2.6487142656947079E-4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6.5455624595930043E-7</v>
          </cell>
          <cell r="H529">
            <v>2.3907729309807561E-6</v>
          </cell>
          <cell r="I529">
            <v>2.9189457489536832E-7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1.113873296129811E-3</v>
          </cell>
          <cell r="H530">
            <v>1.565989677992697E-3</v>
          </cell>
          <cell r="I530">
            <v>2.6694794414064567E-4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0.9592534428043672</v>
          </cell>
          <cell r="E531">
            <v>1.1059300680682917</v>
          </cell>
          <cell r="F531">
            <v>1.2319040856233086</v>
          </cell>
          <cell r="G531">
            <v>1.2318839048087311</v>
          </cell>
          <cell r="H531">
            <v>0.62051155793147006</v>
          </cell>
          <cell r="I531">
            <v>1.0597031353579263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1.1367273858515661E-4</v>
          </cell>
          <cell r="E532">
            <v>4.3226372043493963E-5</v>
          </cell>
          <cell r="F532">
            <v>7.0497993496760255E-5</v>
          </cell>
          <cell r="G532">
            <v>1.8556891608729955E-4</v>
          </cell>
          <cell r="H532">
            <v>0.61157023537172328</v>
          </cell>
          <cell r="I532">
            <v>1.0739375766351569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0.95936711554295195</v>
          </cell>
          <cell r="E533">
            <v>1.1059732944403353</v>
          </cell>
          <cell r="F533">
            <v>1.2319745836168052</v>
          </cell>
          <cell r="G533">
            <v>1.2320694737248177</v>
          </cell>
          <cell r="H533">
            <v>1.2320817933031931</v>
          </cell>
          <cell r="I533">
            <v>2.1336407119930816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4.3190761211616866E-4</v>
          </cell>
          <cell r="H534">
            <v>9.1265018838225282E-4</v>
          </cell>
          <cell r="I534">
            <v>2.9046798219988103E-4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4.3190761211616866E-4</v>
          </cell>
          <cell r="H535">
            <v>9.1265018838225282E-4</v>
          </cell>
          <cell r="I535">
            <v>2.9046798219988103E-4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4.3627031526885708E-4</v>
          </cell>
          <cell r="H536">
            <v>9.2186887715378987E-4</v>
          </cell>
          <cell r="I536">
            <v>2.9340200222210223E-4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5.3261300912096798E-5</v>
          </cell>
          <cell r="H537">
            <v>6.6724527559138905E-5</v>
          </cell>
          <cell r="I537">
            <v>1.6887983138289199E-5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5.3261300912096798E-5</v>
          </cell>
          <cell r="H538">
            <v>1.015043042164984E-4</v>
          </cell>
          <cell r="I538">
            <v>3.2833597688627908E-5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1.9355089900562079E-5</v>
          </cell>
          <cell r="G539">
            <v>2.0500944621858656E-5</v>
          </cell>
          <cell r="H539">
            <v>9.3711309056702848E-5</v>
          </cell>
          <cell r="I539">
            <v>7.1768990522331577E-5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1.945560669931836E-5</v>
          </cell>
          <cell r="G540">
            <v>2.0616258510391716E-5</v>
          </cell>
          <cell r="H540">
            <v>9.3805267177683447E-5</v>
          </cell>
          <cell r="I540">
            <v>7.1914188490111014E-5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6.0846723479798597E-6</v>
          </cell>
          <cell r="E541">
            <v>9.1030269982657704E-8</v>
          </cell>
          <cell r="F541">
            <v>7.8099170640450601E-6</v>
          </cell>
          <cell r="G541">
            <v>4.4618747709493903E-6</v>
          </cell>
          <cell r="H541">
            <v>1.8915376758808299E-5</v>
          </cell>
          <cell r="I541">
            <v>7.9169478300014294E-6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6.0846723479798597E-6</v>
          </cell>
          <cell r="E542">
            <v>1.2667157338239059E-7</v>
          </cell>
          <cell r="F542">
            <v>7.890299235911119E-6</v>
          </cell>
          <cell r="G542">
            <v>7.9330265778304009E-6</v>
          </cell>
          <cell r="H542">
            <v>3.0258302445564782E-5</v>
          </cell>
          <cell r="I542">
            <v>1.7590936928332301E-5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4.9566837258822361E-6</v>
          </cell>
          <cell r="F543">
            <v>1.5920417010238515</v>
          </cell>
          <cell r="G543">
            <v>1.9507904056664425</v>
          </cell>
          <cell r="H543">
            <v>2.8247142861278105</v>
          </cell>
          <cell r="I543">
            <v>4.715463996660433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4.9525705019763997E-6</v>
          </cell>
          <cell r="F544">
            <v>2.2265837982757066</v>
          </cell>
          <cell r="G544">
            <v>2.9488567750191788</v>
          </cell>
          <cell r="H544">
            <v>3.7600063378591124</v>
          </cell>
          <cell r="I544">
            <v>4.1338566419030931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8.4805910479981385E-6</v>
          </cell>
          <cell r="F545">
            <v>3.8186254992995599</v>
          </cell>
          <cell r="G545">
            <v>4.8996471806856228</v>
          </cell>
          <cell r="H545">
            <v>6.5847206239869251</v>
          </cell>
          <cell r="I545">
            <v>8.8493206385635297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213.780561267134</v>
          </cell>
          <cell r="E546">
            <v>1.93234882328845E-2</v>
          </cell>
          <cell r="F546">
            <v>5.12977964437712E-2</v>
          </cell>
          <cell r="G546">
            <v>2.67751020523125E-2</v>
          </cell>
          <cell r="H546">
            <v>4.6843894123240699E-2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2.7300022955206122</v>
          </cell>
          <cell r="E547">
            <v>2.467631618167643E-4</v>
          </cell>
          <cell r="F547">
            <v>6.5507874624602029E-4</v>
          </cell>
          <cell r="G547">
            <v>3.4192112525269826E-4</v>
          </cell>
          <cell r="H547">
            <v>5.9820190259380994E-4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2.7763709255471904</v>
          </cell>
          <cell r="E548">
            <v>2.5095439263486446E-4</v>
          </cell>
          <cell r="F548">
            <v>6.662051486204044E-4</v>
          </cell>
          <cell r="G548">
            <v>3.4772859808197994E-4</v>
          </cell>
          <cell r="H548">
            <v>6.0836226134078938E-4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9.2053857222351162E-5</v>
          </cell>
          <cell r="G549">
            <v>1.0145419919286837E-4</v>
          </cell>
          <cell r="H549">
            <v>1.5450221993026364E-4</v>
          </cell>
          <cell r="I549">
            <v>1.6179089619565811E-4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9.2053857222351162E-5</v>
          </cell>
          <cell r="G550">
            <v>1.0145419919286837E-4</v>
          </cell>
          <cell r="H550">
            <v>1.5450221993026364E-4</v>
          </cell>
          <cell r="I550">
            <v>1.6179089619565811E-4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2.0266573143577499E-8</v>
          </cell>
          <cell r="E551">
            <v>3.5257219345080299E-8</v>
          </cell>
          <cell r="F551">
            <v>8.0601476724439607E-6</v>
          </cell>
          <cell r="G551">
            <v>1.88591332445241E-7</v>
          </cell>
          <cell r="H551">
            <v>1.8832854776850599E-7</v>
          </cell>
          <cell r="I551">
            <v>6.8012696866262101E-8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2.0266573143577499E-8</v>
          </cell>
          <cell r="E552">
            <v>5.5523792488657802E-8</v>
          </cell>
          <cell r="F552">
            <v>8.1156714649326204E-6</v>
          </cell>
          <cell r="G552">
            <v>8.3042627973778604E-6</v>
          </cell>
          <cell r="H552">
            <v>1.24320941002598E-5</v>
          </cell>
          <cell r="I552">
            <v>1.25001067971261E-5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0.47088413847377431</v>
          </cell>
          <cell r="G553">
            <v>0.47096447656163437</v>
          </cell>
          <cell r="H553">
            <v>1.7029936380561248</v>
          </cell>
          <cell r="I553">
            <v>1.7029974743141294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0.47088413847377431</v>
          </cell>
          <cell r="G554">
            <v>0.47096447656163437</v>
          </cell>
          <cell r="H554">
            <v>1.7029936380561248</v>
          </cell>
          <cell r="I554">
            <v>1.7029974743141294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1.70087416954124E-6</v>
          </cell>
          <cell r="G555">
            <v>1.1667417040861101E-5</v>
          </cell>
          <cell r="H555">
            <v>0.15453944183304999</v>
          </cell>
          <cell r="I555">
            <v>9.5926276168918898E-2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6.8386014253716654E-2</v>
          </cell>
          <cell r="G556">
            <v>6.8397681670757507E-2</v>
          </cell>
          <cell r="H556">
            <v>0.24732388293865201</v>
          </cell>
          <cell r="I556">
            <v>0.247324554039902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3.1973092215757974E-4</v>
          </cell>
          <cell r="H557">
            <v>6.4756354054312402E-4</v>
          </cell>
          <cell r="I557">
            <v>6.5973701659852125E-4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3.3769333351474687E-4</v>
          </cell>
          <cell r="H558">
            <v>6.8394351473093952E-4</v>
          </cell>
          <cell r="I558">
            <v>6.9680089393551721E-4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4.0193302534035197E-5</v>
          </cell>
          <cell r="H559">
            <v>5.4488842180501197E-5</v>
          </cell>
          <cell r="I559">
            <v>4.0309489570372397E-5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4.0193302534035197E-5</v>
          </cell>
          <cell r="H560">
            <v>8.4422497710669783E-5</v>
          </cell>
          <cell r="I560">
            <v>8.0826953529687963E-5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8.2120290794363421E-3</v>
          </cell>
          <cell r="F561">
            <v>8.2121376089517948E-3</v>
          </cell>
          <cell r="G561">
            <v>8.4876700918637988E-3</v>
          </cell>
          <cell r="H561">
            <v>2.0318265041710009E-2</v>
          </cell>
          <cell r="I561">
            <v>2.119106574815402E-2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2.1547513685920188</v>
          </cell>
          <cell r="F562">
            <v>2.154779845612703</v>
          </cell>
          <cell r="G562">
            <v>2.2270767151078315</v>
          </cell>
          <cell r="H562">
            <v>5.3313022862609101</v>
          </cell>
          <cell r="I562">
            <v>5.5603161509862131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2.1629633976714571</v>
          </cell>
          <cell r="F563">
            <v>2.1629919832216542</v>
          </cell>
          <cell r="G563">
            <v>2.2355643851996949</v>
          </cell>
          <cell r="H563">
            <v>5.3516205513026165</v>
          </cell>
          <cell r="I563">
            <v>5.5815072167343684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0.11763235360173099</v>
          </cell>
          <cell r="F564">
            <v>2.0623378939485201E-6</v>
          </cell>
          <cell r="G564">
            <v>3.9444807822265702E-3</v>
          </cell>
          <cell r="H564">
            <v>7.1208818038420996E-2</v>
          </cell>
          <cell r="I564">
            <v>0.16001582348445001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0.11763235360173099</v>
          </cell>
          <cell r="F565">
            <v>0.11763441593962499</v>
          </cell>
          <cell r="G565">
            <v>0.121578896721852</v>
          </cell>
          <cell r="H565">
            <v>0.29104595861481303</v>
          </cell>
          <cell r="I565">
            <v>0.30354467130088802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1.1005095844781453E-3</v>
          </cell>
          <cell r="H566">
            <v>1.5465559982608553E-3</v>
          </cell>
          <cell r="I566">
            <v>2.6222271230377591E-4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1.1116258429072182E-3</v>
          </cell>
          <cell r="H567">
            <v>1.5621777760210661E-3</v>
          </cell>
          <cell r="I567">
            <v>2.6487142656947079E-4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1.1005095844781453E-3</v>
          </cell>
          <cell r="H568">
            <v>1.5465559982608553E-3</v>
          </cell>
          <cell r="I568">
            <v>2.6222271230377591E-4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9.5103286023312999E-5</v>
          </cell>
          <cell r="H569">
            <v>9.1234955645024703E-5</v>
          </cell>
          <cell r="I569">
            <v>1.5799354637888299E-5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9.5103286023312999E-5</v>
          </cell>
          <cell r="H570">
            <v>1.3966810997780002E-4</v>
          </cell>
          <cell r="I570">
            <v>3.3451269376935988E-5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4.5822641709925502E-6</v>
          </cell>
          <cell r="E571">
            <v>4.7275328622217007E-6</v>
          </cell>
          <cell r="F571">
            <v>1.0782265787890241E-3</v>
          </cell>
          <cell r="G571">
            <v>4.6863132992694276E-4</v>
          </cell>
          <cell r="H571">
            <v>2.6570416141422195E-3</v>
          </cell>
          <cell r="I571">
            <v>1.300582162325126E-3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4.5822641709925502E-6</v>
          </cell>
          <cell r="E572">
            <v>4.7275328622217007E-6</v>
          </cell>
          <cell r="F572">
            <v>1.3912688977220722E-3</v>
          </cell>
          <cell r="G572">
            <v>5.8579808528512597E-4</v>
          </cell>
          <cell r="H572">
            <v>3.125979977782376E-3</v>
          </cell>
          <cell r="I572">
            <v>1.4451115014672152E-3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5.5949286478251901E-4</v>
          </cell>
          <cell r="E573">
            <v>2.9092072093965099E-6</v>
          </cell>
          <cell r="F573">
            <v>1.61387605661244E-5</v>
          </cell>
          <cell r="G573">
            <v>9.8439988368068206E-6</v>
          </cell>
          <cell r="H573">
            <v>2.01971383782409E-5</v>
          </cell>
          <cell r="I573">
            <v>1.6104899239867401E-5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5.5949286478251901E-4</v>
          </cell>
          <cell r="E574">
            <v>4.9516623264570262E-6</v>
          </cell>
          <cell r="F574">
            <v>1.9554738621982014E-5</v>
          </cell>
          <cell r="G574">
            <v>1.9840465420284045E-5</v>
          </cell>
          <cell r="H574">
            <v>1.082041135001759E-4</v>
          </cell>
          <cell r="I574">
            <v>4.4938421424164204E-5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0.48734818147326064</v>
          </cell>
          <cell r="F575">
            <v>0.48735136396766421</v>
          </cell>
          <cell r="G575">
            <v>0.48735092755639597</v>
          </cell>
          <cell r="H575">
            <v>0.48730442226178899</v>
          </cell>
          <cell r="I575">
            <v>0.48735407504772743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0.75334702407203591</v>
          </cell>
          <cell r="F576">
            <v>0.7533519435993451</v>
          </cell>
          <cell r="G576">
            <v>0.75335126899104066</v>
          </cell>
          <cell r="H576">
            <v>0.75327938070536005</v>
          </cell>
          <cell r="I576">
            <v>0.75335613441030036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1.2406952055452953</v>
          </cell>
          <cell r="F577">
            <v>1.2407033075670089</v>
          </cell>
          <cell r="G577">
            <v>1.2407021965474379</v>
          </cell>
          <cell r="H577">
            <v>1.2405838029671492</v>
          </cell>
          <cell r="I577">
            <v>1.2407102094580267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2.1982043693132599E-6</v>
          </cell>
          <cell r="G578">
            <v>5.0784823236413097E-8</v>
          </cell>
          <cell r="H578">
            <v>6.7470605420255306E-2</v>
          </cell>
          <cell r="I578">
            <v>1.85173828362542E-2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6.7475538720289704E-2</v>
          </cell>
          <cell r="G579">
            <v>6.7475589505112898E-2</v>
          </cell>
          <cell r="H579">
            <v>6.7471960954997107E-2</v>
          </cell>
          <cell r="I579">
            <v>6.7483457085111803E-2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0.56332485679386191</v>
          </cell>
          <cell r="E580">
            <v>1.1276307315554108</v>
          </cell>
          <cell r="F580">
            <v>1.1305742481197174</v>
          </cell>
          <cell r="G580">
            <v>2.4057488513131071</v>
          </cell>
          <cell r="H580">
            <v>6.1342203888037767</v>
          </cell>
          <cell r="I580">
            <v>6.414216372374038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0.56332485679386191</v>
          </cell>
          <cell r="E581">
            <v>1.1276307315554108</v>
          </cell>
          <cell r="F581">
            <v>1.1305742481197174</v>
          </cell>
          <cell r="G581">
            <v>2.4057488513131071</v>
          </cell>
          <cell r="H581">
            <v>6.1342203888037767</v>
          </cell>
          <cell r="I581">
            <v>6.414216372374038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2.5411719249288198E-4</v>
          </cell>
          <cell r="G582">
            <v>0.10300490797817601</v>
          </cell>
          <cell r="H582">
            <v>0.16649326819495899</v>
          </cell>
          <cell r="I582">
            <v>6.4598281100123306E-2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9.1353144874710301E-2</v>
          </cell>
          <cell r="G583">
            <v>0.19435805285288599</v>
          </cell>
          <cell r="H583">
            <v>0.49560041450187398</v>
          </cell>
          <cell r="I583">
            <v>0.51822358986814199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2.3171219166396324E-2</v>
          </cell>
          <cell r="F584">
            <v>2.3170319741256499E-2</v>
          </cell>
          <cell r="G584">
            <v>2.3171100883692345E-2</v>
          </cell>
          <cell r="H584">
            <v>4.7039904431591572E-4</v>
          </cell>
          <cell r="I584">
            <v>1.6155157257234487E-3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4.5984598860024581E-2</v>
          </cell>
          <cell r="F585">
            <v>4.5982813899813263E-2</v>
          </cell>
          <cell r="G585">
            <v>4.5984364121288791E-2</v>
          </cell>
          <cell r="H585">
            <v>9.3353358757990959E-4</v>
          </cell>
          <cell r="I585">
            <v>3.206082600400696E-3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6.9155818026420887E-2</v>
          </cell>
          <cell r="F586">
            <v>6.9153133641069855E-2</v>
          </cell>
          <cell r="G586">
            <v>6.9155465004981112E-2</v>
          </cell>
          <cell r="H586">
            <v>1.403932631895825E-3</v>
          </cell>
          <cell r="I586">
            <v>4.8215983261241475E-3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2.4476712524081299E-7</v>
          </cell>
          <cell r="G587">
            <v>1.6484328231660999E-7</v>
          </cell>
          <cell r="H587">
            <v>7.5677972297460806E-5</v>
          </cell>
          <cell r="I587">
            <v>2.0713736397408501E-4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3.7615391298029799E-3</v>
          </cell>
          <cell r="G588">
            <v>3.7617039730853002E-3</v>
          </cell>
          <cell r="H588">
            <v>7.6326239272280497E-5</v>
          </cell>
          <cell r="I588">
            <v>2.6226765745016701E-4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2.8461587709971295E-4</v>
          </cell>
          <cell r="H589">
            <v>8.7655800281518314E-4</v>
          </cell>
          <cell r="I589">
            <v>7.3173865756690744E-3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2.4506273186254062E-4</v>
          </cell>
          <cell r="H590">
            <v>7.1802272374560676E-4</v>
          </cell>
          <cell r="I590">
            <v>5.3723401769143553E-3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2.02741861515097E-5</v>
          </cell>
          <cell r="H591">
            <v>2.2047144127564398E-6</v>
          </cell>
          <cell r="I591">
            <v>3.5611913656940299E-4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2.02741861515097E-5</v>
          </cell>
          <cell r="H592">
            <v>4.8930984161415551E-5</v>
          </cell>
          <cell r="I592">
            <v>3.9785579744018953E-4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4.2799764498360835</v>
          </cell>
          <cell r="E593">
            <v>3.5069490237679708</v>
          </cell>
          <cell r="F593">
            <v>4.2583436139317676</v>
          </cell>
          <cell r="G593">
            <v>2.1334522422230457</v>
          </cell>
          <cell r="H593">
            <v>0.68149709490028898</v>
          </cell>
          <cell r="I593">
            <v>0.19724376093812254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4.5052383682485067</v>
          </cell>
          <cell r="E594">
            <v>3.6915252881768135</v>
          </cell>
          <cell r="F594">
            <v>4.4824669620334392</v>
          </cell>
          <cell r="G594">
            <v>2.2457392023400486</v>
          </cell>
          <cell r="H594">
            <v>0.71736536305293552</v>
          </cell>
          <cell r="I594">
            <v>0.20762501151381313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5.5692539213368701E-8</v>
          </cell>
          <cell r="E595">
            <v>6.2239091617301097E-7</v>
          </cell>
          <cell r="F595">
            <v>7.2171805225897096E-7</v>
          </cell>
          <cell r="G595">
            <v>3.1677305526134202E-7</v>
          </cell>
          <cell r="H595">
            <v>2.92729144873848E-2</v>
          </cell>
          <cell r="I595">
            <v>2.1262650155828E-7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0.34576935556887217</v>
          </cell>
          <cell r="E596">
            <v>0.34576954314977981</v>
          </cell>
          <cell r="F596">
            <v>0.34576942468035243</v>
          </cell>
          <cell r="G596">
            <v>0.30397451108066786</v>
          </cell>
          <cell r="H596">
            <v>5.5172244209518731E-2</v>
          </cell>
          <cell r="I596">
            <v>2.9247194369721039E-2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6.6446957076480837</v>
          </cell>
          <cell r="E597">
            <v>6.9687098777078891</v>
          </cell>
          <cell r="F597">
            <v>6.7564213805942099</v>
          </cell>
          <cell r="G597">
            <v>3.6543954228489341</v>
          </cell>
          <cell r="H597">
            <v>1.2504188470830764</v>
          </cell>
          <cell r="I597">
            <v>0.39306497811510904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8.4110072248709926</v>
          </cell>
          <cell r="E598">
            <v>8.7988761082170228</v>
          </cell>
          <cell r="F598">
            <v>8.4986432460304542</v>
          </cell>
          <cell r="G598">
            <v>4.5679942785611729</v>
          </cell>
          <cell r="H598">
            <v>1.5437269717075017</v>
          </cell>
          <cell r="I598">
            <v>0.47934753428671795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4.8013637015511997E-6</v>
          </cell>
          <cell r="E599">
            <v>3.4221054853983697E-2</v>
          </cell>
          <cell r="F599">
            <v>1.21319881258122E-6</v>
          </cell>
          <cell r="G599">
            <v>4.9847212293523699E-7</v>
          </cell>
          <cell r="H599">
            <v>1.7325958742440001E-2</v>
          </cell>
          <cell r="I599">
            <v>7.0716553055050395E-7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0.43757339013737856</v>
          </cell>
          <cell r="E600">
            <v>0.47179426698293347</v>
          </cell>
          <cell r="F600">
            <v>0.47179384194121315</v>
          </cell>
          <cell r="G600">
            <v>0.44826578721650862</v>
          </cell>
          <cell r="H600">
            <v>8.4685853291433161E-2</v>
          </cell>
          <cell r="I600">
            <v>4.1066587403669613E-2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6.5822724260331018</v>
          </cell>
          <cell r="E601">
            <v>7.0678497958309734</v>
          </cell>
          <cell r="F601">
            <v>6.7951542955071629</v>
          </cell>
          <cell r="G601">
            <v>7.8370486615075832</v>
          </cell>
          <cell r="H601">
            <v>9.7557340405723405</v>
          </cell>
          <cell r="I601">
            <v>11.170978742521845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7.1200015554633609</v>
          </cell>
          <cell r="E602">
            <v>7.6289073824661982</v>
          </cell>
          <cell r="F602">
            <v>7.3111259178477894</v>
          </cell>
          <cell r="G602">
            <v>8.3874609293038667</v>
          </cell>
          <cell r="H602">
            <v>10.331429387632507</v>
          </cell>
          <cell r="I602">
            <v>11.758924992128254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6.5822724260331018</v>
          </cell>
          <cell r="E603">
            <v>7.0678497958309734</v>
          </cell>
          <cell r="F603">
            <v>6.7951542955071629</v>
          </cell>
          <cell r="G603">
            <v>7.8370486615075832</v>
          </cell>
          <cell r="H603">
            <v>9.7557340405723405</v>
          </cell>
          <cell r="I603">
            <v>11.170978742521845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2.0307661945972E-2</v>
          </cell>
          <cell r="F604">
            <v>6.1377399667538801E-2</v>
          </cell>
          <cell r="G604">
            <v>2.6806298839597099E-2</v>
          </cell>
          <cell r="H604">
            <v>0.27098476562711699</v>
          </cell>
          <cell r="I604">
            <v>0.39602581763356798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0.61503089434524605</v>
          </cell>
          <cell r="F605">
            <v>0.66007196977507376</v>
          </cell>
          <cell r="G605">
            <v>0.64549900611713207</v>
          </cell>
          <cell r="H605">
            <v>0.79546649541639736</v>
          </cell>
          <cell r="I605">
            <v>0.79547213468185041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0.40997749483122803</v>
          </cell>
          <cell r="E606">
            <v>0.82065049446163763</v>
          </cell>
          <cell r="F606">
            <v>0.82052263480314147</v>
          </cell>
          <cell r="G606">
            <v>1.7485688771333228</v>
          </cell>
          <cell r="H606">
            <v>4.4620291919473996</v>
          </cell>
          <cell r="I606">
            <v>4.6680492110378484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0.40997749483122803</v>
          </cell>
          <cell r="E607">
            <v>0.82065049446163763</v>
          </cell>
          <cell r="F607">
            <v>0.82052263480314147</v>
          </cell>
          <cell r="G607">
            <v>1.7485688771333228</v>
          </cell>
          <cell r="H607">
            <v>4.4620291919473996</v>
          </cell>
          <cell r="I607">
            <v>4.6680492110378484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3.5351656334815702E-6</v>
          </cell>
          <cell r="G608">
            <v>7.4963466956822003E-2</v>
          </cell>
          <cell r="H608">
            <v>0.121168094853422</v>
          </cell>
          <cell r="I608">
            <v>4.7157469681738E-2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6.6302315254901101E-2</v>
          </cell>
          <cell r="G609">
            <v>0.14126578221172301</v>
          </cell>
          <cell r="H609">
            <v>0.36049969740250898</v>
          </cell>
          <cell r="I609">
            <v>0.37714596002324202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4.5963266624659493E-2</v>
          </cell>
          <cell r="F610">
            <v>4.596179536292104E-2</v>
          </cell>
          <cell r="G610">
            <v>4.596351594675524E-2</v>
          </cell>
          <cell r="H610">
            <v>1.168897046569615E-4</v>
          </cell>
          <cell r="I610">
            <v>0.57457442111267787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0.49394601134573968</v>
          </cell>
          <cell r="F611">
            <v>0.49393020037492014</v>
          </cell>
          <cell r="G611">
            <v>0.49394869069522401</v>
          </cell>
          <cell r="H611">
            <v>1.2561597036645656E-3</v>
          </cell>
          <cell r="I611">
            <v>6.1746860998262818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0.53990927797039923</v>
          </cell>
          <cell r="F612">
            <v>0.53989199573784175</v>
          </cell>
          <cell r="G612">
            <v>0.53991220664197881</v>
          </cell>
          <cell r="H612">
            <v>1.3730494083215277E-3</v>
          </cell>
          <cell r="I612">
            <v>6.7492605209389565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2.9363544636684401E-2</v>
          </cell>
          <cell r="F613">
            <v>5.4679411509918498E-8</v>
          </cell>
          <cell r="G613">
            <v>2.32953798078814E-7</v>
          </cell>
          <cell r="H613">
            <v>7.3666785290293902E-5</v>
          </cell>
          <cell r="I613">
            <v>0.36699644602621201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2.9363544636684401E-2</v>
          </cell>
          <cell r="F614">
            <v>2.93635993160959E-2</v>
          </cell>
          <cell r="G614">
            <v>2.9363832269893999E-2</v>
          </cell>
          <cell r="H614">
            <v>7.4637904723423603E-5</v>
          </cell>
          <cell r="I614">
            <v>0.36705024786329998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0.66814084523593409</v>
          </cell>
          <cell r="E615">
            <v>8.8930592333128111E-2</v>
          </cell>
          <cell r="F615">
            <v>4.8929159030227001E-2</v>
          </cell>
          <cell r="G615">
            <v>3.901591585750841E-2</v>
          </cell>
          <cell r="H615">
            <v>2.5574102238049134E-2</v>
          </cell>
          <cell r="I615">
            <v>1.0687538318790914E-2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1.8222655759922905E-3</v>
          </cell>
          <cell r="E616">
            <v>1.0502889392943631E-3</v>
          </cell>
          <cell r="F616">
            <v>8.2438803462736457E-4</v>
          </cell>
          <cell r="G616">
            <v>5.3870414600379053E-4</v>
          </cell>
          <cell r="H616">
            <v>1.9577155752468853E-3</v>
          </cell>
          <cell r="I616">
            <v>1.720395979234769E-3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0.66996311081192639</v>
          </cell>
          <cell r="E617">
            <v>8.9980881272422472E-2</v>
          </cell>
          <cell r="F617">
            <v>4.9753547064854423E-2</v>
          </cell>
          <cell r="G617">
            <v>3.955462000351221E-2</v>
          </cell>
          <cell r="H617">
            <v>2.7531817813296017E-2</v>
          </cell>
          <cell r="I617">
            <v>1.2407934298025699E-2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2.3940356546062143</v>
          </cell>
          <cell r="E618">
            <v>1.1271210901802399E-4</v>
          </cell>
          <cell r="F618">
            <v>2.2847842313481972</v>
          </cell>
          <cell r="G618">
            <v>1.9156558559590451</v>
          </cell>
          <cell r="H618">
            <v>1.2333689966271264</v>
          </cell>
          <cell r="I618">
            <v>0.64902873345760725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2.6236007173766751</v>
          </cell>
          <cell r="E619">
            <v>1.231826328065835E-4</v>
          </cell>
          <cell r="F619">
            <v>2.486839979698718</v>
          </cell>
          <cell r="G619">
            <v>2.0709793037395081</v>
          </cell>
          <cell r="H619">
            <v>1.3155935964022687</v>
          </cell>
          <cell r="I619">
            <v>0.68318814048169185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7.82664239761898E-7</v>
          </cell>
          <cell r="E620">
            <v>8.5090170098654997E-7</v>
          </cell>
          <cell r="F620">
            <v>0.176534415138908</v>
          </cell>
          <cell r="G620">
            <v>1.5787450104735601E-6</v>
          </cell>
          <cell r="H620">
            <v>9.3322952910927001E-2</v>
          </cell>
          <cell r="I620">
            <v>6.3099549552582696E-3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0.18498883101568175</v>
          </cell>
          <cell r="E621">
            <v>1.5338868837755371E-5</v>
          </cell>
          <cell r="F621">
            <v>0.17654942734503401</v>
          </cell>
          <cell r="G621">
            <v>0.17654932743469001</v>
          </cell>
          <cell r="H621">
            <v>0.12459380535577062</v>
          </cell>
          <cell r="I621">
            <v>7.4038909690307603E-2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0.6771519927049624</v>
          </cell>
          <cell r="E622">
            <v>1.3554996508199828</v>
          </cell>
          <cell r="F622">
            <v>1.35528028740447</v>
          </cell>
          <cell r="G622">
            <v>1.3554710933746275</v>
          </cell>
          <cell r="H622">
            <v>4.8217443548554169</v>
          </cell>
          <cell r="I622">
            <v>7.7103805736438895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0.6771519927049624</v>
          </cell>
          <cell r="E623">
            <v>1.3554996508199828</v>
          </cell>
          <cell r="F623">
            <v>1.35528028740447</v>
          </cell>
          <cell r="G623">
            <v>1.3554710933746275</v>
          </cell>
          <cell r="H623">
            <v>4.8217443548554169</v>
          </cell>
          <cell r="I623">
            <v>7.7103805736438895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5.4754028624984297E-2</v>
          </cell>
          <cell r="F624">
            <v>4.7975362068120303E-8</v>
          </cell>
          <cell r="G624">
            <v>6.4952483327409697E-8</v>
          </cell>
          <cell r="H624">
            <v>0.200137645762134</v>
          </cell>
          <cell r="I624">
            <v>0.28377272304857498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0.109508057249969</v>
          </cell>
          <cell r="F625">
            <v>0.109508105225331</v>
          </cell>
          <cell r="G625">
            <v>0.109508170177814</v>
          </cell>
          <cell r="H625">
            <v>0.389562033253601</v>
          </cell>
          <cell r="I625">
            <v>0.62293948492714601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4.0125170251360226E-2</v>
          </cell>
          <cell r="F626">
            <v>4.0122916264869135E-2</v>
          </cell>
          <cell r="G626">
            <v>4.0124202324458076E-2</v>
          </cell>
          <cell r="H626">
            <v>9.979089102541116E-5</v>
          </cell>
          <cell r="I626">
            <v>1.5060688294331914E-4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0.19680900373129018</v>
          </cell>
          <cell r="F627">
            <v>0.19679794820596894</v>
          </cell>
          <cell r="G627">
            <v>0.1968042561693959</v>
          </cell>
          <cell r="H627">
            <v>4.8946199408345505E-4</v>
          </cell>
          <cell r="I627">
            <v>7.3870815753472987E-4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0.23693417398265035</v>
          </cell>
          <cell r="F628">
            <v>0.23692086447083829</v>
          </cell>
          <cell r="G628">
            <v>0.2369284584938538</v>
          </cell>
          <cell r="H628">
            <v>5.8925288510886637E-4</v>
          </cell>
          <cell r="I628">
            <v>8.8931504047804963E-4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1.2886134516399301E-2</v>
          </cell>
          <cell r="F629">
            <v>5.0386559589404999E-8</v>
          </cell>
          <cell r="G629">
            <v>1.2004057778407199E-7</v>
          </cell>
          <cell r="H629">
            <v>3.1498556822731101E-5</v>
          </cell>
          <cell r="I629">
            <v>2.5283765589511602E-5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1.2886134516399301E-2</v>
          </cell>
          <cell r="F630">
            <v>1.2886184902958901E-2</v>
          </cell>
          <cell r="G630">
            <v>1.28863049435367E-2</v>
          </cell>
          <cell r="H630">
            <v>3.19919724612343E-5</v>
          </cell>
          <cell r="I630">
            <v>4.83135816928517E-5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0.67555719134246806</v>
          </cell>
          <cell r="F631">
            <v>0.65263087983066193</v>
          </cell>
          <cell r="G631">
            <v>0.41563633500788577</v>
          </cell>
          <cell r="H631">
            <v>6.6721147005283102E-2</v>
          </cell>
          <cell r="I631">
            <v>4.541329657594443E-2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6.7365883569181095E-8</v>
          </cell>
          <cell r="E632">
            <v>0.67558013271560358</v>
          </cell>
          <cell r="F632">
            <v>0.65265807948801713</v>
          </cell>
          <cell r="G632">
            <v>0.41565598137641552</v>
          </cell>
          <cell r="H632">
            <v>6.672539887445085E-2</v>
          </cell>
          <cell r="I632">
            <v>4.5415593410256846E-2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3.9431559596335604E-3</v>
          </cell>
          <cell r="E633">
            <v>5.7082031929043903E-2</v>
          </cell>
          <cell r="F633">
            <v>1.5660168398571799E-5</v>
          </cell>
          <cell r="G633">
            <v>1.10725352839731E-5</v>
          </cell>
          <cell r="H633">
            <v>9.6455702108510805E-3</v>
          </cell>
          <cell r="I633">
            <v>8.6706123933385506E-6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3.9431559596335604E-3</v>
          </cell>
          <cell r="E634">
            <v>6.101815833118214E-2</v>
          </cell>
          <cell r="F634">
            <v>6.1018133199143197E-2</v>
          </cell>
          <cell r="G634">
            <v>5.3642565217544326E-2</v>
          </cell>
          <cell r="H634">
            <v>9.7362833136295686E-3</v>
          </cell>
          <cell r="I634">
            <v>5.1612734249064799E-3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0.42667715959453151</v>
          </cell>
          <cell r="F635">
            <v>0.42655909523783275</v>
          </cell>
          <cell r="G635">
            <v>0.42665567633187257</v>
          </cell>
          <cell r="H635">
            <v>0.42665028340328642</v>
          </cell>
          <cell r="I635">
            <v>2.457924768563319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0.42667715959453151</v>
          </cell>
          <cell r="F636">
            <v>0.42655909523783275</v>
          </cell>
          <cell r="G636">
            <v>0.42665567633187257</v>
          </cell>
          <cell r="H636">
            <v>0.42665028340328642</v>
          </cell>
          <cell r="I636">
            <v>2.457924768563319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3.44705502602628E-2</v>
          </cell>
          <cell r="F637">
            <v>2.65236652540256E-8</v>
          </cell>
          <cell r="G637">
            <v>3.3664766914092303E-8</v>
          </cell>
          <cell r="H637">
            <v>3.1276008357700598E-7</v>
          </cell>
          <cell r="I637">
            <v>0.17864816410767201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3.44705502602628E-2</v>
          </cell>
          <cell r="F638">
            <v>3.4470576783928099E-2</v>
          </cell>
          <cell r="G638">
            <v>3.4470610448694997E-2</v>
          </cell>
          <cell r="H638">
            <v>3.4471037684380201E-2</v>
          </cell>
          <cell r="I638">
            <v>0.198576106925727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2.792927631304011E-4</v>
          </cell>
          <cell r="F639">
            <v>2.8238362273051845E-4</v>
          </cell>
          <cell r="G639">
            <v>2.8668943005589407E-4</v>
          </cell>
          <cell r="H639">
            <v>3.1277537598889334E-4</v>
          </cell>
          <cell r="I639">
            <v>3.1420976421897963E-4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2.792927631304011E-4</v>
          </cell>
          <cell r="F640">
            <v>2.8238362273051845E-4</v>
          </cell>
          <cell r="G640">
            <v>2.8668943005589407E-4</v>
          </cell>
          <cell r="H640">
            <v>3.1277537598889334E-4</v>
          </cell>
          <cell r="I640">
            <v>3.1420976421897963E-4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1.5116856148814501E-5</v>
          </cell>
          <cell r="F641">
            <v>1.7480821021893899E-7</v>
          </cell>
          <cell r="G641">
            <v>2.38399159808708E-7</v>
          </cell>
          <cell r="H641">
            <v>2.34636199264246E-6</v>
          </cell>
          <cell r="I641">
            <v>9.2277756341206398E-6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1.5116856148814501E-5</v>
          </cell>
          <cell r="F642">
            <v>1.5291664359033501E-5</v>
          </cell>
          <cell r="G642">
            <v>1.55300635188422E-5</v>
          </cell>
          <cell r="H642">
            <v>1.69570989472285E-5</v>
          </cell>
          <cell r="I642">
            <v>1.7028902448524201E-5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6.9655867317924197E-2</v>
          </cell>
          <cell r="G643">
            <v>6.8122426617541407E-2</v>
          </cell>
          <cell r="H643">
            <v>9.9077697678994797E-2</v>
          </cell>
          <cell r="I643">
            <v>3.0168264137176801E-2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2.4700662169476664E-3</v>
          </cell>
          <cell r="G644">
            <v>2.5123164426327331E-3</v>
          </cell>
          <cell r="H644">
            <v>3.8998668235348988E-3</v>
          </cell>
          <cell r="I644">
            <v>1.2516620227126544E-3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1.235033108473833E-3</v>
          </cell>
          <cell r="G645">
            <v>1.2078444435734291E-3</v>
          </cell>
          <cell r="H645">
            <v>1.7566967673580613E-3</v>
          </cell>
          <cell r="I645">
            <v>5.3489830030455305E-4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2.4700662169476664E-3</v>
          </cell>
          <cell r="G646">
            <v>2.5123164426327331E-3</v>
          </cell>
          <cell r="H646">
            <v>3.8998668235348988E-3</v>
          </cell>
          <cell r="I646">
            <v>1.2516620227126544E-3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1.12683614982795E-6</v>
          </cell>
          <cell r="F647">
            <v>2.06059309595909E-4</v>
          </cell>
          <cell r="G647">
            <v>9.8438773995260093E-7</v>
          </cell>
          <cell r="H647">
            <v>1.76247033323993E-6</v>
          </cell>
          <cell r="I647">
            <v>3.0523146593138399E-7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1.12683614982795E-6</v>
          </cell>
          <cell r="F648">
            <v>2.0714405362273197E-4</v>
          </cell>
          <cell r="G648">
            <v>2.0795605446171156E-4</v>
          </cell>
          <cell r="H648">
            <v>3.1832001603306753E-4</v>
          </cell>
          <cell r="I648">
            <v>1.1972772222441947E-4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6.5704380804174902E-4</v>
          </cell>
          <cell r="H649">
            <v>5.8724027107601357E-4</v>
          </cell>
          <cell r="I649">
            <v>1.0246480896061823E-4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1.3853421440583228E-4</v>
          </cell>
          <cell r="H650">
            <v>5.8586703575537848E-4</v>
          </cell>
          <cell r="I650">
            <v>1.0256934486543169E-4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7.9557802244758092E-4</v>
          </cell>
          <cell r="H651">
            <v>1.1731073068313928E-3</v>
          </cell>
          <cell r="I651">
            <v>2.0503415382605E-4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0.27097546168566417</v>
          </cell>
          <cell r="F652">
            <v>0.270888195408578</v>
          </cell>
          <cell r="G652">
            <v>0.27095660909354413</v>
          </cell>
          <cell r="H652">
            <v>0.27095336510919388</v>
          </cell>
          <cell r="I652">
            <v>0.15664376528293705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0.27097546168566417</v>
          </cell>
          <cell r="F653">
            <v>0.270888195408578</v>
          </cell>
          <cell r="G653">
            <v>0.27095660909354413</v>
          </cell>
          <cell r="H653">
            <v>0.27095336510919388</v>
          </cell>
          <cell r="I653">
            <v>0.15664376528293705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2.1891730320237199E-2</v>
          </cell>
          <cell r="F654">
            <v>1.7275855759228101E-8</v>
          </cell>
          <cell r="G654">
            <v>1.7983493612609301E-8</v>
          </cell>
          <cell r="H654">
            <v>5.8409438956176899E-8</v>
          </cell>
          <cell r="I654">
            <v>1.27904233575198E-7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2.1891730320237199E-2</v>
          </cell>
          <cell r="F655">
            <v>2.18917475960929E-2</v>
          </cell>
          <cell r="G655">
            <v>2.1891765579586601E-2</v>
          </cell>
          <cell r="H655">
            <v>2.1891862299213801E-2</v>
          </cell>
          <cell r="I655">
            <v>1.2655888329531099E-2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6.446408798151053E-5</v>
          </cell>
          <cell r="G656">
            <v>6.8582142319971334E-5</v>
          </cell>
          <cell r="H656">
            <v>7.4797090719823684E-5</v>
          </cell>
          <cell r="I656">
            <v>7.7752864188982131E-5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6.446408798151053E-5</v>
          </cell>
          <cell r="G657">
            <v>6.8582142319971334E-5</v>
          </cell>
          <cell r="H657">
            <v>7.4797090719823684E-5</v>
          </cell>
          <cell r="I657">
            <v>7.7752864188982131E-5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2.23815771562195E-8</v>
          </cell>
          <cell r="F658">
            <v>5.7981922045671799E-6</v>
          </cell>
          <cell r="G658">
            <v>1.0833267565901399E-7</v>
          </cell>
          <cell r="H658">
            <v>8.1949631018352796E-8</v>
          </cell>
          <cell r="I658">
            <v>4.1703424104767099E-8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2.23815771562195E-8</v>
          </cell>
          <cell r="F659">
            <v>5.8205737817234003E-6</v>
          </cell>
          <cell r="G659">
            <v>5.9289064573824203E-6</v>
          </cell>
          <cell r="H659">
            <v>6.5591749248533E-6</v>
          </cell>
          <cell r="I659">
            <v>6.6008783489580599E-6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0.1512438393531052</v>
          </cell>
          <cell r="E660">
            <v>0.66810791967066907</v>
          </cell>
          <cell r="F660">
            <v>1.124585706723787</v>
          </cell>
          <cell r="G660">
            <v>1.4887393816970353</v>
          </cell>
          <cell r="H660">
            <v>1.9518037586311316</v>
          </cell>
          <cell r="I660">
            <v>4.0234651402164516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0.71123938643274265</v>
          </cell>
          <cell r="E661">
            <v>0.61947646135880463</v>
          </cell>
          <cell r="F661">
            <v>0.97819879256057551</v>
          </cell>
          <cell r="G661">
            <v>1.2093269532452746</v>
          </cell>
          <cell r="H661">
            <v>1.6742166094773223</v>
          </cell>
          <cell r="I661">
            <v>4.7861143971172622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1.2875826147910874</v>
          </cell>
          <cell r="F662">
            <v>2.1027844992843625</v>
          </cell>
          <cell r="G662">
            <v>2.6980663349423097</v>
          </cell>
          <cell r="H662">
            <v>3.6260203681084531</v>
          </cell>
          <cell r="I662">
            <v>8.8095795373337111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0.23672327368882137</v>
          </cell>
          <cell r="F663">
            <v>0.23672662476785988</v>
          </cell>
          <cell r="G663">
            <v>0.23671507682490767</v>
          </cell>
          <cell r="H663">
            <v>3.8147307733201298E-4</v>
          </cell>
          <cell r="I663">
            <v>2.8750561260185614E-4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4.1279248433861791E-2</v>
          </cell>
          <cell r="F664">
            <v>4.1279832787153296E-2</v>
          </cell>
          <cell r="G664">
            <v>4.127781908398593E-2</v>
          </cell>
          <cell r="H664">
            <v>6.6520379194813211E-5</v>
          </cell>
          <cell r="I664">
            <v>5.0134553412447607E-5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0.27800252212268323</v>
          </cell>
          <cell r="F665">
            <v>0.27800645755501302</v>
          </cell>
          <cell r="G665">
            <v>0.27799289590889376</v>
          </cell>
          <cell r="H665">
            <v>4.4799345652682594E-4</v>
          </cell>
          <cell r="I665">
            <v>3.3764016601430419E-4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8.9983512585405696E-7</v>
          </cell>
          <cell r="G666">
            <v>5.1915457440706401E-8</v>
          </cell>
          <cell r="H666">
            <v>2.38217911715895E-5</v>
          </cell>
          <cell r="I666">
            <v>7.9921675544458103E-7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1.5119741627384701E-2</v>
          </cell>
          <cell r="G667">
            <v>1.5119793542842199E-2</v>
          </cell>
          <cell r="H667">
            <v>2.4212694131421901E-5</v>
          </cell>
          <cell r="I667">
            <v>1.8170423605118699E-5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3.0484010957955839E-2</v>
          </cell>
          <cell r="F668">
            <v>9.9460937558853088E-2</v>
          </cell>
          <cell r="G668">
            <v>0.17410561063212079</v>
          </cell>
          <cell r="H668">
            <v>0.26482643392566457</v>
          </cell>
          <cell r="I668">
            <v>0.55699606468984908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3.0485418477574862E-2</v>
          </cell>
          <cell r="F669">
            <v>9.9465349551460913E-2</v>
          </cell>
          <cell r="G669">
            <v>0.17411465681859609</v>
          </cell>
          <cell r="H669">
            <v>0.26484283642475864</v>
          </cell>
          <cell r="I669">
            <v>0.55701931072702027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3.1584016617520302E-5</v>
          </cell>
          <cell r="E670">
            <v>3.1205401960779401E-3</v>
          </cell>
          <cell r="F670">
            <v>6.8900011978209399E-3</v>
          </cell>
          <cell r="G670">
            <v>1.0702481525362699E-2</v>
          </cell>
          <cell r="H670">
            <v>1.9362563661112601E-2</v>
          </cell>
          <cell r="I670">
            <v>3.8158829569249701E-2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3.1584016617520302E-5</v>
          </cell>
          <cell r="E671">
            <v>3.1493465496055056E-3</v>
          </cell>
          <cell r="F671">
            <v>1.0034440694455412E-2</v>
          </cell>
          <cell r="G671">
            <v>2.0727394514911828E-2</v>
          </cell>
          <cell r="H671">
            <v>3.8003132806912629E-2</v>
          </cell>
          <cell r="I671">
            <v>5.6481605033495579E-2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1.3631761958508579E-2</v>
          </cell>
          <cell r="G672">
            <v>1.3633258492468679E-2</v>
          </cell>
          <cell r="H672">
            <v>1.3636414879205552E-2</v>
          </cell>
          <cell r="I672">
            <v>1.3636227303890296E-2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1.3631761958508579E-2</v>
          </cell>
          <cell r="G673">
            <v>1.3633258492468679E-2</v>
          </cell>
          <cell r="H673">
            <v>1.3636414879205552E-2</v>
          </cell>
          <cell r="I673">
            <v>1.3636227303890296E-2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3.3714471240743899E-5</v>
          </cell>
          <cell r="G674">
            <v>2.1734007235455299E-7</v>
          </cell>
          <cell r="H674">
            <v>1.02494828762796E-3</v>
          </cell>
          <cell r="I674">
            <v>8.3502077040422296E-4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1.9797266279118E-3</v>
          </cell>
          <cell r="G675">
            <v>1.9799439679841599E-3</v>
          </cell>
          <cell r="H675">
            <v>1.98028839319644E-3</v>
          </cell>
          <cell r="I675">
            <v>1.98037512538278E-3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1.2957572950738054</v>
          </cell>
          <cell r="E676">
            <v>1.4868850408584584</v>
          </cell>
          <cell r="F676">
            <v>1.4868851707433095</v>
          </cell>
          <cell r="G676">
            <v>1.4868853231530108</v>
          </cell>
          <cell r="H676">
            <v>1.4868864294340876</v>
          </cell>
          <cell r="I676">
            <v>1.4868867952222209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1.4397303278597817</v>
          </cell>
          <cell r="E677">
            <v>1.6520944898427312</v>
          </cell>
          <cell r="F677">
            <v>1.6520946341592333</v>
          </cell>
          <cell r="G677">
            <v>1.6520948035033449</v>
          </cell>
          <cell r="H677">
            <v>1.6520960327045422</v>
          </cell>
          <cell r="I677">
            <v>1.6520964391358022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1.54594869261254E-2</v>
          </cell>
          <cell r="F678">
            <v>3.4340751391358301E-7</v>
          </cell>
          <cell r="G678">
            <v>2.9398928501656701E-7</v>
          </cell>
          <cell r="H678">
            <v>3.5071809841571502E-2</v>
          </cell>
          <cell r="I678">
            <v>5.8816822774810297E-2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0.12014059577664157</v>
          </cell>
          <cell r="F679">
            <v>0.12014084139046816</v>
          </cell>
          <cell r="G679">
            <v>0.12014098549416054</v>
          </cell>
          <cell r="H679">
            <v>0.12034189343260362</v>
          </cell>
          <cell r="I679">
            <v>0.12033826420368758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3.8564213527580554E-4</v>
          </cell>
          <cell r="F680">
            <v>3.8559667170604206E-4</v>
          </cell>
          <cell r="G680">
            <v>3.8570857452032738E-4</v>
          </cell>
          <cell r="H680">
            <v>3.8625269829863974E-4</v>
          </cell>
          <cell r="I680">
            <v>2.2486489418462735E-4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3.8564213527580554E-4</v>
          </cell>
          <cell r="F681">
            <v>3.8559667170604206E-4</v>
          </cell>
          <cell r="G681">
            <v>3.8570857452032738E-4</v>
          </cell>
          <cell r="H681">
            <v>3.8625269829863974E-4</v>
          </cell>
          <cell r="I681">
            <v>2.2486489418462735E-4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3.1048165788500297E-5</v>
          </cell>
          <cell r="F682">
            <v>1.06150137801919E-8</v>
          </cell>
          <cell r="G682">
            <v>1.32653355445168E-8</v>
          </cell>
          <cell r="H682">
            <v>2.8173977897111799E-8</v>
          </cell>
          <cell r="I682">
            <v>5.7675073062837899E-8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3.1048165788500297E-5</v>
          </cell>
          <cell r="F683">
            <v>3.1058780802280497E-5</v>
          </cell>
          <cell r="G683">
            <v>3.1072046137825002E-5</v>
          </cell>
          <cell r="H683">
            <v>3.1127013967166401E-5</v>
          </cell>
          <cell r="I683">
            <v>1.8083343697588201E-5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0.16979274857469084</v>
          </cell>
          <cell r="E684">
            <v>0.1948374425496022</v>
          </cell>
          <cell r="F684">
            <v>0.12894242034175032</v>
          </cell>
          <cell r="G684">
            <v>0.13423227304279209</v>
          </cell>
          <cell r="H684">
            <v>0.14294639876547124</v>
          </cell>
          <cell r="I684">
            <v>0.15511088044957619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0.27166839771950518</v>
          </cell>
          <cell r="E685">
            <v>0.3117399080793633</v>
          </cell>
          <cell r="F685">
            <v>0.20630787254680072</v>
          </cell>
          <cell r="G685">
            <v>0.21477163686846723</v>
          </cell>
          <cell r="H685">
            <v>0.22871423802475421</v>
          </cell>
          <cell r="I685">
            <v>0.24817740871932184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1.95186685206137E-3</v>
          </cell>
          <cell r="F686">
            <v>2.0746102745947101E-7</v>
          </cell>
          <cell r="G686">
            <v>1.8570246566215601E-7</v>
          </cell>
          <cell r="H686">
            <v>4.2139220507592702E-3</v>
          </cell>
          <cell r="I686">
            <v>5.1946713699386896E-3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1.3192929432445686E-2</v>
          </cell>
          <cell r="F687">
            <v>1.3191675790645181E-2</v>
          </cell>
          <cell r="G687">
            <v>1.3190930732638941E-2</v>
          </cell>
          <cell r="H687">
            <v>9.7787397183910878E-3</v>
          </cell>
          <cell r="I687">
            <v>1.0606593507916637E-2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7.5295689153753176E-2</v>
          </cell>
          <cell r="F688">
            <v>7.5292038296093738E-2</v>
          </cell>
          <cell r="G688">
            <v>7.5293235317981058E-2</v>
          </cell>
          <cell r="H688">
            <v>5.766697217308017E-5</v>
          </cell>
          <cell r="I688">
            <v>4.8246289879947464E-5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0.29071821697473355</v>
          </cell>
          <cell r="F689">
            <v>0.29070412093761505</v>
          </cell>
          <cell r="G689">
            <v>0.2907087426639407</v>
          </cell>
          <cell r="H689">
            <v>2.2265337520526314E-4</v>
          </cell>
          <cell r="I689">
            <v>1.8627992554664494E-4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0.36601390612848655</v>
          </cell>
          <cell r="F690">
            <v>0.36599615923370865</v>
          </cell>
          <cell r="G690">
            <v>0.36600197798192202</v>
          </cell>
          <cell r="H690">
            <v>2.8032034737834302E-4</v>
          </cell>
          <cell r="I690">
            <v>2.3452621542659237E-4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1.9905863592363401E-2</v>
          </cell>
          <cell r="F691">
            <v>2.04388170263908E-8</v>
          </cell>
          <cell r="G691">
            <v>5.21580621541492E-8</v>
          </cell>
          <cell r="H691">
            <v>1.49429081082103E-5</v>
          </cell>
          <cell r="I691">
            <v>1.7580653480304801E-6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1.9905863592363401E-2</v>
          </cell>
          <cell r="F692">
            <v>1.9905884031180501E-2</v>
          </cell>
          <cell r="G692">
            <v>1.99059361892426E-2</v>
          </cell>
          <cell r="H692">
            <v>1.51845849580213E-5</v>
          </cell>
          <cell r="I692">
            <v>1.26882629707738E-5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1.5940520031088829E-4</v>
          </cell>
          <cell r="H693">
            <v>4.0732697767752456E-4</v>
          </cell>
          <cell r="I693">
            <v>3.5668525504635955E-4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1.5826608474829297E-4</v>
          </cell>
          <cell r="H694">
            <v>4.0594659811385068E-4</v>
          </cell>
          <cell r="I694">
            <v>3.5742978038021009E-4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3.1767128505918118E-4</v>
          </cell>
          <cell r="H695">
            <v>8.1327357579137453E-4</v>
          </cell>
          <cell r="I695">
            <v>7.1411503542657029E-4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1.6758491954911303E-3</v>
          </cell>
          <cell r="I696">
            <v>2.870490764226082E-3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1.6758491954911303E-3</v>
          </cell>
          <cell r="I697">
            <v>2.870490764226082E-3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1.9071184407646599E-4</v>
          </cell>
          <cell r="I698">
            <v>1.45966432283606E-4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1.90803093852402E-4</v>
          </cell>
          <cell r="I699">
            <v>2.1128929088559E-4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1.3784157377938727E-4</v>
          </cell>
          <cell r="H700">
            <v>2.5668967421193931E-4</v>
          </cell>
          <cell r="I700">
            <v>2.1138846451101921E-4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1.1868569307809228E-4</v>
          </cell>
          <cell r="H701">
            <v>2.1026448728218326E-4</v>
          </cell>
          <cell r="I701">
            <v>1.6473208538254617E-4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1.4549329951505301E-5</v>
          </cell>
          <cell r="H702">
            <v>6.8809292179239898E-7</v>
          </cell>
          <cell r="I702">
            <v>2.96593905834726E-7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1.4549329951505301E-5</v>
          </cell>
          <cell r="H703">
            <v>2.7113788904626453E-5</v>
          </cell>
          <cell r="I703">
            <v>2.223868968238479E-5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1.3170394954695834</v>
          </cell>
          <cell r="E704">
            <v>1.4633770441841902</v>
          </cell>
          <cell r="F704">
            <v>1.419865902907161</v>
          </cell>
          <cell r="G704">
            <v>1.4764128002559489</v>
          </cell>
          <cell r="H704">
            <v>1.553303980791914</v>
          </cell>
          <cell r="I704">
            <v>1.4934111267216583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1.7104409032072503</v>
          </cell>
          <cell r="E705">
            <v>1.8955661194095714</v>
          </cell>
          <cell r="F705">
            <v>1.8320850360092393</v>
          </cell>
          <cell r="G705">
            <v>1.8928369234050644</v>
          </cell>
          <cell r="H705">
            <v>1.9662075706226754</v>
          </cell>
          <cell r="I705">
            <v>1.8903938312932362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3.2636817876542101E-2</v>
          </cell>
          <cell r="F706">
            <v>1.4506322990398401E-2</v>
          </cell>
          <cell r="G706">
            <v>1.2857419289409901E-2</v>
          </cell>
          <cell r="H706">
            <v>1.11199984327636E-2</v>
          </cell>
          <cell r="I706">
            <v>3.9490954623689303E-2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0.16399573293668829</v>
          </cell>
          <cell r="F707">
            <v>0.12717554774144457</v>
          </cell>
          <cell r="G707">
            <v>0.11481504336826941</v>
          </cell>
          <cell r="H707">
            <v>0.13959841264605899</v>
          </cell>
          <cell r="I707">
            <v>0.15981999706532699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3.2542072884295678E-4</v>
          </cell>
          <cell r="F708">
            <v>3.2538271428256667E-4</v>
          </cell>
          <cell r="G708">
            <v>3.2549310261722206E-4</v>
          </cell>
          <cell r="H708">
            <v>3.2602391297438646E-4</v>
          </cell>
          <cell r="I708">
            <v>1.9001447028854047E-4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3.2542072884295678E-4</v>
          </cell>
          <cell r="F709">
            <v>3.2538271428256667E-4</v>
          </cell>
          <cell r="G709">
            <v>3.2549310261722206E-4</v>
          </cell>
          <cell r="H709">
            <v>3.2602391297438646E-4</v>
          </cell>
          <cell r="I709">
            <v>1.9001447028854047E-4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2.6181188525642799E-5</v>
          </cell>
          <cell r="F710">
            <v>1.0601386551841101E-8</v>
          </cell>
          <cell r="G710">
            <v>1.3213658610097599E-8</v>
          </cell>
          <cell r="H710">
            <v>2.7071307361076801E-8</v>
          </cell>
          <cell r="I710">
            <v>5.5571138288972297E-8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2.6181188525642799E-5</v>
          </cell>
          <cell r="F711">
            <v>2.6191789912194601E-5</v>
          </cell>
          <cell r="G711">
            <v>2.6205003570804701E-5</v>
          </cell>
          <cell r="H711">
            <v>2.62589076224644E-5</v>
          </cell>
          <cell r="I711">
            <v>1.52665088562966E-5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1.8915038991863274E-5</v>
          </cell>
          <cell r="F712">
            <v>1.8944869280902492E-5</v>
          </cell>
          <cell r="G712">
            <v>1.9026470906717355E-5</v>
          </cell>
          <cell r="H712">
            <v>1.2273970795836441E-5</v>
          </cell>
          <cell r="I712">
            <v>7.7142598646463362E-6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1.0988496649774495E-4</v>
          </cell>
          <cell r="F713">
            <v>1.1005812751932864E-4</v>
          </cell>
          <cell r="G713">
            <v>1.1053219683281313E-4</v>
          </cell>
          <cell r="H713">
            <v>7.1960187352187145E-5</v>
          </cell>
          <cell r="I713">
            <v>4.8448286280224211E-5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1.2881761284069023E-4</v>
          </cell>
          <cell r="F714">
            <v>1.2902060866576463E-4</v>
          </cell>
          <cell r="G714">
            <v>1.295763578208169E-4</v>
          </cell>
          <cell r="H714">
            <v>8.4358578336262202E-5</v>
          </cell>
          <cell r="I714">
            <v>5.679569083700746E-5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6.9287282172584302E-6</v>
          </cell>
          <cell r="F715">
            <v>1.7944035346591601E-8</v>
          </cell>
          <cell r="G715">
            <v>3.4866111203621302E-8</v>
          </cell>
          <cell r="H715">
            <v>2.03700204826584E-6</v>
          </cell>
          <cell r="I715">
            <v>4.9894354607445196E-7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6.9287282172584302E-6</v>
          </cell>
          <cell r="F716">
            <v>6.94667225260502E-6</v>
          </cell>
          <cell r="G716">
            <v>6.9815383638086398E-6</v>
          </cell>
          <cell r="H716">
            <v>4.5205765230129003E-6</v>
          </cell>
          <cell r="I716">
            <v>3.0163857393836001E-6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1.877071256885628</v>
          </cell>
          <cell r="E717">
            <v>2.1600831962831366</v>
          </cell>
          <cell r="F717">
            <v>2.1596552194081493</v>
          </cell>
          <cell r="G717">
            <v>2.225280438772459</v>
          </cell>
          <cell r="H717">
            <v>2.3004094137650193</v>
          </cell>
          <cell r="I717">
            <v>2.1297402622225445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1.877071256885628</v>
          </cell>
          <cell r="E718">
            <v>2.1600831962831366</v>
          </cell>
          <cell r="F718">
            <v>2.1596552194081493</v>
          </cell>
          <cell r="G718">
            <v>2.225280438772459</v>
          </cell>
          <cell r="H718">
            <v>2.3004094137650193</v>
          </cell>
          <cell r="I718">
            <v>2.1297402622225445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2.0856347298729188</v>
          </cell>
          <cell r="E719">
            <v>2.4000924403145971</v>
          </cell>
          <cell r="F719">
            <v>2.399616910453501</v>
          </cell>
          <cell r="G719">
            <v>2.4725338208582874</v>
          </cell>
          <cell r="H719">
            <v>2.5560104597389097</v>
          </cell>
          <cell r="I719">
            <v>2.36637806913616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1.4601139787296901E-4</v>
          </cell>
          <cell r="E720">
            <v>2.36485207095023E-2</v>
          </cell>
          <cell r="F720">
            <v>2.5956880737840101E-6</v>
          </cell>
          <cell r="G720">
            <v>7.6970462844990198E-3</v>
          </cell>
          <cell r="H720">
            <v>4.86915548195027E-2</v>
          </cell>
          <cell r="I720">
            <v>9.2001828012465994E-2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0.15065687952206697</v>
          </cell>
          <cell r="E721">
            <v>0.1743053259835694</v>
          </cell>
          <cell r="F721">
            <v>0.17430719809065995</v>
          </cell>
          <cell r="G721">
            <v>0.18200346240980464</v>
          </cell>
          <cell r="H721">
            <v>0.19236758129959466</v>
          </cell>
          <cell r="I721">
            <v>0.18588830782134319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1.1081318329554546</v>
          </cell>
          <cell r="E722">
            <v>1.4007941057224118</v>
          </cell>
          <cell r="F722">
            <v>2.3984506647085069</v>
          </cell>
          <cell r="G722">
            <v>3.8687341416129915</v>
          </cell>
          <cell r="H722">
            <v>3.8699988867313069</v>
          </cell>
          <cell r="I722">
            <v>5.2110137823694531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0.35966860135585849</v>
          </cell>
          <cell r="E723">
            <v>0.45106333957111261</v>
          </cell>
          <cell r="F723">
            <v>0.76326086815023775</v>
          </cell>
          <cell r="G723">
            <v>1.2075580260869532</v>
          </cell>
          <cell r="H723">
            <v>1.1633660221450233</v>
          </cell>
          <cell r="I723">
            <v>1.5107279572846322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1.1081318329554546</v>
          </cell>
          <cell r="E724">
            <v>1.4007941057224118</v>
          </cell>
          <cell r="F724">
            <v>2.3984506647085069</v>
          </cell>
          <cell r="G724">
            <v>3.8687341416129915</v>
          </cell>
          <cell r="H724">
            <v>3.8699988867313069</v>
          </cell>
          <cell r="I724">
            <v>5.2110137823694531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1.5989259110296299E-2</v>
          </cell>
          <cell r="F725">
            <v>5.42408867711974E-2</v>
          </cell>
          <cell r="G725">
            <v>7.9932816250064403E-2</v>
          </cell>
          <cell r="H725">
            <v>9.3784817961662895E-2</v>
          </cell>
          <cell r="I725">
            <v>0.197454699136763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7.6252267453096573E-2</v>
          </cell>
          <cell r="F726">
            <v>0.13049282997955089</v>
          </cell>
          <cell r="G726">
            <v>0.21042514185944552</v>
          </cell>
          <cell r="H726">
            <v>0.21152598729768984</v>
          </cell>
          <cell r="I726">
            <v>0.2881650712323548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3.1687205351149012E-5</v>
          </cell>
          <cell r="F727">
            <v>3.1707109715944249E-5</v>
          </cell>
          <cell r="G727">
            <v>3.1776758934184881E-5</v>
          </cell>
          <cell r="H727">
            <v>3.2195693588936365E-5</v>
          </cell>
          <cell r="I727">
            <v>1.9636235639163123E-5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3.1687205351149012E-5</v>
          </cell>
          <cell r="F728">
            <v>3.1707109715944249E-5</v>
          </cell>
          <cell r="G728">
            <v>3.1776758934184881E-5</v>
          </cell>
          <cell r="H728">
            <v>3.2195693588936365E-5</v>
          </cell>
          <cell r="I728">
            <v>1.9636235639163123E-5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2.4421886695776002E-6</v>
          </cell>
          <cell r="G729">
            <v>1.05060124315891E-8</v>
          </cell>
          <cell r="H729">
            <v>1.6869976185682302E-8</v>
          </cell>
          <cell r="I729">
            <v>2.0961428124665501E-8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2.4421886695776002E-6</v>
          </cell>
          <cell r="F730">
            <v>2.4421886695776002E-6</v>
          </cell>
          <cell r="G730">
            <v>2.4526946820091901E-6</v>
          </cell>
          <cell r="H730">
            <v>2.4975177991151398E-6</v>
          </cell>
          <cell r="I730">
            <v>1.4881223551727201E-6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4.7439195209723071</v>
          </cell>
          <cell r="E731">
            <v>3.687674711905172</v>
          </cell>
          <cell r="F731">
            <v>2.8757865534650278</v>
          </cell>
          <cell r="G731">
            <v>2.8445277119196155</v>
          </cell>
          <cell r="H731">
            <v>2.0610034899503042</v>
          </cell>
          <cell r="I731">
            <v>0.86300669475651748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4.7439195209723071</v>
          </cell>
          <cell r="E732">
            <v>3.687674711905172</v>
          </cell>
          <cell r="F732">
            <v>2.8757865534650278</v>
          </cell>
          <cell r="G732">
            <v>2.8445277119196155</v>
          </cell>
          <cell r="H732">
            <v>2.0610034899503042</v>
          </cell>
          <cell r="I732">
            <v>0.86300669475651748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6.5887771124615391</v>
          </cell>
          <cell r="E733">
            <v>5.1217704332016254</v>
          </cell>
          <cell r="F733">
            <v>3.9941479909236506</v>
          </cell>
          <cell r="G733">
            <v>3.9507329332216861</v>
          </cell>
          <cell r="H733">
            <v>2.862504847153196</v>
          </cell>
          <cell r="I733">
            <v>1.1986204093840538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2.2441003259394E-7</v>
          </cell>
          <cell r="E734">
            <v>4.2483183757380502E-7</v>
          </cell>
          <cell r="F734">
            <v>4.0207362209791898E-7</v>
          </cell>
          <cell r="G734">
            <v>4.1426675686539302E-7</v>
          </cell>
          <cell r="H734">
            <v>3.3541843267728702E-2</v>
          </cell>
          <cell r="I734">
            <v>8.90587793515566E-8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0.33507200336502563</v>
          </cell>
          <cell r="E735">
            <v>0.33506426373405218</v>
          </cell>
          <cell r="F735">
            <v>0.33505600398183916</v>
          </cell>
          <cell r="G735">
            <v>0.33505388914603623</v>
          </cell>
          <cell r="H735">
            <v>0.14580606284241823</v>
          </cell>
          <cell r="I735">
            <v>7.1824491167481394E-2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8.1001659210502811E-6</v>
          </cell>
          <cell r="F736">
            <v>8.1213769970782245E-6</v>
          </cell>
          <cell r="G736">
            <v>8.1321646506552902E-6</v>
          </cell>
          <cell r="H736">
            <v>8.248632266487077E-6</v>
          </cell>
          <cell r="I736">
            <v>5.1969610411651519E-6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8.1001659210502811E-6</v>
          </cell>
          <cell r="F737">
            <v>8.1213769970782245E-6</v>
          </cell>
          <cell r="G737">
            <v>8.1321646506552902E-6</v>
          </cell>
          <cell r="H737">
            <v>8.248632266487077E-6</v>
          </cell>
          <cell r="I737">
            <v>5.1969610411651519E-6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5.6189540061152095E-7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5.6189540061152095E-7</v>
          </cell>
          <cell r="F739">
            <v>5.6189540061152095E-7</v>
          </cell>
          <cell r="G739">
            <v>5.6189540061152095E-7</v>
          </cell>
          <cell r="H739">
            <v>5.7507953652010702E-7</v>
          </cell>
          <cell r="I739">
            <v>3.3801644855520298E-7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2.4898919120170236E-6</v>
          </cell>
          <cell r="F740">
            <v>1.1029689094447904E-5</v>
          </cell>
          <cell r="G740">
            <v>7.0066496112675019E-5</v>
          </cell>
          <cell r="H740">
            <v>8.2216277522325699E-4</v>
          </cell>
          <cell r="I740">
            <v>1.0364680311681312E-5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2.4069403240005348E-7</v>
          </cell>
          <cell r="G741">
            <v>1.0142608189653716E-6</v>
          </cell>
          <cell r="H741">
            <v>3.9986946254339797E-6</v>
          </cell>
          <cell r="I741">
            <v>1.8895475875844216E-6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9.0712959895944011E-4</v>
          </cell>
          <cell r="F742">
            <v>1.6484226215289872E-3</v>
          </cell>
          <cell r="G742">
            <v>1.697401106055039E-3</v>
          </cell>
          <cell r="H742">
            <v>1.4839561497150308E-3</v>
          </cell>
          <cell r="I742">
            <v>9.4627932153199467E-4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9.1115848836351816E-4</v>
          </cell>
          <cell r="F743">
            <v>1.6615020752018281E-3</v>
          </cell>
          <cell r="G743">
            <v>1.7701112581935666E-3</v>
          </cell>
          <cell r="H743">
            <v>2.3106930226174317E-3</v>
          </cell>
          <cell r="I743">
            <v>9.5993322417357678E-4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2267.7887438448001</v>
          </cell>
          <cell r="E744">
            <v>2049.69693152422</v>
          </cell>
          <cell r="F744">
            <v>1985.2382971679201</v>
          </cell>
          <cell r="G744">
            <v>1426.7955726667101</v>
          </cell>
          <cell r="H744">
            <v>468.318771886278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30.256635399620023</v>
          </cell>
          <cell r="E745">
            <v>27.346873867847528</v>
          </cell>
          <cell r="F745">
            <v>26.486982127511506</v>
          </cell>
          <cell r="G745">
            <v>19.036317377351946</v>
          </cell>
          <cell r="H745">
            <v>6.2486881746444531</v>
          </cell>
          <cell r="I745">
            <v>0.83394234668560818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30.770539265194103</v>
          </cell>
          <cell r="E746">
            <v>27.811355922988035</v>
          </cell>
          <cell r="F746">
            <v>26.936747587081648</v>
          </cell>
          <cell r="G746">
            <v>19.359505734962177</v>
          </cell>
          <cell r="H746">
            <v>6.3543931056482661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1.1177737876580036E-4</v>
          </cell>
          <cell r="G747">
            <v>1.4059350019806179E-4</v>
          </cell>
          <cell r="H747">
            <v>4.2838680030946871E-4</v>
          </cell>
          <cell r="I747">
            <v>0.84810581676355545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9.2701898346634106</v>
          </cell>
          <cell r="E748">
            <v>9.2701599962660701</v>
          </cell>
          <cell r="F748">
            <v>8.88994619752774E-2</v>
          </cell>
          <cell r="G748">
            <v>4.4990120933744902E-2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0.10000204783887173</v>
          </cell>
          <cell r="E749">
            <v>0.10000172595756286</v>
          </cell>
          <cell r="F749">
            <v>9.590017473061201E-4</v>
          </cell>
          <cell r="G749">
            <v>4.8533032290986954E-4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0.10000204783887173</v>
          </cell>
          <cell r="E750">
            <v>0.10000172595756286</v>
          </cell>
          <cell r="F750">
            <v>9.590017473061201E-4</v>
          </cell>
          <cell r="G750">
            <v>4.8533032290986954E-4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2.8867366452907357E-4</v>
          </cell>
          <cell r="H751">
            <v>4.4846103328133942E-4</v>
          </cell>
          <cell r="I751">
            <v>1.1136234622297779E-4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2.8771949037310391E-4</v>
          </cell>
          <cell r="H752">
            <v>4.426384363303021E-4</v>
          </cell>
          <cell r="I752">
            <v>1.1094552009987055E-4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5.7639315490217759E-4</v>
          </cell>
          <cell r="H753">
            <v>8.9109946961164158E-4</v>
          </cell>
          <cell r="I753">
            <v>2.2230786632284824E-4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4.4397308560366031E-7</v>
          </cell>
          <cell r="E754">
            <v>4.3373428195475979E-7</v>
          </cell>
          <cell r="F754">
            <v>6.0089394524975651E-2</v>
          </cell>
          <cell r="G754">
            <v>5.6492344482755918E-2</v>
          </cell>
          <cell r="H754">
            <v>9.6155234861086028E-2</v>
          </cell>
          <cell r="I754">
            <v>9.00322565351825E-2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6.0092878387956024E-2</v>
          </cell>
          <cell r="G755">
            <v>5.6495079033168576E-2</v>
          </cell>
          <cell r="H755">
            <v>9.6161946137373513E-2</v>
          </cell>
          <cell r="I755">
            <v>9.0036949407111919E-2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2.0789256265114999E-3</v>
          </cell>
          <cell r="E756">
            <v>9.0813387772467492E-3</v>
          </cell>
          <cell r="F756">
            <v>6.4667582964819998E-8</v>
          </cell>
          <cell r="G756">
            <v>3.7030532140040803E-8</v>
          </cell>
          <cell r="H756">
            <v>8.9730006967027702E-3</v>
          </cell>
          <cell r="I756">
            <v>4.7695771102775697E-3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2.0789256265114999E-3</v>
          </cell>
          <cell r="E757">
            <v>1.11602644037582E-2</v>
          </cell>
          <cell r="F757">
            <v>1.11603290713412E-2</v>
          </cell>
          <cell r="G757">
            <v>1.11603661018734E-2</v>
          </cell>
          <cell r="H757">
            <v>1.4581070510502401E-2</v>
          </cell>
          <cell r="I757">
            <v>1.36537525181279E-2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7.1200015554633609</v>
          </cell>
          <cell r="E758">
            <v>7.6289073824661982</v>
          </cell>
          <cell r="F758">
            <v>7.3111259178477894</v>
          </cell>
          <cell r="G758">
            <v>8.3874609293038667</v>
          </cell>
          <cell r="H758">
            <v>10.331499255598526</v>
          </cell>
          <cell r="I758">
            <v>12.608703869597381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7.7403373815271133</v>
          </cell>
          <cell r="E759">
            <v>8.2914023818191982</v>
          </cell>
          <cell r="F759">
            <v>7.9428935137340435</v>
          </cell>
          <cell r="G759">
            <v>9.1062558499977282</v>
          </cell>
          <cell r="H759">
            <v>11.202190934066655</v>
          </cell>
          <cell r="I759">
            <v>13.653408908331791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0.79547325833159599</v>
          </cell>
          <cell r="E760">
            <v>2.7215849130521999E-8</v>
          </cell>
          <cell r="F760">
            <v>3.1111893222701998E-8</v>
          </cell>
          <cell r="G760">
            <v>3.5874769233902098E-8</v>
          </cell>
          <cell r="H760">
            <v>6.8014125451451494E-8</v>
          </cell>
          <cell r="I760">
            <v>9.5955890172194096E-8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0.79547325833159599</v>
          </cell>
          <cell r="E761">
            <v>0.79547328554744501</v>
          </cell>
          <cell r="F761">
            <v>0.79547331665933796</v>
          </cell>
          <cell r="G761">
            <v>0.795473352534108</v>
          </cell>
          <cell r="H761">
            <v>0.79547347354944098</v>
          </cell>
          <cell r="I761">
            <v>0.79547356950533099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1.0075625569166563E-3</v>
          </cell>
          <cell r="H762">
            <v>1.9562058163572547</v>
          </cell>
          <cell r="I762">
            <v>8.1182662108234034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1.0152385594280108E-3</v>
          </cell>
          <cell r="H763">
            <v>1.9711089513100235</v>
          </cell>
          <cell r="I763">
            <v>8.1801143128537461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1.2184148735473501E-4</v>
          </cell>
          <cell r="H764">
            <v>1.2269856021616799E-4</v>
          </cell>
          <cell r="I764">
            <v>0.27657583959410698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1.2184148735473501E-4</v>
          </cell>
          <cell r="H765">
            <v>0.104293279917289</v>
          </cell>
          <cell r="I765">
            <v>0.38086911951139601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9.7272728579308131E-4</v>
          </cell>
          <cell r="H766">
            <v>1.7704365230689497E-3</v>
          </cell>
          <cell r="I766">
            <v>4.9920068372537926E-4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9.8637498966435374E-5</v>
          </cell>
          <cell r="H767">
            <v>3.7302072328294233E-4</v>
          </cell>
          <cell r="I767">
            <v>3.7919429049612347E-5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5.9474513714867984E-7</v>
          </cell>
          <cell r="H768">
            <v>3.7631632321346539E-6</v>
          </cell>
          <cell r="I768">
            <v>8.3596712783924024E-7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1.0735800472413994E-3</v>
          </cell>
          <cell r="H769">
            <v>2.1478724624736604E-3</v>
          </cell>
          <cell r="I769">
            <v>5.3961053339499055E-4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2.6569526377399681E-2</v>
          </cell>
          <cell r="F770">
            <v>6.4640267261284357E-2</v>
          </cell>
          <cell r="G770">
            <v>0.10774367778817075</v>
          </cell>
          <cell r="H770">
            <v>0.15242617499759334</v>
          </cell>
          <cell r="I770">
            <v>5.9339608429489828E-2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2.6569526377399681E-2</v>
          </cell>
          <cell r="F771">
            <v>6.4640267261284357E-2</v>
          </cell>
          <cell r="G771">
            <v>0.10774367778817075</v>
          </cell>
          <cell r="H771">
            <v>0.15242617499759334</v>
          </cell>
          <cell r="I771">
            <v>5.9339608429489828E-2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3.6902119968610654E-2</v>
          </cell>
          <cell r="F772">
            <v>8.9778148974006017E-2</v>
          </cell>
          <cell r="G772">
            <v>0.14964399692801492</v>
          </cell>
          <cell r="H772">
            <v>0.21170302082999085</v>
          </cell>
          <cell r="I772">
            <v>8.2416122818735851E-2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2.2087579931582102E-3</v>
          </cell>
          <cell r="F773">
            <v>5.6528492106621697E-3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2.2087579931582102E-3</v>
          </cell>
          <cell r="F774">
            <v>7.8615526374530165E-3</v>
          </cell>
          <cell r="G774">
            <v>7.8614705434212617E-3</v>
          </cell>
          <cell r="H774">
            <v>1.132938544234297E-2</v>
          </cell>
          <cell r="I774">
            <v>4.3687651855413316E-3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6.1377516721985146E-4</v>
          </cell>
          <cell r="F775">
            <v>1.452306171807347E-3</v>
          </cell>
          <cell r="G775">
            <v>1.436585365530441E-3</v>
          </cell>
          <cell r="H775">
            <v>0.11508778114148996</v>
          </cell>
          <cell r="I775">
            <v>8.4574890366443653E-2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6.1391369151486599E-4</v>
          </cell>
          <cell r="F776">
            <v>1.4467737780386653E-3</v>
          </cell>
          <cell r="G776">
            <v>1.4113219584212372E-3</v>
          </cell>
          <cell r="H776">
            <v>0.10843820877410877</v>
          </cell>
          <cell r="I776">
            <v>8.3176426816797877E-2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1.2276888587347172E-3</v>
          </cell>
          <cell r="F777">
            <v>2.8990799498460132E-3</v>
          </cell>
          <cell r="G777">
            <v>2.8479073239516769E-3</v>
          </cell>
          <cell r="H777">
            <v>0.22352598991559858</v>
          </cell>
          <cell r="I777">
            <v>0.16775131718324163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4514.4822877350298</v>
          </cell>
          <cell r="E778">
            <v>3846.5258263864498</v>
          </cell>
          <cell r="F778">
            <v>3295.8504262849201</v>
          </cell>
          <cell r="G778">
            <v>3170.8886264100101</v>
          </cell>
          <cell r="H778">
            <v>1908.27997742402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60.231820520663589</v>
          </cell>
          <cell r="E779">
            <v>51.320004916719746</v>
          </cell>
          <cell r="F779">
            <v>43.973052506370877</v>
          </cell>
          <cell r="G779">
            <v>42.305849696817319</v>
          </cell>
          <cell r="H779">
            <v>25.460530285694322</v>
          </cell>
          <cell r="I779">
            <v>1.0465420414682662E-3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61.254847866146925</v>
          </cell>
          <cell r="E780">
            <v>52.191666572407726</v>
          </cell>
          <cell r="F780">
            <v>44.719815824761412</v>
          </cell>
          <cell r="G780">
            <v>43.02426901506113</v>
          </cell>
          <cell r="H780">
            <v>25.892537007110185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1.1157701404812687E-4</v>
          </cell>
          <cell r="G781">
            <v>1.3841820833814634E-4</v>
          </cell>
          <cell r="H781">
            <v>4.3610364497218771E-4</v>
          </cell>
          <cell r="I781">
            <v>1.0631030938749459E-3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1.4243090337236879</v>
          </cell>
          <cell r="E782">
            <v>1.5427988128244101</v>
          </cell>
          <cell r="F782">
            <v>1.5524178317166688</v>
          </cell>
          <cell r="G782">
            <v>1.3064794076236754</v>
          </cell>
          <cell r="H782">
            <v>0.8493119196347223</v>
          </cell>
          <cell r="I782">
            <v>1.2840489581325585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3.55338273613598E-2</v>
          </cell>
          <cell r="F783">
            <v>9.8366677999568775E-2</v>
          </cell>
          <cell r="G783">
            <v>0.16802928863980779</v>
          </cell>
          <cell r="H783">
            <v>0.26888811945624325</v>
          </cell>
          <cell r="I783">
            <v>0.65486644246597414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1.4243090337236879</v>
          </cell>
          <cell r="E784">
            <v>1.5783326401857707</v>
          </cell>
          <cell r="F784">
            <v>1.650784509716237</v>
          </cell>
          <cell r="G784">
            <v>1.4745086962634839</v>
          </cell>
          <cell r="H784">
            <v>1.1182000390909661</v>
          </cell>
          <cell r="I784">
            <v>1.938915400598533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1.7890079443221799E-4</v>
          </cell>
          <cell r="H785">
            <v>3.892887650594205E-4</v>
          </cell>
          <cell r="I785">
            <v>3.5325830504588581E-4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3.9371988631655164E-7</v>
          </cell>
          <cell r="I786">
            <v>5.6371668271882165E-7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1.8059228076806768E-4</v>
          </cell>
          <cell r="H787">
            <v>3.913743671968833E-4</v>
          </cell>
          <cell r="I787">
            <v>3.5549599991804127E-4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0.23434224088023434</v>
          </cell>
          <cell r="E788">
            <v>0.31296528067479185</v>
          </cell>
          <cell r="F788">
            <v>0.26269045569515881</v>
          </cell>
          <cell r="G788">
            <v>0.81926968719107585</v>
          </cell>
          <cell r="H788">
            <v>0.76519437016658487</v>
          </cell>
          <cell r="I788">
            <v>1.257804900370231E-2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0.36005686993902725</v>
          </cell>
          <cell r="E789">
            <v>0.31291293912165435</v>
          </cell>
          <cell r="F789">
            <v>0.26277894533856228</v>
          </cell>
          <cell r="G789">
            <v>0.80378534501791643</v>
          </cell>
          <cell r="H789">
            <v>0.75159087864165597</v>
          </cell>
          <cell r="I789">
            <v>1.2563510055112491E-2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0.59439911081926222</v>
          </cell>
          <cell r="E790">
            <v>0.62587821979644609</v>
          </cell>
          <cell r="F790">
            <v>0.52546940103372097</v>
          </cell>
          <cell r="G790">
            <v>1.6230550322089929</v>
          </cell>
          <cell r="H790">
            <v>1.5167852488082407</v>
          </cell>
          <cell r="I790">
            <v>2.5141559058814798E-2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2.0115655745469558</v>
          </cell>
          <cell r="E791">
            <v>3.7887247507996231</v>
          </cell>
          <cell r="F791">
            <v>4.1144251410101402</v>
          </cell>
          <cell r="G791">
            <v>4.0913745288094905</v>
          </cell>
          <cell r="H791">
            <v>3.5661567015441693</v>
          </cell>
          <cell r="I791">
            <v>3.2047694523003711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2.0115655745469558</v>
          </cell>
          <cell r="E792">
            <v>3.7887247507996231</v>
          </cell>
          <cell r="F792">
            <v>4.1144251410101402</v>
          </cell>
          <cell r="G792">
            <v>4.0913745288094905</v>
          </cell>
          <cell r="H792">
            <v>3.5661567015441693</v>
          </cell>
          <cell r="I792">
            <v>3.2047694523003711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2.0318844187342995</v>
          </cell>
          <cell r="E793">
            <v>3.826994697777399</v>
          </cell>
          <cell r="F793">
            <v>4.1559849909193352</v>
          </cell>
          <cell r="G793">
            <v>4.1327015442520114</v>
          </cell>
          <cell r="H793">
            <v>3.6021784864082513</v>
          </cell>
          <cell r="I793">
            <v>3.2371408609094674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1.1147803339676899E-8</v>
          </cell>
          <cell r="E794">
            <v>4.5345098417968102E-8</v>
          </cell>
          <cell r="F794">
            <v>2.97139386682189E-8</v>
          </cell>
          <cell r="G794">
            <v>2.49526453631623E-8</v>
          </cell>
          <cell r="H794">
            <v>3.3596379359091297E-8</v>
          </cell>
          <cell r="I794">
            <v>4.6315608794866799E-8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0.31562547825949133</v>
          </cell>
          <cell r="E795">
            <v>0.31562552360458973</v>
          </cell>
          <cell r="F795">
            <v>0.31562555331852843</v>
          </cell>
          <cell r="G795">
            <v>0.31562557827117377</v>
          </cell>
          <cell r="H795">
            <v>0.31562565502607171</v>
          </cell>
          <cell r="I795">
            <v>0.3156257013416805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3.5167354013234835</v>
          </cell>
          <cell r="E796">
            <v>4.849038918065447</v>
          </cell>
          <cell r="F796">
            <v>9.5937678252932841</v>
          </cell>
          <cell r="G796">
            <v>12.259508312321918</v>
          </cell>
          <cell r="H796">
            <v>29.896753823196928</v>
          </cell>
          <cell r="I796">
            <v>43.875416312978842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1.2185983840481492E-3</v>
          </cell>
          <cell r="E797">
            <v>7.9861727966441484E-4</v>
          </cell>
          <cell r="F797">
            <v>7.3628934667505596E-4</v>
          </cell>
          <cell r="G797">
            <v>4.699088245262284E-2</v>
          </cell>
          <cell r="H797">
            <v>9.2037267837840542</v>
          </cell>
          <cell r="I797">
            <v>18.725026299989477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4.8498357697209515</v>
          </cell>
          <cell r="F798">
            <v>9.5945041146399621</v>
          </cell>
          <cell r="G798">
            <v>12.306499194774542</v>
          </cell>
          <cell r="H798">
            <v>39.100480606980959</v>
          </cell>
          <cell r="I798">
            <v>62.600442612968273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8.5743691693900956</v>
          </cell>
          <cell r="E799">
            <v>9.3770455765570322</v>
          </cell>
          <cell r="F799">
            <v>8.5632743316918738</v>
          </cell>
          <cell r="G799">
            <v>6.6558962709892358</v>
          </cell>
          <cell r="H799">
            <v>3.1898862692064984</v>
          </cell>
          <cell r="I799">
            <v>0.51146744156694257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8.5743691693900956</v>
          </cell>
          <cell r="E800">
            <v>9.3770455765570322</v>
          </cell>
          <cell r="F800">
            <v>8.5632743316918738</v>
          </cell>
          <cell r="G800">
            <v>6.6558962709892358</v>
          </cell>
          <cell r="H800">
            <v>3.1898862692064984</v>
          </cell>
          <cell r="I800">
            <v>0.51146744156694257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8.4839673021882694E-2</v>
          </cell>
          <cell r="I801">
            <v>1031.8743512124947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-8.4839673021882694E-2</v>
          </cell>
          <cell r="I802">
            <v>-1031.87435121249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1.7966048404633993E-4</v>
          </cell>
          <cell r="I803">
            <v>2.1851456849205793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6.9867966018021056E-5</v>
          </cell>
          <cell r="I804">
            <v>0.84977887746911296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0.225550363669557</v>
          </cell>
          <cell r="I805">
            <v>2177.8744028616502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0.225550363669557</v>
          </cell>
          <cell r="I806">
            <v>2178.09995322532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5.5244155611195182E-4</v>
          </cell>
          <cell r="H807">
            <v>1.1729913215993422E-3</v>
          </cell>
          <cell r="I807">
            <v>9.802177257049675E-4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5.5244155611195182E-4</v>
          </cell>
          <cell r="H808">
            <v>1.1729913215993422E-3</v>
          </cell>
          <cell r="I808">
            <v>9.802177257049675E-4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3.8090994247316302E-5</v>
          </cell>
          <cell r="H809">
            <v>6.6965789752272198E-5</v>
          </cell>
          <cell r="I809">
            <v>3.0277853208439801E-5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3.8090994247316302E-5</v>
          </cell>
          <cell r="H810">
            <v>7.2569375587404401E-5</v>
          </cell>
          <cell r="I810">
            <v>5.3215059003607601E-5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1.4100659433864497</v>
          </cell>
          <cell r="E811">
            <v>1.5273708246961648</v>
          </cell>
          <cell r="F811">
            <v>1.5368936533995028</v>
          </cell>
          <cell r="G811">
            <v>1.2934146135474407</v>
          </cell>
          <cell r="H811">
            <v>0.84081880043837431</v>
          </cell>
          <cell r="I811">
            <v>1.2712084685512333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1.4243090337236879</v>
          </cell>
          <cell r="E812">
            <v>1.5427988128244101</v>
          </cell>
          <cell r="F812">
            <v>1.5524178317166688</v>
          </cell>
          <cell r="G812">
            <v>1.3064794076236754</v>
          </cell>
          <cell r="H812">
            <v>0.8493119196347223</v>
          </cell>
          <cell r="I812">
            <v>1.2840489581325585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1.4100659433864497</v>
          </cell>
          <cell r="E813">
            <v>1.5273708246961648</v>
          </cell>
          <cell r="F813">
            <v>1.5368936533995028</v>
          </cell>
          <cell r="G813">
            <v>1.2934146135474407</v>
          </cell>
          <cell r="H813">
            <v>0.84081880043837431</v>
          </cell>
          <cell r="I813">
            <v>1.2712084685512333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1.6248188830353302E-8</v>
          </cell>
          <cell r="E814">
            <v>2.1688778719643202E-2</v>
          </cell>
          <cell r="F814">
            <v>2.8202800465902698E-2</v>
          </cell>
          <cell r="G814">
            <v>2.1780321185533798E-2</v>
          </cell>
          <cell r="H814">
            <v>3.0642563396693499E-2</v>
          </cell>
          <cell r="I814">
            <v>7.7206260896389795E-2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0.10913970382722783</v>
          </cell>
          <cell r="E815">
            <v>0.12094412310305704</v>
          </cell>
          <cell r="F815">
            <v>0.1265788845459854</v>
          </cell>
          <cell r="G815">
            <v>0.11301516684747581</v>
          </cell>
          <cell r="H815">
            <v>8.5869995239908001E-2</v>
          </cell>
          <cell r="I815">
            <v>0.11030425402217729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4.4895218852943709E-4</v>
          </cell>
          <cell r="H816">
            <v>1.0127214728961526E-3</v>
          </cell>
          <cell r="I816">
            <v>9.5456257415567098E-4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4.523724805033431E-4</v>
          </cell>
          <cell r="H817">
            <v>1.0204367780311937E-3</v>
          </cell>
          <cell r="I817">
            <v>9.6183480223338764E-4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4.4925156739660701E-5</v>
          </cell>
          <cell r="H818">
            <v>2.2213133286808699E-6</v>
          </cell>
          <cell r="I818">
            <v>1.1851496847922601E-6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4.4925156739660701E-5</v>
          </cell>
          <cell r="H819">
            <v>7.6779477533349402E-5</v>
          </cell>
          <cell r="I819">
            <v>7.7964627218141697E-5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1043.1351109135101</v>
          </cell>
          <cell r="E820">
            <v>1201.87656502296</v>
          </cell>
          <cell r="F820">
            <v>1095.12392865482</v>
          </cell>
          <cell r="G820">
            <v>1095.12383628104</v>
          </cell>
          <cell r="H820">
            <v>918.82083307697599</v>
          </cell>
          <cell r="I820">
            <v>440.983845384608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17.570538215741742</v>
          </cell>
          <cell r="E821">
            <v>20.2443747654576</v>
          </cell>
          <cell r="F821">
            <v>18.446236386916276</v>
          </cell>
          <cell r="G821">
            <v>18.446234830974877</v>
          </cell>
          <cell r="H821">
            <v>15.476592046509342</v>
          </cell>
          <cell r="I821">
            <v>7.4279193814783095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18.495303384991292</v>
          </cell>
          <cell r="E822">
            <v>21.30986817416591</v>
          </cell>
          <cell r="F822">
            <v>19.4170909335961</v>
          </cell>
          <cell r="G822">
            <v>19.417089295763049</v>
          </cell>
          <cell r="H822">
            <v>16.291149522641426</v>
          </cell>
          <cell r="I822">
            <v>7.818862506819281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0.21358352569191999</v>
          </cell>
          <cell r="F823">
            <v>1.77223571324822E-7</v>
          </cell>
          <cell r="G823">
            <v>1.87601922596478E-7</v>
          </cell>
          <cell r="H823">
            <v>0.237820699669123</v>
          </cell>
          <cell r="I823">
            <v>7.2777541712689604E-7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1.6355025617985186</v>
          </cell>
          <cell r="F824">
            <v>1.6355004685478478</v>
          </cell>
          <cell r="G824">
            <v>1.6354987510891839</v>
          </cell>
          <cell r="H824">
            <v>1.2533299848087416</v>
          </cell>
          <cell r="I824">
            <v>0.60214984657283832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1.7711178648789584E-4</v>
          </cell>
          <cell r="H825">
            <v>3.8539587740882622E-4</v>
          </cell>
          <cell r="I825">
            <v>3.4972572199542672E-4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1.7890079443221799E-4</v>
          </cell>
          <cell r="H826">
            <v>3.892887650594205E-4</v>
          </cell>
          <cell r="I826">
            <v>3.5325830504588581E-4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1.7711178648789584E-4</v>
          </cell>
          <cell r="H827">
            <v>3.8539587740882622E-4</v>
          </cell>
          <cell r="I827">
            <v>3.4972572199542672E-4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1.93544494044509E-5</v>
          </cell>
          <cell r="H828">
            <v>2.4373993186802401E-5</v>
          </cell>
          <cell r="I828">
            <v>2.28032264688548E-5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1.93544494044509E-5</v>
          </cell>
          <cell r="H829">
            <v>3.5724256291884598E-5</v>
          </cell>
          <cell r="I829">
            <v>3.1602951490051801E-5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6.3804500004997138</v>
          </cell>
          <cell r="E830">
            <v>5.2966593680850602</v>
          </cell>
          <cell r="F830">
            <v>6.3800285861683852</v>
          </cell>
          <cell r="G830">
            <v>4.7640439322776365</v>
          </cell>
          <cell r="H830">
            <v>4.0511661543891968</v>
          </cell>
          <cell r="I830">
            <v>2.2374653172894514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479.80984003757902</v>
          </cell>
          <cell r="E831">
            <v>396.19574053050098</v>
          </cell>
          <cell r="F831">
            <v>473.46527928933801</v>
          </cell>
          <cell r="G831">
            <v>348.95075036423202</v>
          </cell>
          <cell r="H831">
            <v>289.22249507284897</v>
          </cell>
          <cell r="I831">
            <v>157.74130486890601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8.5072666673329564</v>
          </cell>
          <cell r="E832">
            <v>7.0247471725266033</v>
          </cell>
          <cell r="F832">
            <v>8.3947744554847059</v>
          </cell>
          <cell r="G832">
            <v>6.187070041919009</v>
          </cell>
          <cell r="H832">
            <v>5.128058423277464</v>
          </cell>
          <cell r="I832">
            <v>2.7968316466118148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3.9689401800528799E-7</v>
          </cell>
          <cell r="F833">
            <v>4.0597155723018402E-7</v>
          </cell>
          <cell r="G833">
            <v>3.0744319381174401E-7</v>
          </cell>
          <cell r="H833">
            <v>6.1790575854645601E-5</v>
          </cell>
          <cell r="I833">
            <v>3.4270724801105802E-2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0.43610092579753001</v>
          </cell>
          <cell r="F834">
            <v>0.43610071382548604</v>
          </cell>
          <cell r="G834">
            <v>0.43609908715696039</v>
          </cell>
          <cell r="H834">
            <v>0.28050519556415227</v>
          </cell>
          <cell r="I834">
            <v>0.15294110816570991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4.1173666754910681</v>
          </cell>
          <cell r="E835">
            <v>4.2663152837401626</v>
          </cell>
          <cell r="F835">
            <v>2.96116274162575</v>
          </cell>
          <cell r="G835">
            <v>2.9280922369986659</v>
          </cell>
          <cell r="H835">
            <v>2.8804052788280825</v>
          </cell>
          <cell r="I835">
            <v>1.6262282879612891E-4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723.65838538933895</v>
          </cell>
          <cell r="E836">
            <v>749.83723168766505</v>
          </cell>
          <cell r="F836">
            <v>520.44678489179796</v>
          </cell>
          <cell r="G836">
            <v>514.63439316946199</v>
          </cell>
          <cell r="H836">
            <v>506.25304900614799</v>
          </cell>
          <cell r="I836">
            <v>2.7741541382869099E-2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7.7980429460058156</v>
          </cell>
          <cell r="E837">
            <v>8.0801425828412174</v>
          </cell>
          <cell r="F837">
            <v>5.6082627682305883</v>
          </cell>
          <cell r="G837">
            <v>5.5456292367398987</v>
          </cell>
          <cell r="H837">
            <v>5.4553130280834869</v>
          </cell>
          <cell r="I837">
            <v>2.9893902352229605E-4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5.5246315802812702E-6</v>
          </cell>
          <cell r="F838">
            <v>6.86186669486504E-6</v>
          </cell>
          <cell r="G838">
            <v>6.3365225987250901E-6</v>
          </cell>
          <cell r="H838">
            <v>1.20891546260416E-2</v>
          </cell>
          <cell r="I838">
            <v>1.2181178057089599E-6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0.30910417164691534</v>
          </cell>
          <cell r="F839">
            <v>0.30630101286068168</v>
          </cell>
          <cell r="G839">
            <v>0.20983540854918384</v>
          </cell>
          <cell r="H839">
            <v>0.16662763945036493</v>
          </cell>
          <cell r="I839">
            <v>1.5232892032909784E-5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2.610747001678298E-5</v>
          </cell>
          <cell r="F840">
            <v>3.8429324541250746E-2</v>
          </cell>
          <cell r="G840">
            <v>6.421703293076009E-4</v>
          </cell>
          <cell r="H840">
            <v>0.18793087892385277</v>
          </cell>
          <cell r="I840">
            <v>0.13385055479702154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3.4353557365098866E-5</v>
          </cell>
          <cell r="F841">
            <v>4.9604517586327453E-2</v>
          </cell>
          <cell r="G841">
            <v>8.1552420225788327E-4</v>
          </cell>
          <cell r="H841">
            <v>0.22110685711903832</v>
          </cell>
          <cell r="I841">
            <v>0.14872937537835748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7.0421708223022896E-4</v>
          </cell>
          <cell r="E842">
            <v>2.1295432877630701E-6</v>
          </cell>
          <cell r="F842">
            <v>4.1538316371816403E-2</v>
          </cell>
          <cell r="G842">
            <v>1.5727377014856299E-5</v>
          </cell>
          <cell r="H842">
            <v>2.19399139412375E-2</v>
          </cell>
          <cell r="I842">
            <v>1.4993482803961301E-3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7.0421708223022896E-4</v>
          </cell>
          <cell r="E843">
            <v>3.6134929071829185E-6</v>
          </cell>
          <cell r="F843">
            <v>4.1541036336713209E-2</v>
          </cell>
          <cell r="G843">
            <v>4.1541022243259694E-2</v>
          </cell>
          <cell r="H843">
            <v>2.9316193944157794E-2</v>
          </cell>
          <cell r="I843">
            <v>1.7420923663040121E-2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1440.94599327319</v>
          </cell>
          <cell r="E844">
            <v>1508.6876906124501</v>
          </cell>
          <cell r="F844">
            <v>1463.1540330754301</v>
          </cell>
          <cell r="G844">
            <v>1456.0413198306901</v>
          </cell>
          <cell r="H844">
            <v>1383.06757904493</v>
          </cell>
          <cell r="I844">
            <v>884.01723155761499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24.189715067397486</v>
          </cell>
          <cell r="E845">
            <v>25.326921017147356</v>
          </cell>
          <cell r="F845">
            <v>24.562529980329266</v>
          </cell>
          <cell r="G845">
            <v>24.443126125119115</v>
          </cell>
          <cell r="H845">
            <v>23.218087848007929</v>
          </cell>
          <cell r="I845">
            <v>14.8403375601003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25.548687823992829</v>
          </cell>
          <cell r="E846">
            <v>26.74978174844777</v>
          </cell>
          <cell r="F846">
            <v>25.942447394954474</v>
          </cell>
          <cell r="G846">
            <v>25.816335457990942</v>
          </cell>
          <cell r="H846">
            <v>24.522474805761153</v>
          </cell>
          <cell r="I846">
            <v>15.67406438931941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8.5457787541765203E-8</v>
          </cell>
          <cell r="E847">
            <v>8.21396931021817E-7</v>
          </cell>
          <cell r="F847">
            <v>2.4692676964188302E-6</v>
          </cell>
          <cell r="G847">
            <v>1.3686410251620001E-6</v>
          </cell>
          <cell r="H847">
            <v>0.51684968318141999</v>
          </cell>
          <cell r="I847">
            <v>1.03387258422902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2.7746815833330074</v>
          </cell>
          <cell r="E848">
            <v>2.7746724001387371</v>
          </cell>
          <cell r="F848">
            <v>2.7746626469329456</v>
          </cell>
          <cell r="G848">
            <v>2.7746562053478363</v>
          </cell>
          <cell r="H848">
            <v>1.9594619621277405</v>
          </cell>
          <cell r="I848">
            <v>1.520148059798176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9.9025219664772326</v>
          </cell>
          <cell r="E849">
            <v>11.655196116621427</v>
          </cell>
          <cell r="F849">
            <v>11.6551965391743</v>
          </cell>
          <cell r="G849">
            <v>11.655197545535662</v>
          </cell>
          <cell r="H849">
            <v>13.5745209186198</v>
          </cell>
          <cell r="I849">
            <v>29.6541513580638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9.9025219664772326</v>
          </cell>
          <cell r="E850">
            <v>11.655196116621427</v>
          </cell>
          <cell r="F850">
            <v>11.6551965391743</v>
          </cell>
          <cell r="G850">
            <v>11.655197545535662</v>
          </cell>
          <cell r="H850">
            <v>13.5745209186198</v>
          </cell>
          <cell r="I850">
            <v>29.6541513580638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3.0945381145241346</v>
          </cell>
          <cell r="E851">
            <v>3.5825397899451059</v>
          </cell>
          <cell r="F851">
            <v>3.4965589617522879</v>
          </cell>
          <cell r="G851">
            <v>3.3620762150583587</v>
          </cell>
          <cell r="H851">
            <v>3.6687894374648087</v>
          </cell>
          <cell r="I851">
            <v>7.6036285533496972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9.9986687484250202E-7</v>
          </cell>
          <cell r="E852">
            <v>0.12376189460008501</v>
          </cell>
          <cell r="F852">
            <v>9.7629492503668507E-6</v>
          </cell>
          <cell r="G852">
            <v>4.4295307517990097E-7</v>
          </cell>
          <cell r="H852">
            <v>0.37995904480522402</v>
          </cell>
          <cell r="I852">
            <v>1.57719669830433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0.69925295025887391</v>
          </cell>
          <cell r="E853">
            <v>0.82301480969260776</v>
          </cell>
          <cell r="F853">
            <v>0.82302440905927088</v>
          </cell>
          <cell r="G853">
            <v>0.82302465767529775</v>
          </cell>
          <cell r="H853">
            <v>0.96026580235820447</v>
          </cell>
          <cell r="I853">
            <v>2.0984115022159742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2.6455016926086341E-2</v>
          </cell>
          <cell r="G854">
            <v>1.1959631255590568E-4</v>
          </cell>
          <cell r="H854">
            <v>4.3422307826024448E-5</v>
          </cell>
          <cell r="I854">
            <v>1.9793607323561438E-5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2.6456289575888262E-2</v>
          </cell>
          <cell r="G855">
            <v>1.1961851533566404E-4</v>
          </cell>
          <cell r="H855">
            <v>4.3445103299161984E-5</v>
          </cell>
          <cell r="I855">
            <v>1.9820061269104712E-5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7.5062386176856098E-5</v>
          </cell>
          <cell r="E856">
            <v>2.7643418289480899E-3</v>
          </cell>
          <cell r="F856">
            <v>1.6093104912999098E-5</v>
          </cell>
          <cell r="G856">
            <v>1.0012744179485099E-5</v>
          </cell>
          <cell r="H856">
            <v>9.3885813139549996E-6</v>
          </cell>
          <cell r="I856">
            <v>4.5383938526793303E-6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7.5062386176856098E-5</v>
          </cell>
          <cell r="E857">
            <v>2.8356739084327517E-3</v>
          </cell>
          <cell r="F857">
            <v>2.8356305073275038E-3</v>
          </cell>
          <cell r="G857">
            <v>4.0873461558289716E-5</v>
          </cell>
          <cell r="H857">
            <v>2.1028963096296903E-5</v>
          </cell>
          <cell r="I857">
            <v>8.8554310011605992E-6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13.722989907995684</v>
          </cell>
          <cell r="E858">
            <v>12.559020508525778</v>
          </cell>
          <cell r="F858">
            <v>10.687767025540486</v>
          </cell>
          <cell r="G858">
            <v>10.031047798608567</v>
          </cell>
          <cell r="H858">
            <v>8.4719175526835997</v>
          </cell>
          <cell r="I858">
            <v>3.3628971445538829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13.722989907995684</v>
          </cell>
          <cell r="E859">
            <v>12.559020508525778</v>
          </cell>
          <cell r="F859">
            <v>10.687767025540486</v>
          </cell>
          <cell r="G859">
            <v>10.031047798608567</v>
          </cell>
          <cell r="H859">
            <v>8.4719175526835997</v>
          </cell>
          <cell r="I859">
            <v>3.3628971445538829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5.2573955271104707E-4</v>
          </cell>
          <cell r="H860">
            <v>6.8201513459182066E-4</v>
          </cell>
          <cell r="I860">
            <v>2.2847752794019906E-4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5.3105005324348138E-4</v>
          </cell>
          <cell r="H861">
            <v>6.8890417635537426E-4</v>
          </cell>
          <cell r="I861">
            <v>2.3078538175777704E-4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5.2573955271104707E-4</v>
          </cell>
          <cell r="H862">
            <v>6.8201513459182066E-4</v>
          </cell>
          <cell r="I862">
            <v>2.2847752794019906E-4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6.23205587839707E-5</v>
          </cell>
          <cell r="H863">
            <v>5.2343995112810503E-5</v>
          </cell>
          <cell r="I863">
            <v>1.46870535593478E-5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6.23205587839707E-5</v>
          </cell>
          <cell r="H864">
            <v>8.4287472365966208E-5</v>
          </cell>
          <cell r="I864">
            <v>2.8348973672869999E-5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0.15438715956627794</v>
          </cell>
          <cell r="F865">
            <v>0.14460240193444374</v>
          </cell>
          <cell r="G865">
            <v>1.1986973055509759E-3</v>
          </cell>
          <cell r="H865">
            <v>6.1701090020486646E-4</v>
          </cell>
          <cell r="I865">
            <v>2.787025965868018E-4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0.16251279954345027</v>
          </cell>
          <cell r="F866">
            <v>0.15221305466783552</v>
          </cell>
          <cell r="G866">
            <v>1.2617866374220799E-3</v>
          </cell>
          <cell r="H866">
            <v>6.4948515811038556E-4</v>
          </cell>
          <cell r="I866">
            <v>2.9337115430189663E-4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1.20528324535699E-2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1.20528324535699E-2</v>
          </cell>
          <cell r="F868">
            <v>1.2051407583158012E-2</v>
          </cell>
          <cell r="G868">
            <v>1.7369033021439988E-4</v>
          </cell>
          <cell r="H868">
            <v>8.9349839899949721E-5</v>
          </cell>
          <cell r="I868">
            <v>3.7613253861692329E-5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7.1502595182565214E-5</v>
          </cell>
          <cell r="G869">
            <v>7.2926167505444397E-5</v>
          </cell>
          <cell r="H869">
            <v>1.0765351227533175E-4</v>
          </cell>
          <cell r="I869">
            <v>4.4860258656624948E-5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7.1547447286947563E-5</v>
          </cell>
          <cell r="G870">
            <v>7.2989159337084002E-5</v>
          </cell>
          <cell r="H870">
            <v>1.0773981103067622E-4</v>
          </cell>
          <cell r="I870">
            <v>4.4920164954419166E-5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6.0873265536921998E-6</v>
          </cell>
          <cell r="E871">
            <v>1.00497415702989E-7</v>
          </cell>
          <cell r="F871">
            <v>2.1868230895880599E-5</v>
          </cell>
          <cell r="G871">
            <v>7.7116857620167908E-6</v>
          </cell>
          <cell r="H871">
            <v>9.5821142288496296E-6</v>
          </cell>
          <cell r="I871">
            <v>5.4311893388447602E-6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6.0873265536921998E-6</v>
          </cell>
          <cell r="E872">
            <v>1.4154748016630021E-7</v>
          </cell>
          <cell r="F872">
            <v>2.1959188493761958E-5</v>
          </cell>
          <cell r="G872">
            <v>2.20192840810056E-5</v>
          </cell>
          <cell r="H872">
            <v>3.21932068288483E-5</v>
          </cell>
          <cell r="I872">
            <v>1.21507755074402E-5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5.3909333639682623E-2</v>
          </cell>
          <cell r="F873">
            <v>6.9795470277856861E-2</v>
          </cell>
          <cell r="G873">
            <v>0.11239154283143862</v>
          </cell>
          <cell r="H873">
            <v>0.24920063553332017</v>
          </cell>
          <cell r="I873">
            <v>0.45180604333775026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5.4453872363315788E-2</v>
          </cell>
          <cell r="F874">
            <v>7.0500475028138165E-2</v>
          </cell>
          <cell r="G874">
            <v>0.11352681094084711</v>
          </cell>
          <cell r="H874">
            <v>0.25171781367002038</v>
          </cell>
          <cell r="I874">
            <v>0.45636974074520226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5.3909333639682623E-2</v>
          </cell>
          <cell r="F875">
            <v>6.9795470277856861E-2</v>
          </cell>
          <cell r="G875">
            <v>0.11239154283143862</v>
          </cell>
          <cell r="H875">
            <v>0.24920063553332017</v>
          </cell>
          <cell r="I875">
            <v>0.45180604333775026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4.5609031014400203E-3</v>
          </cell>
          <cell r="F876">
            <v>1.0150293257539401E-3</v>
          </cell>
          <cell r="G876">
            <v>3.5157527430917002E-3</v>
          </cell>
          <cell r="H876">
            <v>5.0112495403605399E-3</v>
          </cell>
          <cell r="I876">
            <v>1.4620760727898601E-2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4.5609031014400203E-3</v>
          </cell>
          <cell r="F877">
            <v>5.5759324271939604E-3</v>
          </cell>
          <cell r="G877">
            <v>9.0916851702856592E-3</v>
          </cell>
          <cell r="H877">
            <v>1.83931753391662E-2</v>
          </cell>
          <cell r="I877">
            <v>3.3013936067064799E-2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4.7639969876466662E-3</v>
          </cell>
          <cell r="G878">
            <v>3.6796384484277149E-3</v>
          </cell>
          <cell r="H878">
            <v>4.4472728863512749E-3</v>
          </cell>
          <cell r="I878">
            <v>2.8122044767219072E-3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0.14250875276904401</v>
          </cell>
          <cell r="G879">
            <v>0.107962299091087</v>
          </cell>
          <cell r="H879">
            <v>0.12566871307976901</v>
          </cell>
          <cell r="I879">
            <v>7.6637052517904203E-2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4.7639969876466662E-3</v>
          </cell>
          <cell r="G880">
            <v>3.6796384484277149E-3</v>
          </cell>
          <cell r="H880">
            <v>4.4472728863512749E-3</v>
          </cell>
          <cell r="I880">
            <v>2.8122044767219072E-3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2.5267509356213412E-3</v>
          </cell>
          <cell r="G881">
            <v>1.9142251611894826E-3</v>
          </cell>
          <cell r="H881">
            <v>2.2281686716271137E-3</v>
          </cell>
          <cell r="I881">
            <v>1.3588129879061033E-3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1.64097266133682E-4</v>
          </cell>
          <cell r="F882">
            <v>1.61072170163174E-4</v>
          </cell>
          <cell r="G882">
            <v>2.25922847379181E-6</v>
          </cell>
          <cell r="H882">
            <v>3.1126784332992998E-4</v>
          </cell>
          <cell r="I882">
            <v>3.3162252536234998E-6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1.64097266133682E-4</v>
          </cell>
          <cell r="F883">
            <v>3.2487632706327716E-4</v>
          </cell>
          <cell r="G883">
            <v>3.2650139770295692E-4</v>
          </cell>
          <cell r="H883">
            <v>3.4832474919215499E-4</v>
          </cell>
          <cell r="I883">
            <v>2.321462299207208E-4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726.71220632996301</v>
          </cell>
          <cell r="E884">
            <v>619.01454661463004</v>
          </cell>
          <cell r="F884">
            <v>0.49943085209560201</v>
          </cell>
          <cell r="G884">
            <v>6.4666295321894704E-2</v>
          </cell>
          <cell r="H884">
            <v>3.4645209232145202E-2</v>
          </cell>
          <cell r="I884">
            <v>8.9916924925539307E-3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6.9844569807832224</v>
          </cell>
          <cell r="E885">
            <v>6.0018653745143062</v>
          </cell>
          <cell r="F885">
            <v>4.9059311709413606E-3</v>
          </cell>
          <cell r="G885">
            <v>6.4892963702150035E-4</v>
          </cell>
          <cell r="H885">
            <v>3.5501154304196705E-4</v>
          </cell>
          <cell r="I885">
            <v>9.2138413855461312E-5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9.860409855223379</v>
          </cell>
          <cell r="E886">
            <v>8.3991118943640526</v>
          </cell>
          <cell r="F886">
            <v>6.7765380202930974E-3</v>
          </cell>
          <cell r="G886">
            <v>8.7742598808541008E-4</v>
          </cell>
          <cell r="H886">
            <v>4.7008425009694967E-4</v>
          </cell>
          <cell r="I886">
            <v>1.2200396869136945E-4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3.2639718882249099E-7</v>
          </cell>
          <cell r="F887">
            <v>2.2943916264193001E-7</v>
          </cell>
          <cell r="G887">
            <v>2.3908073824623298E-7</v>
          </cell>
          <cell r="H887">
            <v>2.5020725332601203E-7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0.47738271328919285</v>
          </cell>
          <cell r="F888">
            <v>5.5288131268349527E-4</v>
          </cell>
          <cell r="G888">
            <v>7.8935184535722236E-5</v>
          </cell>
          <cell r="H888">
            <v>3.6858547822450636E-5</v>
          </cell>
          <cell r="I888">
            <v>1.0449014816703871E-5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1068.1306025351601</v>
          </cell>
          <cell r="E889">
            <v>1094.4820602858699</v>
          </cell>
          <cell r="F889">
            <v>1024.6412793896</v>
          </cell>
          <cell r="G889">
            <v>1013.19808340996</v>
          </cell>
          <cell r="H889">
            <v>996.69859353536106</v>
          </cell>
          <cell r="I889">
            <v>986.58528484277304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11.510028044559974</v>
          </cell>
          <cell r="E890">
            <v>11.793987718597752</v>
          </cell>
          <cell r="F890">
            <v>11.041393096870703</v>
          </cell>
          <cell r="G890">
            <v>10.918082795365953</v>
          </cell>
          <cell r="H890">
            <v>10.740286568268976</v>
          </cell>
          <cell r="I890">
            <v>10.631306948736784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11.510028044559974</v>
          </cell>
          <cell r="E891">
            <v>11.793987718597752</v>
          </cell>
          <cell r="F891">
            <v>11.041393096870703</v>
          </cell>
          <cell r="G891">
            <v>10.918082795365953</v>
          </cell>
          <cell r="H891">
            <v>10.740286568268976</v>
          </cell>
          <cell r="I891">
            <v>10.631306948736784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1783.6625374621101</v>
          </cell>
          <cell r="E892">
            <v>1640.96948708271</v>
          </cell>
          <cell r="F892">
            <v>1707.35406091145</v>
          </cell>
          <cell r="G892">
            <v>1584.9291356762401</v>
          </cell>
          <cell r="H892">
            <v>798.12299115262999</v>
          </cell>
          <cell r="I892">
            <v>4.17991253501548E-2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21.680656125868015</v>
          </cell>
          <cell r="E893">
            <v>19.946203059858796</v>
          </cell>
          <cell r="F893">
            <v>20.753116412028564</v>
          </cell>
          <cell r="G893">
            <v>19.265025111397041</v>
          </cell>
          <cell r="H893">
            <v>9.7012914460547073</v>
          </cell>
          <cell r="I893">
            <v>5.0807394562886075E-4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24.201662652131709</v>
          </cell>
          <cell r="E894">
            <v>22.265528997051657</v>
          </cell>
          <cell r="F894">
            <v>23.166269483194661</v>
          </cell>
          <cell r="G894">
            <v>21.50514431039668</v>
          </cell>
          <cell r="H894">
            <v>10.829348590944791</v>
          </cell>
          <cell r="I894">
            <v>5.6715231139965782E-4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1.6693071028463299E-7</v>
          </cell>
          <cell r="F895">
            <v>2.2195770095348599E-7</v>
          </cell>
          <cell r="G895">
            <v>1.77382112397166E-7</v>
          </cell>
          <cell r="H895">
            <v>3.6404056921628999E-7</v>
          </cell>
          <cell r="I895">
            <v>4.9208812211764299E-8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1.7515304108284466</v>
          </cell>
          <cell r="F896">
            <v>1.7515293905462002</v>
          </cell>
          <cell r="G896">
            <v>1.7515288204764567</v>
          </cell>
          <cell r="H896">
            <v>0.78512670838117493</v>
          </cell>
          <cell r="I896">
            <v>7.0440491707957076E-5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6.5355783643583862E-5</v>
          </cell>
          <cell r="F897">
            <v>1.4688182113862399E-3</v>
          </cell>
          <cell r="G897">
            <v>7.9924504245284557E-4</v>
          </cell>
          <cell r="H897">
            <v>3.4744017811396033E-3</v>
          </cell>
          <cell r="I897">
            <v>1.4803382216463263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6.5302407474000877E-5</v>
          </cell>
          <cell r="F898">
            <v>1.466944718769675E-3</v>
          </cell>
          <cell r="G898">
            <v>7.9924504245284665E-4</v>
          </cell>
          <cell r="H898">
            <v>3.4744017811396076E-3</v>
          </cell>
          <cell r="I898">
            <v>1.4803382216463263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7.9508259547637002E-5</v>
          </cell>
          <cell r="F899">
            <v>1.7485930957779107E-3</v>
          </cell>
          <cell r="G899">
            <v>9.186724521849705E-4</v>
          </cell>
          <cell r="H899">
            <v>3.7359164332747634E-3</v>
          </cell>
          <cell r="I899">
            <v>1.495291031956028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7.9508259547637002E-5</v>
          </cell>
          <cell r="F900">
            <v>1.7485930957779107E-3</v>
          </cell>
          <cell r="G900">
            <v>9.186724521849705E-4</v>
          </cell>
          <cell r="H900">
            <v>3.7359164332747634E-3</v>
          </cell>
          <cell r="I900">
            <v>1.495291031956028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4.48949611963085E-4</v>
          </cell>
          <cell r="E901">
            <v>3.2036294358314902E-6</v>
          </cell>
          <cell r="F901">
            <v>4.6153638542471899E-6</v>
          </cell>
          <cell r="G901">
            <v>2.7407267719848E-6</v>
          </cell>
          <cell r="H901">
            <v>1.6771465390929199E-4</v>
          </cell>
          <cell r="I901">
            <v>0.41824142475259601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4.48949611963085E-4</v>
          </cell>
          <cell r="E902">
            <v>4.5187706177923336E-4</v>
          </cell>
          <cell r="F902">
            <v>4.5570125272576841E-4</v>
          </cell>
          <cell r="G902">
            <v>4.5668425136074397E-4</v>
          </cell>
          <cell r="H902">
            <v>7.9000146548855322E-4</v>
          </cell>
          <cell r="I902">
            <v>0.41862346130003519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2229.9140289520001</v>
          </cell>
          <cell r="E903">
            <v>2015.46460406036</v>
          </cell>
          <cell r="F903">
            <v>1952.0905827976001</v>
          </cell>
          <cell r="G903">
            <v>1402.9765907108399</v>
          </cell>
          <cell r="H903">
            <v>460.52831847129602</v>
          </cell>
          <cell r="I903">
            <v>61.461550950729297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24.843070732531164</v>
          </cell>
          <cell r="E904">
            <v>22.498391522708364</v>
          </cell>
          <cell r="F904">
            <v>21.855552557530341</v>
          </cell>
          <cell r="G904">
            <v>15.785065152012123</v>
          </cell>
          <cell r="H904">
            <v>5.2332763462647245</v>
          </cell>
          <cell r="I904">
            <v>0.69842671534919587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30.256635399620023</v>
          </cell>
          <cell r="E905">
            <v>27.346873867847528</v>
          </cell>
          <cell r="F905">
            <v>26.486982127511506</v>
          </cell>
          <cell r="G905">
            <v>19.036317377351946</v>
          </cell>
          <cell r="H905">
            <v>6.2486881746444531</v>
          </cell>
          <cell r="I905">
            <v>0.83394234668560818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3.5386524922036801E-7</v>
          </cell>
          <cell r="E906">
            <v>7.1703607193791202E-7</v>
          </cell>
          <cell r="F906">
            <v>1.4155422413042001E-6</v>
          </cell>
          <cell r="G906">
            <v>8.3562786918261403E-7</v>
          </cell>
          <cell r="H906">
            <v>4.1624247949119801E-6</v>
          </cell>
          <cell r="I906">
            <v>7.80038091274993E-7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1.9285740110903693</v>
          </cell>
          <cell r="E907">
            <v>1.9285722795629181</v>
          </cell>
          <cell r="F907">
            <v>1.9285622584325686</v>
          </cell>
          <cell r="G907">
            <v>1.9285528014218054</v>
          </cell>
          <cell r="H907">
            <v>0.41252624716381514</v>
          </cell>
          <cell r="I907">
            <v>6.1142550229157017E-2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7.3539605618557297E-2</v>
          </cell>
          <cell r="F908">
            <v>7.6576463851061857E-2</v>
          </cell>
          <cell r="G908">
            <v>0.20610157173624716</v>
          </cell>
          <cell r="H908">
            <v>0.41985341039093543</v>
          </cell>
          <cell r="I908">
            <v>0.61643251634799778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8.1710672909508078E-2</v>
          </cell>
          <cell r="F909">
            <v>8.5084959834513182E-2</v>
          </cell>
          <cell r="G909">
            <v>0.22900174637360796</v>
          </cell>
          <cell r="H909">
            <v>0.46650378932326142</v>
          </cell>
          <cell r="I909">
            <v>0.68492501816444185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7.3539605618557297E-2</v>
          </cell>
          <cell r="F910">
            <v>7.6576463851061857E-2</v>
          </cell>
          <cell r="G910">
            <v>0.20610157173624716</v>
          </cell>
          <cell r="H910">
            <v>0.41985341039093543</v>
          </cell>
          <cell r="I910">
            <v>0.61643251634799778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6.0708670841538798E-3</v>
          </cell>
          <cell r="F911">
            <v>7.9574445779229598E-6</v>
          </cell>
          <cell r="G911">
            <v>1.0194054389957701E-2</v>
          </cell>
          <cell r="H911">
            <v>1.48544257883242E-2</v>
          </cell>
          <cell r="I911">
            <v>3.30259277636872E-2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6.0708670841538798E-3</v>
          </cell>
          <cell r="F912">
            <v>6.0787535169266067E-3</v>
          </cell>
          <cell r="G912">
            <v>1.627261970866678E-2</v>
          </cell>
          <cell r="H912">
            <v>3.294060595819559E-2</v>
          </cell>
          <cell r="I912">
            <v>4.8511006556361758E-2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6.7646972658707248E-3</v>
          </cell>
          <cell r="E913">
            <v>1.2273156015230305E-3</v>
          </cell>
          <cell r="F913">
            <v>4.2145715968686277E-3</v>
          </cell>
          <cell r="G913">
            <v>3.9638429326353834E-3</v>
          </cell>
          <cell r="H913">
            <v>1.663117950611431E-2</v>
          </cell>
          <cell r="I913">
            <v>4.1386804720287627E-2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6.6186614685258272E-3</v>
          </cell>
          <cell r="E914">
            <v>1.2270534551121405E-3</v>
          </cell>
          <cell r="F914">
            <v>4.2206128805805541E-3</v>
          </cell>
          <cell r="G914">
            <v>4.0763790306292281E-3</v>
          </cell>
          <cell r="H914">
            <v>1.7052305876470355E-2</v>
          </cell>
          <cell r="I914">
            <v>4.249169374679207E-2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1.3383358734396564E-2</v>
          </cell>
          <cell r="E915">
            <v>2.454369056635171E-3</v>
          </cell>
          <cell r="F915">
            <v>8.4351844774491792E-3</v>
          </cell>
          <cell r="G915">
            <v>8.0402219632646158E-3</v>
          </cell>
          <cell r="H915">
            <v>3.3683485382584678E-2</v>
          </cell>
          <cell r="I915">
            <v>8.3878498467079732E-2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3.423826297039513E-6</v>
          </cell>
          <cell r="E916">
            <v>3.4037600603467345E-6</v>
          </cell>
          <cell r="F916">
            <v>2.1798110334515426E-3</v>
          </cell>
          <cell r="G916">
            <v>6.1532950676117248E-4</v>
          </cell>
          <cell r="H916">
            <v>8.1090100037087449</v>
          </cell>
          <cell r="I916">
            <v>10.724595583371331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2.2863120036375804E-6</v>
          </cell>
          <cell r="E917">
            <v>2.2566011484359306E-6</v>
          </cell>
          <cell r="F917">
            <v>2.8185565058163318E-3</v>
          </cell>
          <cell r="G917">
            <v>7.737195019914384E-4</v>
          </cell>
          <cell r="H917">
            <v>9.5400631684707999</v>
          </cell>
          <cell r="I917">
            <v>11.916245085912481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3.6263564680519599E-3</v>
          </cell>
          <cell r="E918">
            <v>1.9860798081893401E-2</v>
          </cell>
          <cell r="F918">
            <v>4.1106882924979196E-6</v>
          </cell>
          <cell r="G918">
            <v>4.5298181560704699E-4</v>
          </cell>
          <cell r="H918">
            <v>4.8774032039049099E-2</v>
          </cell>
          <cell r="I918">
            <v>9.0558924102597804E-2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3.6263564680519599E-3</v>
          </cell>
          <cell r="E919">
            <v>2.3487154549945401E-2</v>
          </cell>
          <cell r="F919">
            <v>2.3491265238237899E-2</v>
          </cell>
          <cell r="G919">
            <v>2.3944247053845E-2</v>
          </cell>
          <cell r="H919">
            <v>0.182309401336225</v>
          </cell>
          <cell r="I919">
            <v>0.18230944700097201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0.15438715239868253</v>
          </cell>
          <cell r="F920">
            <v>0.14460112928464194</v>
          </cell>
          <cell r="G920">
            <v>1.198662816630579E-3</v>
          </cell>
          <cell r="H920">
            <v>6.1698528524408607E-4</v>
          </cell>
          <cell r="I920">
            <v>2.7867569012982773E-4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0.15438715239868253</v>
          </cell>
          <cell r="F921">
            <v>0.14460112928464194</v>
          </cell>
          <cell r="G921">
            <v>1.198662816630579E-3</v>
          </cell>
          <cell r="H921">
            <v>6.1698528524408607E-4</v>
          </cell>
          <cell r="I921">
            <v>2.7867569012982773E-4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1.20528324535699E-2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1.20528324535699E-2</v>
          </cell>
          <cell r="F923">
            <v>1.2051406922704887E-2</v>
          </cell>
          <cell r="G923">
            <v>1.7368898708500051E-4</v>
          </cell>
          <cell r="H923">
            <v>8.9350412523959399E-5</v>
          </cell>
          <cell r="I923">
            <v>3.7611921713329971E-5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4.2849836748972418E-7</v>
          </cell>
          <cell r="F924">
            <v>4.6822437312032351E-3</v>
          </cell>
          <cell r="G924">
            <v>4.7762733112863536E-3</v>
          </cell>
          <cell r="H924">
            <v>2.7036073192693331E-2</v>
          </cell>
          <cell r="I924">
            <v>3.5225061291326111E-2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4.6810150754815656E-3</v>
          </cell>
          <cell r="G925">
            <v>4.7751024380673149E-3</v>
          </cell>
          <cell r="H925">
            <v>2.7037183769891553E-2</v>
          </cell>
          <cell r="I925">
            <v>3.5225887573537652E-2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3.2761207678697E-5</v>
          </cell>
          <cell r="E926">
            <v>7.0318905575535997E-4</v>
          </cell>
          <cell r="F926">
            <v>1.0327635943944501E-5</v>
          </cell>
          <cell r="G926">
            <v>2.3531204059174801E-7</v>
          </cell>
          <cell r="H926">
            <v>4.1479202149447498E-3</v>
          </cell>
          <cell r="I926">
            <v>2.3798821786969798E-3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3.2761207678697E-5</v>
          </cell>
          <cell r="E927">
            <v>7.3595026343405698E-4</v>
          </cell>
          <cell r="F927">
            <v>7.4627789937800203E-4</v>
          </cell>
          <cell r="G927">
            <v>7.46513211418593E-4</v>
          </cell>
          <cell r="H927">
            <v>4.1586145135144798E-3</v>
          </cell>
          <cell r="I927">
            <v>5.3938488193155899E-3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0.24360071095485267</v>
          </cell>
          <cell r="F928">
            <v>0.77729762742780006</v>
          </cell>
          <cell r="G928">
            <v>1.60864456053267</v>
          </cell>
          <cell r="H928">
            <v>2.9392286725415468</v>
          </cell>
          <cell r="I928">
            <v>4.3681913419935219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7.4877267711532539E-2</v>
          </cell>
          <cell r="F929">
            <v>0.23318928822834009</v>
          </cell>
          <cell r="G929">
            <v>0.46403208476903918</v>
          </cell>
          <cell r="H929">
            <v>0.79438612771393147</v>
          </cell>
          <cell r="I929">
            <v>1.1200490620496206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0.24360071095485267</v>
          </cell>
          <cell r="F930">
            <v>0.77729762742780006</v>
          </cell>
          <cell r="G930">
            <v>1.60864456053267</v>
          </cell>
          <cell r="H930">
            <v>2.9392286725415468</v>
          </cell>
          <cell r="I930">
            <v>4.3681913419935219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1.78483541320766E-2</v>
          </cell>
          <cell r="F931">
            <v>3.9013490709936198E-2</v>
          </cell>
          <cell r="G931">
            <v>6.0593506987012997E-2</v>
          </cell>
          <cell r="H931">
            <v>0.109768463036167</v>
          </cell>
          <cell r="I931">
            <v>0.21616722046420001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1.78483541320766E-2</v>
          </cell>
          <cell r="F932">
            <v>5.6861803912722352E-2</v>
          </cell>
          <cell r="G932">
            <v>0.11745520214005208</v>
          </cell>
          <cell r="H932">
            <v>0.21535104436970665</v>
          </cell>
          <cell r="I932">
            <v>0.32006235065601618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1.2230669304963038</v>
          </cell>
          <cell r="E933">
            <v>1.3407670942922769</v>
          </cell>
          <cell r="F933">
            <v>1.3549609008116561</v>
          </cell>
          <cell r="G933">
            <v>1.4876968523752767</v>
          </cell>
          <cell r="H933">
            <v>3.4271145929758982</v>
          </cell>
          <cell r="I933">
            <v>5.8718914128028565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1.402278067526145</v>
          </cell>
          <cell r="E934">
            <v>1.537224368599261</v>
          </cell>
          <cell r="F934">
            <v>1.553497937183737</v>
          </cell>
          <cell r="G934">
            <v>1.7056831602559932</v>
          </cell>
          <cell r="H934">
            <v>3.929276075413783</v>
          </cell>
          <cell r="I934">
            <v>6.7322763274511148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8.9927905124269404E-7</v>
          </cell>
          <cell r="E935">
            <v>5.1267654103437203E-6</v>
          </cell>
          <cell r="F935">
            <v>3.1618917635588698E-6</v>
          </cell>
          <cell r="G935">
            <v>9.6918584022053396E-3</v>
          </cell>
          <cell r="H935">
            <v>0.25285814408006202</v>
          </cell>
          <cell r="I935">
            <v>0.22169649898615801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0.10534182474772724</v>
          </cell>
          <cell r="E936">
            <v>0.10534675382811352</v>
          </cell>
          <cell r="F936">
            <v>0.10534932789964808</v>
          </cell>
          <cell r="G936">
            <v>0.11504045673887255</v>
          </cell>
          <cell r="H936">
            <v>0.39533506453483241</v>
          </cell>
          <cell r="I936">
            <v>0.46267080468204302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1.2732871202782829</v>
          </cell>
          <cell r="E938">
            <v>1.486868304954351</v>
          </cell>
          <cell r="F938">
            <v>1.4858042045182349</v>
          </cell>
          <cell r="G938">
            <v>1.4865978960052204</v>
          </cell>
          <cell r="H938">
            <v>1.479067134076494</v>
          </cell>
          <cell r="I938">
            <v>1.4747339898433685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7.7402680779309174E-2</v>
          </cell>
          <cell r="E939">
            <v>5.6943396829897087E-3</v>
          </cell>
          <cell r="F939">
            <v>1.8529225357782054E-2</v>
          </cell>
          <cell r="G939">
            <v>1.7582173579772136E-2</v>
          </cell>
          <cell r="H939">
            <v>8.7112484185079678E-2</v>
          </cell>
          <cell r="I939">
            <v>0.19211782340315875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0.37041651534190589</v>
          </cell>
          <cell r="E940">
            <v>0.43546758476086511</v>
          </cell>
          <cell r="F940">
            <v>0.43454225254173451</v>
          </cell>
          <cell r="G940">
            <v>0.43519444441459004</v>
          </cell>
          <cell r="H940">
            <v>0.54475146143141451</v>
          </cell>
          <cell r="I940">
            <v>0.48324832557957031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1.095044106901194E-2</v>
          </cell>
          <cell r="E941">
            <v>1.8021391599746306E-6</v>
          </cell>
          <cell r="G941">
            <v>6.2809778209890115E-4</v>
          </cell>
          <cell r="H941">
            <v>1.7676263659196837E-2</v>
          </cell>
          <cell r="I941">
            <v>2.0815597012647936E-2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17.502340847988538</v>
          </cell>
          <cell r="E942">
            <v>20.244357595835268</v>
          </cell>
          <cell r="F942">
            <v>18.444901580632326</v>
          </cell>
          <cell r="G942">
            <v>18.445876868917985</v>
          </cell>
          <cell r="H942">
            <v>15.447714475001401</v>
          </cell>
          <cell r="I942">
            <v>7.3753941757126515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1.137142471279236E-2</v>
          </cell>
          <cell r="E943">
            <v>7.4311180260366789E-6</v>
          </cell>
          <cell r="F943">
            <v>1.6615763451761133E-3</v>
          </cell>
          <cell r="G943">
            <v>6.3347935574737638E-4</v>
          </cell>
          <cell r="H943">
            <v>1.8700636515704225E-2</v>
          </cell>
          <cell r="I943">
            <v>2.1574443475895159E-2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0.10956896100442275</v>
          </cell>
          <cell r="E944">
            <v>7.1988127464850948E-2</v>
          </cell>
          <cell r="F944">
            <v>1.7850009250939475E-3</v>
          </cell>
          <cell r="G944">
            <v>5.7824122790487906E-4</v>
          </cell>
          <cell r="H944">
            <v>5.1723305068479483E-3</v>
          </cell>
          <cell r="I944">
            <v>1.037112530615729E-5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21.594637256761811</v>
          </cell>
          <cell r="E945">
            <v>19.946183751289773</v>
          </cell>
          <cell r="F945">
            <v>20.751773911202736</v>
          </cell>
          <cell r="G945">
            <v>19.264672477702941</v>
          </cell>
          <cell r="H945">
            <v>9.6756795350819544</v>
          </cell>
          <cell r="I945">
            <v>2.0997549620883234E-2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1.6504543443300523</v>
          </cell>
          <cell r="E946">
            <v>4.0021846786668176</v>
          </cell>
          <cell r="F946">
            <v>4.0046426450165118</v>
          </cell>
          <cell r="G946">
            <v>6.2082231322054415</v>
          </cell>
          <cell r="H946">
            <v>16.116445437931375</v>
          </cell>
          <cell r="I946">
            <v>21.407753581160929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4.3395790008373183</v>
          </cell>
          <cell r="E947">
            <v>4.3870655652823727</v>
          </cell>
          <cell r="F947">
            <v>4.246885091837628</v>
          </cell>
          <cell r="G947">
            <v>3.7846842662882159</v>
          </cell>
          <cell r="H947">
            <v>3.4434792780359653</v>
          </cell>
          <cell r="I947">
            <v>1.3209733271282806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1.7402234156869856</v>
          </cell>
          <cell r="E948">
            <v>3.5037783373262732</v>
          </cell>
          <cell r="F948">
            <v>3.5334008038575369</v>
          </cell>
          <cell r="G948">
            <v>3.2942485214429369</v>
          </cell>
          <cell r="H948">
            <v>2.5147984314576224</v>
          </cell>
          <cell r="I948">
            <v>1.9617437594369442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4.2328610048123911</v>
          </cell>
          <cell r="E949">
            <v>3.5069090793415936</v>
          </cell>
          <cell r="F949">
            <v>4.2571008919332671</v>
          </cell>
          <cell r="G949">
            <v>2.133116735723549</v>
          </cell>
          <cell r="H949">
            <v>0.6814029156754573</v>
          </cell>
          <cell r="I949">
            <v>0.20969074424666778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9.0978189424857234</v>
          </cell>
          <cell r="E950">
            <v>10.275890191146775</v>
          </cell>
          <cell r="F950">
            <v>10.274583039655997</v>
          </cell>
          <cell r="G950">
            <v>10.275546046946543</v>
          </cell>
          <cell r="H950">
            <v>11.412147807273598</v>
          </cell>
          <cell r="I950">
            <v>22.419937824218163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1.3946179464047123E-2</v>
          </cell>
          <cell r="E951">
            <v>1.4098961928866266E-5</v>
          </cell>
          <cell r="F951">
            <v>9.3011121430909094E-4</v>
          </cell>
          <cell r="G951">
            <v>2.5180484437510234E-4</v>
          </cell>
          <cell r="H951">
            <v>5.2807325072537076E-3</v>
          </cell>
          <cell r="I951">
            <v>1.3060120457112719E-2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1.2169034023298102E-3</v>
          </cell>
          <cell r="E952">
            <v>2.6124816902365708E-5</v>
          </cell>
          <cell r="F952">
            <v>1.4647903756649595E-4</v>
          </cell>
          <cell r="G952">
            <v>1.2130730426121983E-4</v>
          </cell>
          <cell r="H952">
            <v>7.4701050085276754E-3</v>
          </cell>
          <cell r="I952">
            <v>1.2456395080532481E-4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4.4588299884969554E-2</v>
          </cell>
          <cell r="E953">
            <v>3.2578400886307895E-3</v>
          </cell>
          <cell r="F953">
            <v>1.8042506742628514E-2</v>
          </cell>
          <cell r="G953">
            <v>0.50508884298822032</v>
          </cell>
          <cell r="H953">
            <v>1.0644978009318475</v>
          </cell>
          <cell r="I953">
            <v>1.0140533698999157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F954">
            <v>6.691402860170239E-6</v>
          </cell>
          <cell r="G954">
            <v>8.2552404014624143E-5</v>
          </cell>
          <cell r="H954">
            <v>2.397620696895985E-3</v>
          </cell>
          <cell r="I954">
            <v>6.4075426044801678E-5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4.5805203287299347E-2</v>
          </cell>
          <cell r="E955">
            <v>3.2857484584284296E-3</v>
          </cell>
          <cell r="F955">
            <v>1.8196191868344671E-2</v>
          </cell>
          <cell r="G955">
            <v>0.50529279871742738</v>
          </cell>
          <cell r="H955">
            <v>1.0743655266372705</v>
          </cell>
          <cell r="I955">
            <v>1.0142420420250762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4.3375586248808981E-2</v>
          </cell>
          <cell r="E956">
            <v>3.1937766999070179E-3</v>
          </cell>
          <cell r="F956">
            <v>1.7640886293298338E-2</v>
          </cell>
          <cell r="G956">
            <v>0.49993658958162684</v>
          </cell>
          <cell r="H956">
            <v>1.0248274148145919</v>
          </cell>
          <cell r="I956">
            <v>1.0038767863948734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4.3813723483645442E-2</v>
          </cell>
          <cell r="E957">
            <v>3.2260370706131509E-3</v>
          </cell>
          <cell r="F957">
            <v>1.7819077063937729E-2</v>
          </cell>
          <cell r="G957">
            <v>0.50498645412285548</v>
          </cell>
          <cell r="H957">
            <v>1.0351792068834251</v>
          </cell>
          <cell r="I957">
            <v>1.0140169559544192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4.3375586248808981E-2</v>
          </cell>
          <cell r="E958">
            <v>3.1937766999070179E-3</v>
          </cell>
          <cell r="F958">
            <v>1.7640886293298338E-2</v>
          </cell>
          <cell r="G958">
            <v>0.49993658958162684</v>
          </cell>
          <cell r="H958">
            <v>1.0248274148145919</v>
          </cell>
          <cell r="I958">
            <v>1.0038767863948734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4.8602900318390397E-8</v>
          </cell>
          <cell r="E959">
            <v>2.4573788844771101E-4</v>
          </cell>
          <cell r="F959">
            <v>1.1671406091080801E-3</v>
          </cell>
          <cell r="G959">
            <v>3.6882093650566002E-2</v>
          </cell>
          <cell r="H959">
            <v>2.7143449783709198E-2</v>
          </cell>
          <cell r="I959">
            <v>4.7241816537529097E-2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6.7982496014490478E-3</v>
          </cell>
          <cell r="E960">
            <v>3.7779991231300016E-4</v>
          </cell>
          <cell r="F960">
            <v>1.3930797330005502E-3</v>
          </cell>
          <cell r="G960">
            <v>3.7674710093820687E-2</v>
          </cell>
          <cell r="H960">
            <v>8.0208479164152705E-2</v>
          </cell>
          <cell r="I960">
            <v>7.5736330991268391E-2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1.8364513433364666</v>
          </cell>
          <cell r="E961">
            <v>1.5045557867474981</v>
          </cell>
          <cell r="F961">
            <v>1.7976340862132958</v>
          </cell>
          <cell r="G961">
            <v>2.1756867164095994</v>
          </cell>
          <cell r="H961">
            <v>3.1156162917564232</v>
          </cell>
          <cell r="I961">
            <v>5.312140580257231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0.29848774539819384</v>
          </cell>
          <cell r="E962">
            <v>1.8861111682393192</v>
          </cell>
          <cell r="F962">
            <v>2.4319358446523776</v>
          </cell>
          <cell r="G962">
            <v>3.2512398945458814</v>
          </cell>
          <cell r="H962">
            <v>4.17772375691146</v>
          </cell>
          <cell r="I962">
            <v>4.4895052224926184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3.3906651891087165</v>
          </cell>
          <cell r="F963">
            <v>4.2295699308656731</v>
          </cell>
          <cell r="G963">
            <v>5.4269266109554719</v>
          </cell>
          <cell r="H963">
            <v>7.2933400486678899</v>
          </cell>
          <cell r="I963">
            <v>9.8016458027498476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2.1153060949833275E-6</v>
          </cell>
          <cell r="H964">
            <v>0.2704688227600433</v>
          </cell>
          <cell r="I964">
            <v>3.7720343068255229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2.1366728232154843E-6</v>
          </cell>
          <cell r="H965">
            <v>0.27320083107075083</v>
          </cell>
          <cell r="I965">
            <v>3.8101356634601276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1.9866097818627299E-5</v>
          </cell>
          <cell r="H966">
            <v>1.4234005909323499E-2</v>
          </cell>
          <cell r="I966">
            <v>0.470225624563615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1.9866097818627299E-5</v>
          </cell>
          <cell r="H967">
            <v>3.6336062671070701E-2</v>
          </cell>
          <cell r="I967">
            <v>0.50656168723468598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1.8458228020588729</v>
          </cell>
          <cell r="E968">
            <v>1.6756452503167372E-4</v>
          </cell>
          <cell r="F968">
            <v>4.4770538063751457E-4</v>
          </cell>
          <cell r="G968">
            <v>2.3618201726830135E-4</v>
          </cell>
          <cell r="H968">
            <v>4.2195666704210918E-4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210.21017675508699</v>
          </cell>
          <cell r="E969">
            <v>1.9000763459890799E-2</v>
          </cell>
          <cell r="F969">
            <v>5.04410634609435E-2</v>
          </cell>
          <cell r="G969">
            <v>2.6327926644457801E-2</v>
          </cell>
          <cell r="H969">
            <v>4.6061546499723403E-2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2.7300022955206122</v>
          </cell>
          <cell r="E970">
            <v>2.467631618167643E-4</v>
          </cell>
          <cell r="F970">
            <v>6.5507874624602029E-4</v>
          </cell>
          <cell r="G970">
            <v>3.4192112525269826E-4</v>
          </cell>
          <cell r="H970">
            <v>5.9820190259380994E-4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8.4610636897859394E-5</v>
          </cell>
          <cell r="E971">
            <v>5.8376528753842797E-6</v>
          </cell>
          <cell r="F971">
            <v>2.9328725386383299E-5</v>
          </cell>
          <cell r="G971">
            <v>5.8927627236856098E-6</v>
          </cell>
          <cell r="H971">
            <v>3.6215866919572802E-5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0.10080161063689785</v>
          </cell>
          <cell r="E972">
            <v>1.5766000050237983E-5</v>
          </cell>
          <cell r="F972">
            <v>4.2124687335623467E-5</v>
          </cell>
          <cell r="G972">
            <v>2.2239471498305963E-5</v>
          </cell>
          <cell r="H972">
            <v>3.9622218290025644E-5</v>
          </cell>
          <cell r="I972">
            <v>8.7096676760009409E-10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1.6044435474198857</v>
          </cell>
          <cell r="G973">
            <v>2.1570154092863318</v>
          </cell>
          <cell r="H973">
            <v>2.3152159669630907</v>
          </cell>
          <cell r="I973">
            <v>3.0104248747044799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1.6045109005176719</v>
          </cell>
          <cell r="G974">
            <v>2.1571059962869641</v>
          </cell>
          <cell r="H974">
            <v>2.3153138912725613</v>
          </cell>
          <cell r="I974">
            <v>3.0105404902030752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3.3596577492355098E-3</v>
          </cell>
          <cell r="E975">
            <v>5.4568965544947098E-2</v>
          </cell>
          <cell r="F975">
            <v>8.9273096298363802E-2</v>
          </cell>
          <cell r="G975">
            <v>7.6655664136421706E-2</v>
          </cell>
          <cell r="H975">
            <v>0.165269718973034</v>
          </cell>
          <cell r="I975">
            <v>0.170845196499049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3.3608972786385986E-3</v>
          </cell>
          <cell r="E976">
            <v>5.7913033001446991E-2</v>
          </cell>
          <cell r="F976">
            <v>0.14717505253846752</v>
          </cell>
          <cell r="G976">
            <v>0.22381458736913395</v>
          </cell>
          <cell r="H976">
            <v>0.2635553851702549</v>
          </cell>
          <cell r="I976">
            <v>0.3035185534588502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1.5151523897384952E-3</v>
          </cell>
          <cell r="G977">
            <v>4.3679454883191037E-4</v>
          </cell>
          <cell r="H977">
            <v>1.2109652872789842E-2</v>
          </cell>
          <cell r="I977">
            <v>1.7008390984892093E-2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1.9677751662818309E-3</v>
          </cell>
          <cell r="G978">
            <v>5.5885167678660752E-4</v>
          </cell>
          <cell r="H978">
            <v>1.4263144118838148E-2</v>
          </cell>
          <cell r="I978">
            <v>1.8912074628525653E-2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8.0273551305375199E-3</v>
          </cell>
          <cell r="E979">
            <v>9.9477971066768908E-3</v>
          </cell>
          <cell r="F979">
            <v>1.27737013930112E-2</v>
          </cell>
          <cell r="G979">
            <v>1.8822429847567001E-2</v>
          </cell>
          <cell r="H979">
            <v>2.35962250505714E-2</v>
          </cell>
          <cell r="I979">
            <v>4.6011485367708597E-2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8.0273551305375199E-3</v>
          </cell>
          <cell r="E980">
            <v>1.7941715681290576E-2</v>
          </cell>
          <cell r="F980">
            <v>3.0704201317855923E-2</v>
          </cell>
          <cell r="G980">
            <v>4.9511805767464626E-2</v>
          </cell>
          <cell r="H980">
            <v>4.9770824692991912E-2</v>
          </cell>
          <cell r="I980">
            <v>6.7803552165155351E-2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5.3521817683940668E-4</v>
          </cell>
          <cell r="H981">
            <v>6.9337912451817327E-4</v>
          </cell>
          <cell r="I981">
            <v>2.6630561548745543E-4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8.0420084086905129E-5</v>
          </cell>
          <cell r="H982">
            <v>2.2125820897572434E-4</v>
          </cell>
          <cell r="I982">
            <v>3.0921748573282324E-6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8.3358765550175699E-8</v>
          </cell>
          <cell r="H983">
            <v>1.0822541871697292E-6</v>
          </cell>
          <cell r="I983">
            <v>2.1016698827332823E-7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6.1755650420092342E-4</v>
          </cell>
          <cell r="H984">
            <v>9.17434882256053E-4</v>
          </cell>
          <cell r="I984">
            <v>2.714040770025726E-4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4.0476599713266745</v>
          </cell>
          <cell r="E985">
            <v>4.5834757330347067</v>
          </cell>
          <cell r="F985">
            <v>4.9412708275465489</v>
          </cell>
          <cell r="G985">
            <v>5.0835738163367452</v>
          </cell>
          <cell r="H985">
            <v>7.2203542211648326</v>
          </cell>
          <cell r="I985">
            <v>12.274791163865101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4.0476599713266745</v>
          </cell>
          <cell r="E986">
            <v>4.5834757330347067</v>
          </cell>
          <cell r="F986">
            <v>4.9412708275465489</v>
          </cell>
          <cell r="G986">
            <v>5.0835738163367452</v>
          </cell>
          <cell r="H986">
            <v>7.2203542211648326</v>
          </cell>
          <cell r="I986">
            <v>12.274791163865101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7.1565265511251433E-2</v>
          </cell>
          <cell r="E988">
            <v>2.0224306249993784E-5</v>
          </cell>
          <cell r="F988">
            <v>1.0506228525844013E-3</v>
          </cell>
          <cell r="G988">
            <v>2.6960471592525593E-4</v>
          </cell>
          <cell r="H988">
            <v>4.3886014318283963E-2</v>
          </cell>
          <cell r="I988">
            <v>4.1944569312945747E-2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1.3660564693412223</v>
          </cell>
          <cell r="E989">
            <v>1.6077801969826149</v>
          </cell>
          <cell r="F989">
            <v>1.60686492481413</v>
          </cell>
          <cell r="G989">
            <v>1.6075674549549197</v>
          </cell>
          <cell r="H989">
            <v>1.6199061696794645</v>
          </cell>
          <cell r="I989">
            <v>1.6129171368284592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4.1194987177848959E-6</v>
          </cell>
          <cell r="F990">
            <v>1.8573872174503846E-3</v>
          </cell>
          <cell r="G990">
            <v>6.7291119543899615E-4</v>
          </cell>
          <cell r="H990">
            <v>7.0365194879781823E-2</v>
          </cell>
          <cell r="I990">
            <v>6.6269339063026303E-2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9.1402663495310445E-7</v>
          </cell>
          <cell r="G991">
            <v>1.3248763445957499E-3</v>
          </cell>
          <cell r="H991">
            <v>7.0122976500689743E-2</v>
          </cell>
          <cell r="I991">
            <v>6.5068151772114988E-2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0.44747979328522186</v>
          </cell>
          <cell r="E992">
            <v>0.4708799734056584</v>
          </cell>
          <cell r="F992">
            <v>0.47006490386229893</v>
          </cell>
          <cell r="G992">
            <v>0.47074981471888849</v>
          </cell>
          <cell r="H992">
            <v>1.4865990357662526</v>
          </cell>
          <cell r="I992">
            <v>1.4302799356842868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1.9584994986685613</v>
          </cell>
          <cell r="E993">
            <v>3.788705925534765</v>
          </cell>
          <cell r="F993">
            <v>4.113390961298391</v>
          </cell>
          <cell r="G993">
            <v>4.0911176392942128</v>
          </cell>
          <cell r="H993">
            <v>3.5647272176680889</v>
          </cell>
          <cell r="I993">
            <v>3.1960929338211912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18.87824502894841</v>
          </cell>
          <cell r="E994">
            <v>18.931788353516335</v>
          </cell>
          <cell r="F994">
            <v>18.962623452933421</v>
          </cell>
          <cell r="G994">
            <v>18.790456424887036</v>
          </cell>
          <cell r="H994">
            <v>16.020707246838068</v>
          </cell>
          <cell r="I994">
            <v>9.9210209569912458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4.5423623500328567</v>
          </cell>
          <cell r="E995">
            <v>3.6632312261984263</v>
          </cell>
          <cell r="F995">
            <v>4.0398538785721456</v>
          </cell>
          <cell r="G995">
            <v>2.6452041365279979</v>
          </cell>
          <cell r="H995">
            <v>0.98483833262633613</v>
          </cell>
          <cell r="I995">
            <v>0.3666327186834068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9.7968454607001227</v>
          </cell>
          <cell r="E996">
            <v>11.655177131224969</v>
          </cell>
          <cell r="F996">
            <v>11.653965798052898</v>
          </cell>
          <cell r="G996">
            <v>11.654845548200115</v>
          </cell>
          <cell r="H996">
            <v>13.433448685255852</v>
          </cell>
          <cell r="I996">
            <v>29.283512343106132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23.301888609292721</v>
          </cell>
          <cell r="E997">
            <v>18.503742800674178</v>
          </cell>
          <cell r="F997">
            <v>18.632174698166828</v>
          </cell>
          <cell r="G997">
            <v>18.63289352218311</v>
          </cell>
          <cell r="H997">
            <v>12.968235183918113</v>
          </cell>
          <cell r="I997">
            <v>6.4932251915293546E-2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1.8154761740572927</v>
          </cell>
          <cell r="E998">
            <v>4.5200963491682238</v>
          </cell>
          <cell r="F998">
            <v>4.5196682048007704</v>
          </cell>
          <cell r="G998">
            <v>4.5200660431483355</v>
          </cell>
          <cell r="H998">
            <v>11.119015386585055</v>
          </cell>
          <cell r="I998">
            <v>14.789107916872752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4.6598430192062068</v>
          </cell>
          <cell r="E999">
            <v>3.6876558762787335</v>
          </cell>
          <cell r="F999">
            <v>2.8747415112595038</v>
          </cell>
          <cell r="G999">
            <v>2.8442697162889901</v>
          </cell>
          <cell r="H999">
            <v>2.0616722116800048</v>
          </cell>
          <cell r="I999">
            <v>0.89184554517564796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0.14853547094434072</v>
          </cell>
          <cell r="E1000">
            <v>3.1817747407540844E-3</v>
          </cell>
          <cell r="F1000">
            <v>1.7287967295207769E-2</v>
          </cell>
          <cell r="G1000">
            <v>0.49971969858782095</v>
          </cell>
          <cell r="H1000">
            <v>1.0531936807662918</v>
          </cell>
          <cell r="I1000">
            <v>1.0279936611694782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2.156667023824685E-3</v>
          </cell>
          <cell r="H1001">
            <v>7.8389725027804715</v>
          </cell>
          <cell r="I1001">
            <v>12.182279959946836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2.6790783845476707E-3</v>
          </cell>
          <cell r="H1002">
            <v>9.6953816441812091</v>
          </cell>
          <cell r="I1002">
            <v>15.001892032853032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1.8888579181734701E-4</v>
          </cell>
          <cell r="H1003">
            <v>2.5135455555462E-2</v>
          </cell>
          <cell r="I1003">
            <v>0.85432254206729896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1.8888579181734701E-4</v>
          </cell>
          <cell r="H1004">
            <v>0.68466976280832237</v>
          </cell>
          <cell r="I1004">
            <v>1.1514876284098787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8.3584550714909545E-3</v>
          </cell>
          <cell r="G1005">
            <v>1.3556344220703908E-4</v>
          </cell>
          <cell r="H1005">
            <v>2.4007958183631051E-5</v>
          </cell>
          <cell r="I1005">
            <v>1.0452438990995127E-5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5.0430183144274703E-8</v>
          </cell>
          <cell r="F1006">
            <v>8.3589033887216738E-3</v>
          </cell>
          <cell r="G1006">
            <v>1.3563754452667085E-4</v>
          </cell>
          <cell r="H1006">
            <v>2.4053118859334564E-5</v>
          </cell>
          <cell r="I1006">
            <v>1.0447942174730241E-5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5.0061347898145602E-5</v>
          </cell>
          <cell r="E1007">
            <v>8.4419596877680699E-4</v>
          </cell>
          <cell r="F1007">
            <v>1.10901974979401E-5</v>
          </cell>
          <cell r="G1007">
            <v>7.6762417629343408E-6</v>
          </cell>
          <cell r="H1007">
            <v>4.7525883658231399E-6</v>
          </cell>
          <cell r="I1007">
            <v>2.3521001182987999E-6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5.0061347898145602E-5</v>
          </cell>
          <cell r="E1008">
            <v>8.9172924714140073E-4</v>
          </cell>
          <cell r="F1008">
            <v>8.9341202328427946E-4</v>
          </cell>
          <cell r="G1008">
            <v>3.828768684177098E-5</v>
          </cell>
          <cell r="H1008">
            <v>1.05596123944501E-5</v>
          </cell>
          <cell r="I1008">
            <v>4.446659106753439E-6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9.2701898346634106</v>
          </cell>
          <cell r="E1009">
            <v>9.2701599962660701</v>
          </cell>
          <cell r="F1009">
            <v>8.88994619752774E-2</v>
          </cell>
          <cell r="G1009">
            <v>4.4990120933744902E-2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7.2001474443987565E-2</v>
          </cell>
          <cell r="E1010">
            <v>7.2001242689445202E-2</v>
          </cell>
          <cell r="F1010">
            <v>6.9048125806040654E-4</v>
          </cell>
          <cell r="G1010">
            <v>3.4943783249510646E-4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0.10000204783887173</v>
          </cell>
          <cell r="E1011">
            <v>0.10000172595756286</v>
          </cell>
          <cell r="F1011">
            <v>9.590017473061201E-4</v>
          </cell>
          <cell r="G1011">
            <v>4.8533032290986954E-4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6.2256481973156632E-3</v>
          </cell>
          <cell r="F1012">
            <v>9.6747865304019735E-5</v>
          </cell>
          <cell r="G1012">
            <v>5.3276960443310491E-5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2101.5564515415599</v>
          </cell>
          <cell r="E1013">
            <v>1815.4136488059401</v>
          </cell>
          <cell r="F1013">
            <v>1822.6784656013299</v>
          </cell>
          <cell r="G1013">
            <v>1232.2619977694501</v>
          </cell>
          <cell r="H1013">
            <v>605.164831153048</v>
          </cell>
          <cell r="I1013">
            <v>154.62463870090201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37.470311241595319</v>
          </cell>
          <cell r="E1014">
            <v>32.085751067110941</v>
          </cell>
          <cell r="F1014">
            <v>35.041814371177317</v>
          </cell>
          <cell r="G1014">
            <v>24.614929816251465</v>
          </cell>
          <cell r="H1014">
            <v>15.016986999209546</v>
          </cell>
          <cell r="I1014">
            <v>7.0137998158393833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37.261639211729751</v>
          </cell>
          <cell r="E1015">
            <v>32.188185262516733</v>
          </cell>
          <cell r="F1015">
            <v>32.316994070945604</v>
          </cell>
          <cell r="G1015">
            <v>21.848616981727876</v>
          </cell>
          <cell r="H1015">
            <v>10.729872892784538</v>
          </cell>
          <cell r="I1015">
            <v>2.7415716081720167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0.32837542012877352</v>
          </cell>
          <cell r="E1016">
            <v>6.7187226071536714E-5</v>
          </cell>
          <cell r="F1016">
            <v>2.8348313772789022</v>
          </cell>
          <cell r="G1016">
            <v>2.8348631231979562</v>
          </cell>
          <cell r="H1016">
            <v>4.2506343180113326</v>
          </cell>
          <cell r="I1016">
            <v>4.2506347499295867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1.9341895442156381E-3</v>
          </cell>
          <cell r="G1017">
            <v>1.0088154235099917E-2</v>
          </cell>
          <cell r="H1017">
            <v>8.4455185907447078E-2</v>
          </cell>
          <cell r="I1017">
            <v>4.4005456401053709E-2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5.1077187807573702E-7</v>
          </cell>
          <cell r="E1018">
            <v>2.9880913012415802E-7</v>
          </cell>
          <cell r="F1018">
            <v>4.0349421986558702E-7</v>
          </cell>
          <cell r="G1018">
            <v>4.9232185152366001E-7</v>
          </cell>
          <cell r="H1018">
            <v>1.4594245492134499E-6</v>
          </cell>
          <cell r="I1018">
            <v>5.3481566665343702E-6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1.9844838810379781</v>
          </cell>
          <cell r="E1019">
            <v>1.9844841798471082</v>
          </cell>
          <cell r="F1019">
            <v>1.984484583341328</v>
          </cell>
          <cell r="G1019">
            <v>1.9844850756631796</v>
          </cell>
          <cell r="H1019">
            <v>1.984487466785734</v>
          </cell>
          <cell r="I1019">
            <v>1.0954688821222205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9.6983148701969002E-3</v>
          </cell>
          <cell r="G1020">
            <v>1.16582791026003E-2</v>
          </cell>
          <cell r="H1020">
            <v>1.29838290509938E-2</v>
          </cell>
          <cell r="I1020">
            <v>2.7943273807397199E-2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3.4391187482967742E-4</v>
          </cell>
          <cell r="G1021">
            <v>4.2995071867745702E-4</v>
          </cell>
          <cell r="H1021">
            <v>5.1106561158167213E-4</v>
          </cell>
          <cell r="I1021">
            <v>1.1593485941366931E-3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3.4391187482967742E-4</v>
          </cell>
          <cell r="G1022">
            <v>4.2995071867745702E-4</v>
          </cell>
          <cell r="H1022">
            <v>5.1106561158167213E-4</v>
          </cell>
          <cell r="I1022">
            <v>1.1593485941366931E-3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1.7195593741483879E-4</v>
          </cell>
          <cell r="G1023">
            <v>2.0670707628723877E-4</v>
          </cell>
          <cell r="H1023">
            <v>2.302097349466993E-4</v>
          </cell>
          <cell r="I1023">
            <v>4.9544811715243294E-4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2.73849542412766E-7</v>
          </cell>
          <cell r="E1024">
            <v>8.3708645856873699E-7</v>
          </cell>
          <cell r="F1024">
            <v>4.0190038923990597E-5</v>
          </cell>
          <cell r="G1024">
            <v>2.1589697230430801E-6</v>
          </cell>
          <cell r="H1024">
            <v>3.80202066243157E-6</v>
          </cell>
          <cell r="I1024">
            <v>6.9402257571328196E-5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2.73849542412766E-7</v>
          </cell>
          <cell r="E1025">
            <v>1.0921808852535438E-6</v>
          </cell>
          <cell r="F1025">
            <v>4.1214137938961355E-5</v>
          </cell>
          <cell r="G1025">
            <v>4.3288168326083476E-5</v>
          </cell>
          <cell r="H1025">
            <v>5.4439453857072094E-5</v>
          </cell>
          <cell r="I1025">
            <v>8.9956038903925455E-5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2.0856347298729188</v>
          </cell>
          <cell r="E1026">
            <v>2.4000924403145971</v>
          </cell>
          <cell r="F1026">
            <v>2.399616910453501</v>
          </cell>
          <cell r="G1026">
            <v>2.4725338208582874</v>
          </cell>
          <cell r="H1026">
            <v>2.5560104597389097</v>
          </cell>
          <cell r="I1026">
            <v>2.36637806913616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2.0856347298729188</v>
          </cell>
          <cell r="E1027">
            <v>2.4000924403145971</v>
          </cell>
          <cell r="F1027">
            <v>2.399616910453501</v>
          </cell>
          <cell r="G1027">
            <v>2.4725338208582874</v>
          </cell>
          <cell r="H1027">
            <v>2.5560104597389097</v>
          </cell>
          <cell r="I1027">
            <v>2.36637806913616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6.7045803184763279E-5</v>
          </cell>
          <cell r="G1028">
            <v>7.0583633907319118E-5</v>
          </cell>
          <cell r="H1028">
            <v>9.4801842020093193E-5</v>
          </cell>
          <cell r="I1028">
            <v>9.8626407225005521E-5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6.7045803184763279E-5</v>
          </cell>
          <cell r="G1029">
            <v>7.0583633907319118E-5</v>
          </cell>
          <cell r="H1029">
            <v>9.4801842020093193E-5</v>
          </cell>
          <cell r="I1029">
            <v>9.8626407225005521E-5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2.5577644778064899E-8</v>
          </cell>
          <cell r="F1030">
            <v>6.5316391543548202E-6</v>
          </cell>
          <cell r="G1030">
            <v>5.9835805153606197E-8</v>
          </cell>
          <cell r="H1030">
            <v>9.3698311091189899E-8</v>
          </cell>
          <cell r="I1030">
            <v>3.13170515469205E-8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2.5577644778064899E-8</v>
          </cell>
          <cell r="F1031">
            <v>6.5572167991328903E-6</v>
          </cell>
          <cell r="G1031">
            <v>6.6170526042864904E-6</v>
          </cell>
          <cell r="H1031">
            <v>8.9555727391404903E-6</v>
          </cell>
          <cell r="I1031">
            <v>8.9868897906874095E-6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1.9867201904919762</v>
          </cell>
          <cell r="G1032">
            <v>1.9867268125041211</v>
          </cell>
          <cell r="H1032">
            <v>3.0638063039882404</v>
          </cell>
          <cell r="I1032">
            <v>3.0637658592923973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1.9867201904919762</v>
          </cell>
          <cell r="G1033">
            <v>1.9867268125041211</v>
          </cell>
          <cell r="H1033">
            <v>3.0638063039882404</v>
          </cell>
          <cell r="I1033">
            <v>3.0637658592923973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1.9867201904919762</v>
          </cell>
          <cell r="G1034">
            <v>1.9867268125041211</v>
          </cell>
          <cell r="H1034">
            <v>3.0638063039882404</v>
          </cell>
          <cell r="I1034">
            <v>3.0637658592923973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4.2206714219210202E-7</v>
          </cell>
          <cell r="G1035">
            <v>9.6170794455391895E-7</v>
          </cell>
          <cell r="H1035">
            <v>0.30340570761169999</v>
          </cell>
          <cell r="I1035">
            <v>0.16488238714374201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0.2885293093657641</v>
          </cell>
          <cell r="G1036">
            <v>0.28853027107370866</v>
          </cell>
          <cell r="H1036">
            <v>0.44495303388501001</v>
          </cell>
          <cell r="I1036">
            <v>0.44494753295940398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0.43546317646113447</v>
          </cell>
          <cell r="G1037">
            <v>0.43546462134981534</v>
          </cell>
          <cell r="H1037">
            <v>0.56894305251119326</v>
          </cell>
          <cell r="I1037">
            <v>0.53276026248234476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0.43546317646113447</v>
          </cell>
          <cell r="G1038">
            <v>0.43546462134981534</v>
          </cell>
          <cell r="H1038">
            <v>0.56894305251119326</v>
          </cell>
          <cell r="I1038">
            <v>0.53276026248234476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3.6644963680064699E-7</v>
          </cell>
          <cell r="G1039">
            <v>2.0983968212689799E-7</v>
          </cell>
          <cell r="H1039">
            <v>3.9962867301774903E-2</v>
          </cell>
          <cell r="I1039">
            <v>3.0323259721605399E-2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6.3241864737600254E-2</v>
          </cell>
          <cell r="G1040">
            <v>6.324207457728237E-2</v>
          </cell>
          <cell r="H1040">
            <v>8.2626894497392106E-2</v>
          </cell>
          <cell r="I1040">
            <v>7.7372219463621994E-2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0.6874515693719192</v>
          </cell>
          <cell r="G1041">
            <v>0.70070769061008598</v>
          </cell>
          <cell r="H1041">
            <v>5.3351277095512648</v>
          </cell>
          <cell r="I1041">
            <v>5.3351290141814234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0.6874515693719192</v>
          </cell>
          <cell r="G1042">
            <v>0.70070769061008598</v>
          </cell>
          <cell r="H1042">
            <v>5.3351277095512648</v>
          </cell>
          <cell r="I1042">
            <v>5.3351290141814234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1.7470425243116101E-5</v>
          </cell>
          <cell r="G1043">
            <v>1.92517271632995E-3</v>
          </cell>
          <cell r="H1043">
            <v>0.18815056994879201</v>
          </cell>
          <cell r="I1043">
            <v>0.39066961939482697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9.9837877262511046E-2</v>
          </cell>
          <cell r="G1044">
            <v>0.101763049978841</v>
          </cell>
          <cell r="H1044">
            <v>0.77481505487382596</v>
          </cell>
          <cell r="I1044">
            <v>0.77481524434390803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F1045">
            <v>1.8455491538239872</v>
          </cell>
          <cell r="G1045">
            <v>1.5120111656781066</v>
          </cell>
          <cell r="H1045">
            <v>1.5780925434428463</v>
          </cell>
          <cell r="I1045">
            <v>4.4299093319152529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4.3612546899839803E-8</v>
          </cell>
          <cell r="E1046">
            <v>4.37062982784619E-8</v>
          </cell>
          <cell r="F1046">
            <v>1.8456449875246561</v>
          </cell>
          <cell r="G1046">
            <v>1.5120832347965467</v>
          </cell>
          <cell r="H1046">
            <v>1.5781709472471732</v>
          </cell>
          <cell r="I1046">
            <v>4.430092125168148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4.0464817720665004E-3</v>
          </cell>
          <cell r="E1047">
            <v>0.18961578851865901</v>
          </cell>
          <cell r="F1047">
            <v>2.9335322899972802E-5</v>
          </cell>
          <cell r="G1047">
            <v>2.9148729173346601E-5</v>
          </cell>
          <cell r="H1047">
            <v>0.12998897963675701</v>
          </cell>
          <cell r="I1047">
            <v>0.35884814364600798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4.0464817720665004E-3</v>
          </cell>
          <cell r="E1048">
            <v>0.19365054490460876</v>
          </cell>
          <cell r="F1048">
            <v>0.19365256438067111</v>
          </cell>
          <cell r="G1048">
            <v>0.19365274741147745</v>
          </cell>
          <cell r="H1048">
            <v>0.22594498915718594</v>
          </cell>
          <cell r="I1048">
            <v>0.49374455005744067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9.8138887944259618</v>
          </cell>
          <cell r="E1049">
            <v>10.33508404760426</v>
          </cell>
          <cell r="F1049">
            <v>10.500557584619905</v>
          </cell>
          <cell r="G1049">
            <v>10.667195047175472</v>
          </cell>
          <cell r="H1049">
            <v>11.085759797549812</v>
          </cell>
          <cell r="I1049">
            <v>11.092527656717467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11.646936967745065</v>
          </cell>
          <cell r="E1050">
            <v>12.258979258183114</v>
          </cell>
          <cell r="F1050">
            <v>12.445359447671066</v>
          </cell>
          <cell r="G1050">
            <v>12.626139176149611</v>
          </cell>
          <cell r="H1050">
            <v>13.086954189098224</v>
          </cell>
          <cell r="I1050">
            <v>13.060489144264327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0.19400608154044799</v>
          </cell>
          <cell r="F1051">
            <v>7.3040556471814394E-5</v>
          </cell>
          <cell r="G1051">
            <v>3.25501604886058E-3</v>
          </cell>
          <cell r="H1051">
            <v>0.23863259514023499</v>
          </cell>
          <cell r="I1051">
            <v>0.66464002314992698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0.75045405212834537</v>
          </cell>
          <cell r="F1052">
            <v>0.75051996024131629</v>
          </cell>
          <cell r="G1052">
            <v>0.75376553063645246</v>
          </cell>
          <cell r="H1052">
            <v>0.84785144325285644</v>
          </cell>
          <cell r="I1052">
            <v>1.0945741156363644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311.84045571832741</v>
          </cell>
          <cell r="J4">
            <v>810.85321806875231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1.7819935436938564E-2</v>
          </cell>
          <cell r="J5">
            <v>1.0417694218461691E-2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23.569376851344231</v>
          </cell>
          <cell r="J6">
            <v>59.202991595525646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288.25325893154593</v>
          </cell>
          <cell r="J7">
            <v>751.63980877900701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-95.830532742396557</v>
          </cell>
          <cell r="J8">
            <v>-50.253472038324453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833.47586654692464</v>
          </cell>
          <cell r="J9">
            <v>1140.930111805603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0.42306576929443851</v>
          </cell>
          <cell r="J10">
            <v>151.98304911482936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929.73294050163258</v>
          </cell>
          <cell r="J11">
            <v>1088.6199430362383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316.25551076297671</v>
          </cell>
          <cell r="J12">
            <v>715.18275450483281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0.66442591447021915</v>
          </cell>
          <cell r="J13">
            <v>0.68621644492876888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3.3181856069961773E-3</v>
          </cell>
          <cell r="J14">
            <v>3.733695117326965E-3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52.969071576621587</v>
          </cell>
          <cell r="J15">
            <v>1679.4853103941562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0.35284412974126456</v>
          </cell>
          <cell r="J16">
            <v>2872.8440957666071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8.4839673021882694E-2</v>
          </cell>
          <cell r="J17">
            <v>1031.8743512124947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2.8161284066054514E-2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6.4825716952726853E-3</v>
          </cell>
          <cell r="J19">
            <v>9.9608084217255172E-3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0.30155411212639377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1.1636234513989511E-3</v>
          </cell>
          <cell r="J21">
            <v>7.6040425538015789E-4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3.0081919418934785E-3</v>
          </cell>
          <cell r="J22">
            <v>1.8667956263479637E-2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8.3519796000337369E-3</v>
          </cell>
          <cell r="J23">
            <v>7.1107073679201275E-3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2133.9230066636683</v>
          </cell>
          <cell r="J24">
            <v>8681.9250075913333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-97.5190707173428</v>
          </cell>
          <cell r="J25">
            <v>-52.487878225282842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833.33324394882834</v>
          </cell>
          <cell r="J26">
            <v>1904.7618918295539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833.33324394882834</v>
          </cell>
          <cell r="J27">
            <v>1904.7618918295539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-95.830532742396557</v>
          </cell>
          <cell r="J28">
            <v>-50.253472038324453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4.3983686788972798E-2</v>
          </cell>
          <cell r="H29">
            <v>4.3372280349537197E-2</v>
          </cell>
          <cell r="I29">
            <v>5.94679043861122E-2</v>
          </cell>
          <cell r="J29">
            <v>1.9609121868827802E-2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8.6937766143418797E-3</v>
          </cell>
          <cell r="I30">
            <v>2.5827396472103199E-2</v>
          </cell>
          <cell r="J30">
            <v>1.7327939425554498E-2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3.24396993801113</v>
          </cell>
          <cell r="F31">
            <v>0.51266055546795997</v>
          </cell>
          <cell r="G31">
            <v>1.80466714107073</v>
          </cell>
          <cell r="H31">
            <v>1.6249034387802901</v>
          </cell>
          <cell r="I31">
            <v>6.6653113187622397</v>
          </cell>
          <cell r="J31">
            <v>16.331227929799599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3.8087843128115001E-2</v>
          </cell>
          <cell r="I32">
            <v>0.15063122659627401</v>
          </cell>
          <cell r="J32">
            <v>0.13348206473237301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1127.96312332405</v>
          </cell>
          <cell r="F33">
            <v>1123.95150854183</v>
          </cell>
          <cell r="G33">
            <v>1125.8498994900001</v>
          </cell>
          <cell r="H33">
            <v>1115.5767391091899</v>
          </cell>
          <cell r="I33">
            <v>961.07705837149297</v>
          </cell>
          <cell r="J33">
            <v>597.28672595316402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3.1745441402553601E-2</v>
          </cell>
          <cell r="H34">
            <v>3.6537898928534401E-2</v>
          </cell>
          <cell r="I34">
            <v>7.5546960489180803E-2</v>
          </cell>
          <cell r="J34">
            <v>2.7619753893544399E-2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1928.71042858084</v>
          </cell>
          <cell r="F35">
            <v>1522.30032866491</v>
          </cell>
          <cell r="G35">
            <v>1532.9606569581899</v>
          </cell>
          <cell r="H35">
            <v>1532.9474965147799</v>
          </cell>
          <cell r="I35">
            <v>1078.2835359098201</v>
          </cell>
          <cell r="J35">
            <v>2.6509070662870001E-2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1.1047693570997E-2</v>
          </cell>
          <cell r="H36">
            <v>1.15674420233839E-2</v>
          </cell>
          <cell r="I36">
            <v>5.1517632433830202E-2</v>
          </cell>
          <cell r="J36">
            <v>2.7911923507458299E-2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9.0273933373926606E-3</v>
          </cell>
          <cell r="I37">
            <v>2.8257920263516E-2</v>
          </cell>
          <cell r="J37">
            <v>2.1249828228030801E-2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0.24023736845221899</v>
          </cell>
          <cell r="G38">
            <v>0.62178147721803601</v>
          </cell>
          <cell r="H38">
            <v>0.50229973844567299</v>
          </cell>
          <cell r="I38">
            <v>41.198676056507701</v>
          </cell>
          <cell r="J38">
            <v>30.434485203358701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6.9655867317924197E-2</v>
          </cell>
          <cell r="H39">
            <v>6.8122426617541407E-2</v>
          </cell>
          <cell r="I39">
            <v>9.9077697678994797E-2</v>
          </cell>
          <cell r="J39">
            <v>3.0168264137176801E-2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1043.1351109135101</v>
          </cell>
          <cell r="F40">
            <v>1201.87656502296</v>
          </cell>
          <cell r="G40">
            <v>1095.12392865482</v>
          </cell>
          <cell r="H40">
            <v>1095.12383628104</v>
          </cell>
          <cell r="I40">
            <v>918.82083307697599</v>
          </cell>
          <cell r="J40">
            <v>440.983845384608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479.80984003757902</v>
          </cell>
          <cell r="F41">
            <v>396.19574053050098</v>
          </cell>
          <cell r="G41">
            <v>473.46527928933801</v>
          </cell>
          <cell r="H41">
            <v>348.95075036423202</v>
          </cell>
          <cell r="I41">
            <v>289.22249507284897</v>
          </cell>
          <cell r="J41">
            <v>157.74130486890601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726.71220632996301</v>
          </cell>
          <cell r="F42">
            <v>619.01454661463004</v>
          </cell>
          <cell r="G42">
            <v>0.49943085209560201</v>
          </cell>
          <cell r="H42">
            <v>6.4666295321894704E-2</v>
          </cell>
          <cell r="I42">
            <v>3.4645209232145202E-2</v>
          </cell>
          <cell r="J42">
            <v>8.9916924925539307E-3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1783.6625374621101</v>
          </cell>
          <cell r="F43">
            <v>1640.96948708271</v>
          </cell>
          <cell r="G43">
            <v>1707.35406091145</v>
          </cell>
          <cell r="H43">
            <v>1584.9291356762401</v>
          </cell>
          <cell r="I43">
            <v>798.12299115262999</v>
          </cell>
          <cell r="J43">
            <v>4.17991253501548E-2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8.4800022963459398E-2</v>
          </cell>
          <cell r="G44">
            <v>0.23535438465910399</v>
          </cell>
          <cell r="H44">
            <v>0.17932337720671701</v>
          </cell>
          <cell r="I44">
            <v>0.2252031454167</v>
          </cell>
          <cell r="J44">
            <v>8.5170447224209203E-2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3.4647396240648901E-2</v>
          </cell>
          <cell r="I45">
            <v>0.14681279480175</v>
          </cell>
          <cell r="J45">
            <v>9.8291784507775606E-2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5.8433515680137598</v>
          </cell>
          <cell r="F46">
            <v>0.30144048071310803</v>
          </cell>
          <cell r="G46">
            <v>1.76415401893612</v>
          </cell>
          <cell r="H46">
            <v>46.2592396799824</v>
          </cell>
          <cell r="I46">
            <v>99.253615497858604</v>
          </cell>
          <cell r="J46">
            <v>94.4851036231791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9.2701898346634106</v>
          </cell>
          <cell r="F47">
            <v>9.2701599962660701</v>
          </cell>
          <cell r="G47">
            <v>8.88994619752774E-2</v>
          </cell>
          <cell r="H47">
            <v>4.4990120933744902E-2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9.6983148701969002E-3</v>
          </cell>
          <cell r="H48">
            <v>1.16582791026003E-2</v>
          </cell>
          <cell r="I48">
            <v>1.29838290509938E-2</v>
          </cell>
          <cell r="J48">
            <v>2.7943273807397199E-2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7108.35075798873</v>
          </cell>
          <cell r="F49">
            <v>6514.7174748814004</v>
          </cell>
          <cell r="G49">
            <v>5939.93424364371</v>
          </cell>
          <cell r="H49">
            <v>5726.4650953324799</v>
          </cell>
          <cell r="I49">
            <v>4193.5544881737196</v>
          </cell>
          <cell r="J49">
            <v>1337.82876725285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2.9511294512962898E-2</v>
          </cell>
          <cell r="H50">
            <v>2.2156643602856501E-2</v>
          </cell>
          <cell r="I50">
            <v>0.15525068823021301</v>
          </cell>
          <cell r="J50">
            <v>5.6226782163709799E-2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93.512126517609502</v>
          </cell>
          <cell r="F51">
            <v>98.057105790919493</v>
          </cell>
          <cell r="G51">
            <v>82.389127462920996</v>
          </cell>
          <cell r="H51">
            <v>254.231538320504</v>
          </cell>
          <cell r="I51">
            <v>237.797901011731</v>
          </cell>
          <cell r="J51">
            <v>3.8621666349369699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1440.94599327319</v>
          </cell>
          <cell r="F52">
            <v>1508.6876906124501</v>
          </cell>
          <cell r="G52">
            <v>1463.1540330754301</v>
          </cell>
          <cell r="H52">
            <v>1456.0413198306901</v>
          </cell>
          <cell r="I52">
            <v>1383.06757904493</v>
          </cell>
          <cell r="J52">
            <v>884.01723155761499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3.4515632375024703E-2</v>
          </cell>
          <cell r="I53">
            <v>0.15544782993480699</v>
          </cell>
          <cell r="J53">
            <v>4.7636871478951397E-2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2229.9140289520001</v>
          </cell>
          <cell r="F54">
            <v>2015.46460406036</v>
          </cell>
          <cell r="G54">
            <v>1952.0905827976001</v>
          </cell>
          <cell r="H54">
            <v>1402.9765907108399</v>
          </cell>
          <cell r="I54">
            <v>460.52831847129602</v>
          </cell>
          <cell r="J54">
            <v>61.461550950729297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3764.3721487428002</v>
          </cell>
          <cell r="F55">
            <v>3622.2094004637402</v>
          </cell>
          <cell r="G55">
            <v>3497.66325463046</v>
          </cell>
          <cell r="H55">
            <v>3113.30612113801</v>
          </cell>
          <cell r="I55">
            <v>2081.7044970461202</v>
          </cell>
          <cell r="J55">
            <v>949.444812796924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1.78568018350647E-2</v>
          </cell>
          <cell r="F56">
            <v>1.7885378546475799E-2</v>
          </cell>
          <cell r="G56">
            <v>1.7820533957768898E-2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3.5329910142676559</v>
          </cell>
          <cell r="F57">
            <v>8.0928340863971115</v>
          </cell>
          <cell r="G57">
            <v>13.93410611733368</v>
          </cell>
          <cell r="H57">
            <v>23.518055318267475</v>
          </cell>
          <cell r="I57">
            <v>55.5496371145369</v>
          </cell>
          <cell r="J57">
            <v>114.07537441841681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2.2668703996845601E-2</v>
          </cell>
          <cell r="F58">
            <v>0.1156033038907605</v>
          </cell>
          <cell r="G58">
            <v>9.8137143117979206E-2</v>
          </cell>
          <cell r="H58">
            <v>8.9975552690454902E-2</v>
          </cell>
          <cell r="I58">
            <v>4.5709859902764355E-2</v>
          </cell>
          <cell r="J58">
            <v>2.0345520707857667E-2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6.1408135123921497</v>
          </cell>
          <cell r="F59">
            <v>10.916662828397129</v>
          </cell>
          <cell r="G59">
            <v>8.8583627969181613</v>
          </cell>
          <cell r="H59">
            <v>7.5898483100036938</v>
          </cell>
          <cell r="I59">
            <v>1.1151716919809185</v>
          </cell>
          <cell r="J59">
            <v>0.37391479359293589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6.4642633945162604</v>
          </cell>
          <cell r="F60">
            <v>17.631640720147907</v>
          </cell>
          <cell r="G60">
            <v>154.5963190391287</v>
          </cell>
          <cell r="H60">
            <v>519.80924329330946</v>
          </cell>
          <cell r="I60">
            <v>668.73846518803214</v>
          </cell>
          <cell r="J60">
            <v>344.51933908848019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12.9901854488474</v>
          </cell>
          <cell r="F61">
            <v>19.349757541406298</v>
          </cell>
          <cell r="G61">
            <v>17.967582739510839</v>
          </cell>
          <cell r="H61">
            <v>12.82842021172641</v>
          </cell>
          <cell r="I61">
            <v>0.54507138882455464</v>
          </cell>
          <cell r="J61">
            <v>0.1889934207547328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31.723795371436498</v>
          </cell>
          <cell r="G62">
            <v>48.026487986808903</v>
          </cell>
          <cell r="H62">
            <v>195.88007284333199</v>
          </cell>
          <cell r="I62">
            <v>443.6193826247179</v>
          </cell>
          <cell r="J62">
            <v>153.0911691616584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61.419718467546602</v>
          </cell>
          <cell r="F63">
            <v>128.824946300709</v>
          </cell>
          <cell r="G63">
            <v>40.050690479790902</v>
          </cell>
          <cell r="H63">
            <v>19.9957520847239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802.93883205446696</v>
          </cell>
          <cell r="F64">
            <v>545.26618419194097</v>
          </cell>
          <cell r="G64">
            <v>406.91402749474997</v>
          </cell>
          <cell r="H64">
            <v>199.773131494507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0.20659733051458509</v>
          </cell>
          <cell r="F65">
            <v>0.22878709868159702</v>
          </cell>
          <cell r="G65">
            <v>0.17195468907422901</v>
          </cell>
          <cell r="H65">
            <v>0.13400492986374996</v>
          </cell>
          <cell r="I65">
            <v>1.0010180129483286E-2</v>
          </cell>
          <cell r="J65">
            <v>1.7256334726042401E-3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3.1590180812410931</v>
          </cell>
          <cell r="F66">
            <v>3.4322206827410784</v>
          </cell>
          <cell r="G66">
            <v>3.4000054658645809</v>
          </cell>
          <cell r="H66">
            <v>2.7819301677203607</v>
          </cell>
          <cell r="I66">
            <v>2.307850413165936E-2</v>
          </cell>
          <cell r="J66">
            <v>4.0017895064951899E-3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326.08339077058577</v>
          </cell>
          <cell r="F67">
            <v>384.71766089166169</v>
          </cell>
          <cell r="G67">
            <v>456.27513466417275</v>
          </cell>
          <cell r="H67">
            <v>258.25220318573423</v>
          </cell>
          <cell r="I67">
            <v>8.0622562194423403E-2</v>
          </cell>
          <cell r="J67">
            <v>3.4936495134682485E-2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0.247352780906574</v>
          </cell>
          <cell r="F68">
            <v>0.28447519549549916</v>
          </cell>
          <cell r="G68">
            <v>1.7844893524974226</v>
          </cell>
          <cell r="H68">
            <v>1.6476074156767631</v>
          </cell>
          <cell r="I68">
            <v>0.22392065063218219</v>
          </cell>
          <cell r="J68">
            <v>1.66216825402676E-2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2.7292664615734137</v>
          </cell>
          <cell r="F69">
            <v>2.6703018228465396</v>
          </cell>
          <cell r="G69">
            <v>4.8403625192783988</v>
          </cell>
          <cell r="H69">
            <v>15.487524188800201</v>
          </cell>
          <cell r="I69">
            <v>8.8561430550239706</v>
          </cell>
          <cell r="J69">
            <v>1.5898517560802099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4.1642066771706496E-3</v>
          </cell>
          <cell r="G70">
            <v>4.3046251477404832E-2</v>
          </cell>
          <cell r="H70">
            <v>8.7694370141736033E-2</v>
          </cell>
          <cell r="I70">
            <v>4.3969611102078025E-2</v>
          </cell>
          <cell r="J70">
            <v>8.4183499643108207E-3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4.3910428611959604E-3</v>
          </cell>
          <cell r="G71">
            <v>4.176479377969871E-2</v>
          </cell>
          <cell r="H71">
            <v>6.8607582953870067E-2</v>
          </cell>
          <cell r="I71">
            <v>4.3980987518971719E-2</v>
          </cell>
          <cell r="J71">
            <v>1.141810762681566E-2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4.1290936476245203E-3</v>
          </cell>
          <cell r="G72">
            <v>3.399833566007765E-2</v>
          </cell>
          <cell r="H72">
            <v>6.9032753215140019E-2</v>
          </cell>
          <cell r="I72">
            <v>4.4376726358712301E-2</v>
          </cell>
          <cell r="J72">
            <v>1.14662354883075E-2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4.73651985951766E-3</v>
          </cell>
          <cell r="G73">
            <v>4.3176747966864382E-2</v>
          </cell>
          <cell r="H73">
            <v>6.9899336857155589E-2</v>
          </cell>
          <cell r="I73">
            <v>4.7334349017061197E-2</v>
          </cell>
          <cell r="J73">
            <v>1.25669441855623E-2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4.3466706375691203E-3</v>
          </cell>
          <cell r="G74">
            <v>3.5434605703567809E-2</v>
          </cell>
          <cell r="H74">
            <v>6.2586406910745809E-2</v>
          </cell>
          <cell r="I74">
            <v>4.2896087664836782E-2</v>
          </cell>
          <cell r="J74">
            <v>1.242939483392798E-2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5.9942352732367402E-3</v>
          </cell>
          <cell r="G75">
            <v>6.5692166012455394E-2</v>
          </cell>
          <cell r="H75">
            <v>0.1161066334644015</v>
          </cell>
          <cell r="I75">
            <v>0.11018169552691057</v>
          </cell>
          <cell r="J75">
            <v>3.8141584030234939E-2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4.6514348763130901E-3</v>
          </cell>
          <cell r="G76">
            <v>3.522824516855922E-2</v>
          </cell>
          <cell r="H76">
            <v>5.7833333834762822E-2</v>
          </cell>
          <cell r="I76">
            <v>4.5231621252213375E-2</v>
          </cell>
          <cell r="J76">
            <v>1.340053346018575E-2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17.3939022249216</v>
          </cell>
          <cell r="G77">
            <v>17.391842211098659</v>
          </cell>
          <cell r="H77">
            <v>3.5114456020482017</v>
          </cell>
          <cell r="I77">
            <v>0.10010071392249011</v>
          </cell>
          <cell r="J77">
            <v>1.7572923130863109E-2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4.3721691997767702E-3</v>
          </cell>
          <cell r="G78">
            <v>2.0390054957279781E-2</v>
          </cell>
          <cell r="H78">
            <v>3.2029661017944668E-2</v>
          </cell>
          <cell r="I78">
            <v>2.862320260907731E-2</v>
          </cell>
          <cell r="J78">
            <v>9.2275280116539994E-3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1.7925111390038499E-2</v>
          </cell>
          <cell r="G79">
            <v>2.9045521422338301E-2</v>
          </cell>
          <cell r="H79">
            <v>0.49918763136297684</v>
          </cell>
          <cell r="I79">
            <v>0.14579424744028208</v>
          </cell>
          <cell r="J79">
            <v>1.9393126725333401E-2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1.37515396938126E-2</v>
          </cell>
          <cell r="G80">
            <v>2.0408086496894882E-2</v>
          </cell>
          <cell r="H80">
            <v>5.1745993488167885</v>
          </cell>
          <cell r="I80">
            <v>0.11029511798029959</v>
          </cell>
          <cell r="J80">
            <v>1.3101269260886811E-2</v>
          </cell>
        </row>
        <row r="81">
          <cell r="B81" t="str">
            <v>CO2_T</v>
          </cell>
          <cell r="C81" t="str">
            <v>VAR_fout</v>
          </cell>
          <cell r="D81" t="str">
            <v>TFHGV-ICEDSLExt</v>
          </cell>
          <cell r="E81">
            <v>1410.22974799692</v>
          </cell>
          <cell r="F81">
            <v>1167.2101281160999</v>
          </cell>
          <cell r="G81">
            <v>838.69830220297797</v>
          </cell>
          <cell r="H81">
            <v>356.88570608101202</v>
          </cell>
        </row>
        <row r="82">
          <cell r="B82" t="str">
            <v>CO2_T</v>
          </cell>
          <cell r="C82" t="str">
            <v>VAR_fout</v>
          </cell>
          <cell r="D82" t="str">
            <v>TPSHPGSLEXT</v>
          </cell>
          <cell r="E82">
            <v>129.873812963153</v>
          </cell>
          <cell r="F82">
            <v>1.8933429501633801E-4</v>
          </cell>
          <cell r="G82">
            <v>2.08087996170388E-3</v>
          </cell>
          <cell r="H82">
            <v>1.88109506687159E-3</v>
          </cell>
          <cell r="I82">
            <v>3.1359198001230499E-3</v>
          </cell>
        </row>
        <row r="83">
          <cell r="B83" t="str">
            <v>CO2_T</v>
          </cell>
          <cell r="C83" t="str">
            <v>VAR_fout</v>
          </cell>
          <cell r="D83" t="str">
            <v>T_TW-ICEGSL-S1</v>
          </cell>
          <cell r="E83">
            <v>3.2678312150519178</v>
          </cell>
          <cell r="F83">
            <v>3.8837517761922813</v>
          </cell>
          <cell r="G83">
            <v>16.90946678889496</v>
          </cell>
          <cell r="H83">
            <v>36.133729196069574</v>
          </cell>
          <cell r="I83">
            <v>70.0511054421506</v>
          </cell>
          <cell r="J83">
            <v>35.9834341770717</v>
          </cell>
        </row>
        <row r="84">
          <cell r="B84" t="str">
            <v>CO2_T</v>
          </cell>
          <cell r="C84" t="str">
            <v>VAR_fout</v>
          </cell>
          <cell r="D84" t="str">
            <v>TPSHPDSLEXT</v>
          </cell>
          <cell r="E84">
            <v>1273.9831592043399</v>
          </cell>
          <cell r="F84">
            <v>1163.98587369339</v>
          </cell>
          <cell r="G84">
            <v>728.35635218411005</v>
          </cell>
          <cell r="H84">
            <v>600.53214622858502</v>
          </cell>
          <cell r="I84">
            <v>1197.96117830255</v>
          </cell>
          <cell r="J84">
            <v>1197.9640337139299</v>
          </cell>
        </row>
        <row r="85">
          <cell r="B85" t="str">
            <v>CO2_T</v>
          </cell>
          <cell r="C85" t="str">
            <v>VAR_fout</v>
          </cell>
          <cell r="D85" t="str">
            <v>T_TW-ICEGSL-S2</v>
          </cell>
          <cell r="E85">
            <v>8.2894955469158997</v>
          </cell>
          <cell r="F85">
            <v>12.020586999930662</v>
          </cell>
          <cell r="G85">
            <v>11.038924125936907</v>
          </cell>
          <cell r="H85">
            <v>7.4723762479406597</v>
          </cell>
          <cell r="I85">
            <v>1.879411276514294E-2</v>
          </cell>
          <cell r="J85">
            <v>9.5336702314408502E-3</v>
          </cell>
        </row>
        <row r="86">
          <cell r="B86" t="str">
            <v>CO2_T</v>
          </cell>
          <cell r="C86" t="str">
            <v>VAR_fout</v>
          </cell>
          <cell r="D86" t="str">
            <v>T_TW-ICEGSL-S3</v>
          </cell>
          <cell r="E86">
            <v>7.8495296633680596</v>
          </cell>
          <cell r="F86">
            <v>0.13230596070112299</v>
          </cell>
          <cell r="G86">
            <v>0.14663678542410763</v>
          </cell>
          <cell r="H86">
            <v>0.13953731742845038</v>
          </cell>
          <cell r="I86">
            <v>5.2583094994431062E-2</v>
          </cell>
          <cell r="J86">
            <v>8.8721178791416593E-3</v>
          </cell>
        </row>
        <row r="87">
          <cell r="B87" t="str">
            <v>CO2_T</v>
          </cell>
          <cell r="C87" t="str">
            <v>VAR_fout</v>
          </cell>
          <cell r="D87" t="str">
            <v>T_C-ICEGSLEXT</v>
          </cell>
          <cell r="E87">
            <v>4722.2887766919803</v>
          </cell>
          <cell r="F87">
            <v>4315.5133163712198</v>
          </cell>
          <cell r="G87">
            <v>3629.1512038852202</v>
          </cell>
          <cell r="H87">
            <v>1094.02907101146</v>
          </cell>
        </row>
        <row r="88">
          <cell r="B88" t="str">
            <v>CO2_T</v>
          </cell>
          <cell r="C88" t="str">
            <v>VAR_fout</v>
          </cell>
          <cell r="D88" t="str">
            <v>T_TW-ICEGSL-S4</v>
          </cell>
          <cell r="E88">
            <v>3.3841403173121174</v>
          </cell>
          <cell r="F88">
            <v>0.14229972763482401</v>
          </cell>
          <cell r="G88">
            <v>0.15957691310006086</v>
          </cell>
          <cell r="H88">
            <v>0.14897028155272926</v>
          </cell>
          <cell r="I88">
            <v>0.1433105015724575</v>
          </cell>
          <cell r="J88">
            <v>1.6709136832998753E-2</v>
          </cell>
        </row>
        <row r="89">
          <cell r="B89" t="str">
            <v>CO2_T</v>
          </cell>
          <cell r="C89" t="str">
            <v>VAR_fout</v>
          </cell>
          <cell r="D89" t="str">
            <v>T_C-ICEDSLEXT</v>
          </cell>
          <cell r="E89">
            <v>3824.5916460816202</v>
          </cell>
          <cell r="F89">
            <v>3569.77784683665</v>
          </cell>
          <cell r="G89">
            <v>2533.0060802534199</v>
          </cell>
          <cell r="H89">
            <v>972.16627170693403</v>
          </cell>
        </row>
        <row r="90">
          <cell r="B90" t="str">
            <v>CO2_T</v>
          </cell>
          <cell r="C90" t="str">
            <v>VAR_fout</v>
          </cell>
          <cell r="D90" t="str">
            <v>T_TW-ICEGSLEXT</v>
          </cell>
          <cell r="E90">
            <v>154.23440257178899</v>
          </cell>
          <cell r="F90">
            <v>103.039541405028</v>
          </cell>
          <cell r="G90">
            <v>70.225677381387897</v>
          </cell>
          <cell r="H90">
            <v>33.435450652247098</v>
          </cell>
        </row>
        <row r="91">
          <cell r="B91" t="str">
            <v>CO2_T</v>
          </cell>
          <cell r="C91" t="str">
            <v>VAR_fout</v>
          </cell>
          <cell r="D91" t="str">
            <v>TFLGV-ICENGA</v>
          </cell>
          <cell r="E91">
            <v>1.4445874574442659</v>
          </cell>
          <cell r="F91">
            <v>1.6474562744371275</v>
          </cell>
          <cell r="G91">
            <v>3.0204751865353954</v>
          </cell>
          <cell r="H91">
            <v>4.2682703409379634</v>
          </cell>
          <cell r="I91">
            <v>5.3862458460904383</v>
          </cell>
          <cell r="J91">
            <v>5.918062001396712</v>
          </cell>
        </row>
        <row r="92">
          <cell r="B92" t="str">
            <v>CO2_T</v>
          </cell>
          <cell r="C92" t="str">
            <v>VAR_fout</v>
          </cell>
          <cell r="D92" t="str">
            <v>T_B_c-ICENGA-S1</v>
          </cell>
          <cell r="F92">
            <v>4.9571116413316399E-3</v>
          </cell>
          <cell r="G92">
            <v>4.6210418979156627E-2</v>
          </cell>
          <cell r="H92">
            <v>2.4500634790605672E-2</v>
          </cell>
          <cell r="I92">
            <v>5.0546861286974609E-2</v>
          </cell>
          <cell r="J92">
            <v>1.7732308602976851E-2</v>
          </cell>
        </row>
        <row r="93">
          <cell r="B93" t="str">
            <v>CO2_T</v>
          </cell>
          <cell r="C93" t="str">
            <v>VAR_fout</v>
          </cell>
          <cell r="D93" t="str">
            <v>T_B_c-ICENGA-S2</v>
          </cell>
          <cell r="F93">
            <v>4.2995263649228599E-3</v>
          </cell>
          <cell r="G93">
            <v>3.373223020692151E-2</v>
          </cell>
          <cell r="H93">
            <v>5.9665427068192153E-2</v>
          </cell>
          <cell r="I93">
            <v>6.9698451540406214E-2</v>
          </cell>
          <cell r="J93">
            <v>2.3518064341009261E-2</v>
          </cell>
        </row>
        <row r="94">
          <cell r="B94" t="str">
            <v>CO2_T</v>
          </cell>
          <cell r="C94" t="str">
            <v>VAR_fout</v>
          </cell>
          <cell r="D94" t="str">
            <v>T_B_u-ICEDSL-S1</v>
          </cell>
          <cell r="E94">
            <v>2.2968298152851462E-2</v>
          </cell>
          <cell r="F94">
            <v>5.5809179458060652E-2</v>
          </cell>
          <cell r="G94">
            <v>12.964921539860885</v>
          </cell>
          <cell r="H94">
            <v>44.992032324816449</v>
          </cell>
          <cell r="I94">
            <v>28.778960013396361</v>
          </cell>
          <cell r="J94">
            <v>2.4413191634460651E-2</v>
          </cell>
        </row>
        <row r="95">
          <cell r="B95" t="str">
            <v>CO2_T</v>
          </cell>
          <cell r="C95" t="str">
            <v>VAR_fout</v>
          </cell>
          <cell r="D95" t="str">
            <v>T_B_c-ICENGA-S3</v>
          </cell>
          <cell r="F95">
            <v>3.1452305882242E-3</v>
          </cell>
          <cell r="G95">
            <v>1.491977710891786</v>
          </cell>
          <cell r="H95">
            <v>2.2673618948199867</v>
          </cell>
          <cell r="I95">
            <v>4.7792776179327099</v>
          </cell>
          <cell r="J95">
            <v>0.7390627323785125</v>
          </cell>
        </row>
        <row r="96">
          <cell r="B96" t="str">
            <v>CO2_T</v>
          </cell>
          <cell r="C96" t="str">
            <v>VAR_fout</v>
          </cell>
          <cell r="D96" t="str">
            <v>T_B_u-ICEDSL-S2</v>
          </cell>
          <cell r="E96">
            <v>8.1164378631521394</v>
          </cell>
          <cell r="F96">
            <v>9.6595970604693235</v>
          </cell>
          <cell r="G96">
            <v>17.607424029207881</v>
          </cell>
          <cell r="H96">
            <v>29.558618064717464</v>
          </cell>
          <cell r="I96">
            <v>2.9348850918046949</v>
          </cell>
          <cell r="J96">
            <v>1.7140277583026997E-2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45.306989552160715</v>
          </cell>
          <cell r="F97">
            <v>55.230569960546141</v>
          </cell>
          <cell r="G97">
            <v>102.83833101087053</v>
          </cell>
          <cell r="H97">
            <v>183.52463651622514</v>
          </cell>
          <cell r="I97">
            <v>81.079532590098623</v>
          </cell>
          <cell r="J97">
            <v>2.6134920236020018E-2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0.242102810045562</v>
          </cell>
          <cell r="G98">
            <v>7.3236367739668701E-4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7.7418600405700904E-3</v>
          </cell>
          <cell r="F99">
            <v>7.7504318349442504E-3</v>
          </cell>
          <cell r="G99">
            <v>7.6793555282458998E-3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1.27101574700956</v>
          </cell>
          <cell r="F100">
            <v>1.2694285091505899</v>
          </cell>
          <cell r="G100">
            <v>1.2644344187796099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101.606148068556</v>
          </cell>
          <cell r="F101">
            <v>91.724661008102899</v>
          </cell>
          <cell r="G101">
            <v>68.278412947157094</v>
          </cell>
          <cell r="H101">
            <v>32.395579240161801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36.324278860988414</v>
          </cell>
          <cell r="F103">
            <v>40.545715782066011</v>
          </cell>
          <cell r="G103">
            <v>28.510685613833548</v>
          </cell>
          <cell r="H103">
            <v>21.690616414176983</v>
          </cell>
          <cell r="I103">
            <v>7.5653489780909494E-2</v>
          </cell>
          <cell r="J103">
            <v>7.0121518162453303E-3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26.873426835967102</v>
          </cell>
          <cell r="F104">
            <v>42.57982500543833</v>
          </cell>
          <cell r="G104">
            <v>68.55724775937118</v>
          </cell>
          <cell r="H104">
            <v>100.9861842055126</v>
          </cell>
          <cell r="I104">
            <v>10.679383635314581</v>
          </cell>
          <cell r="J104">
            <v>0.17099534943674791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275.29385568580813</v>
          </cell>
          <cell r="F105">
            <v>391.62525610714351</v>
          </cell>
          <cell r="G105">
            <v>361.5350974652888</v>
          </cell>
          <cell r="H105">
            <v>303.0501841851613</v>
          </cell>
          <cell r="I105">
            <v>8.1710887781889008E-2</v>
          </cell>
          <cell r="J105">
            <v>1.0272367943264299E-2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0.38200234655257148</v>
          </cell>
          <cell r="F106">
            <v>0.43027350783509877</v>
          </cell>
          <cell r="G106">
            <v>0.31978687865872601</v>
          </cell>
          <cell r="H106">
            <v>0.2324555995854172</v>
          </cell>
          <cell r="I106">
            <v>1.8060378618605183E-2</v>
          </cell>
          <cell r="J106">
            <v>3.47903680351235E-3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274.58921481128289</v>
          </cell>
          <cell r="F107">
            <v>423.60791946819978</v>
          </cell>
          <cell r="G107">
            <v>417.751462890428</v>
          </cell>
          <cell r="H107">
            <v>336.52036836681162</v>
          </cell>
          <cell r="I107">
            <v>0.1080273099442155</v>
          </cell>
          <cell r="J107">
            <v>1.1899498881490301E-2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89.478489029011072</v>
          </cell>
          <cell r="F108">
            <v>93.994849009580676</v>
          </cell>
          <cell r="G108">
            <v>69.647371664000005</v>
          </cell>
          <cell r="H108">
            <v>60.727372519262005</v>
          </cell>
          <cell r="I108">
            <v>2.3843352425867381E-2</v>
          </cell>
          <cell r="J108">
            <v>4.7321565116112E-3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275.18217950114388</v>
          </cell>
          <cell r="F109">
            <v>323.88492838178109</v>
          </cell>
          <cell r="G109">
            <v>586.99513378192341</v>
          </cell>
          <cell r="H109">
            <v>501.36988470931703</v>
          </cell>
          <cell r="I109">
            <v>16.265436243053689</v>
          </cell>
          <cell r="J109">
            <v>7.3792180711149402E-2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369.14833987051998</v>
          </cell>
          <cell r="F110">
            <v>390.43022658303619</v>
          </cell>
          <cell r="G110">
            <v>386.68127301923079</v>
          </cell>
          <cell r="H110">
            <v>295.3123933334374</v>
          </cell>
          <cell r="I110">
            <v>2.5670400037360482E-2</v>
          </cell>
          <cell r="J110">
            <v>5.18479503276989E-3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142.2166270225274</v>
          </cell>
          <cell r="F111">
            <v>162.04492300971484</v>
          </cell>
          <cell r="G111">
            <v>159.19311196174044</v>
          </cell>
          <cell r="H111">
            <v>122.56516734479536</v>
          </cell>
          <cell r="I111">
            <v>1.7058375450622061E-2</v>
          </cell>
          <cell r="J111">
            <v>3.5388004231481202E-3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6.06082542752391</v>
          </cell>
          <cell r="F112">
            <v>1.8288928680404599</v>
          </cell>
          <cell r="G112">
            <v>3.95222762829246</v>
          </cell>
          <cell r="H112">
            <v>1.97526464065753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15.7012603217578</v>
          </cell>
          <cell r="G113">
            <v>15.686817349906409</v>
          </cell>
          <cell r="H113">
            <v>0.10151327534094501</v>
          </cell>
          <cell r="I113">
            <v>9.9242209540921819E-2</v>
          </cell>
          <cell r="J113">
            <v>7.0524915889844602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0.32045532566385898</v>
          </cell>
          <cell r="G114">
            <v>0.3350699511459605</v>
          </cell>
          <cell r="H114">
            <v>0.33685472673536543</v>
          </cell>
          <cell r="I114">
            <v>6.149606456713929E-2</v>
          </cell>
          <cell r="J114">
            <v>2.3316804544246519E-2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9.5012382043499493</v>
          </cell>
          <cell r="G115">
            <v>9.5117617678216728</v>
          </cell>
          <cell r="H115">
            <v>5.6900260659940596</v>
          </cell>
          <cell r="I115">
            <v>22.43187290689977</v>
          </cell>
          <cell r="J115">
            <v>4.8646938086867184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3.3899605613010158</v>
          </cell>
          <cell r="F116">
            <v>3.921609382839879</v>
          </cell>
          <cell r="G116">
            <v>2.7563020482600629</v>
          </cell>
          <cell r="H116">
            <v>3.9758983654987041</v>
          </cell>
          <cell r="I116">
            <v>1.5920139575278283</v>
          </cell>
          <cell r="J116">
            <v>0.24878105092588507</v>
          </cell>
        </row>
        <row r="117">
          <cell r="B117" t="str">
            <v>CO2_T</v>
          </cell>
          <cell r="C117" t="str">
            <v>VAR_fout</v>
          </cell>
          <cell r="D117" t="str">
            <v>TFRLFDSLEXT</v>
          </cell>
          <cell r="E117">
            <v>29.005388404150398</v>
          </cell>
          <cell r="F117">
            <v>20.269456633848002</v>
          </cell>
        </row>
        <row r="118">
          <cell r="B118" t="str">
            <v>CO2_T</v>
          </cell>
          <cell r="C118" t="str">
            <v>VAR_fout</v>
          </cell>
          <cell r="D118" t="str">
            <v>T_C-HY-GSL-S2</v>
          </cell>
          <cell r="E118">
            <v>10.11629989946087</v>
          </cell>
          <cell r="F118">
            <v>15.103170565415315</v>
          </cell>
          <cell r="G118">
            <v>70.825240921462921</v>
          </cell>
          <cell r="H118">
            <v>61.603839674976541</v>
          </cell>
          <cell r="I118">
            <v>3.5683246598692406</v>
          </cell>
          <cell r="J118">
            <v>2.39995929430602E-2</v>
          </cell>
        </row>
        <row r="119">
          <cell r="B119" t="str">
            <v>CO2_T</v>
          </cell>
          <cell r="C119" t="str">
            <v>VAR_fout</v>
          </cell>
          <cell r="D119" t="str">
            <v>TPSHPNGAEXT</v>
          </cell>
          <cell r="F119">
            <v>6.1723904677346198E-5</v>
          </cell>
          <cell r="G119">
            <v>299.68445597522702</v>
          </cell>
          <cell r="H119">
            <v>350.63358166533999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2.5013137141601301E-3</v>
          </cell>
          <cell r="F120">
            <v>1.052080999382742E-2</v>
          </cell>
          <cell r="G120">
            <v>4.7030627795311877E-2</v>
          </cell>
          <cell r="H120">
            <v>6.3626774043308437E-2</v>
          </cell>
          <cell r="I120">
            <v>0.56863967888654376</v>
          </cell>
          <cell r="J120">
            <v>0.16688151934895179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7.5205852854283401</v>
          </cell>
          <cell r="F121">
            <v>109.14263458774745</v>
          </cell>
          <cell r="G121">
            <v>103.16002736749356</v>
          </cell>
          <cell r="H121">
            <v>82.559199513844717</v>
          </cell>
          <cell r="I121">
            <v>3.0357008726103488E-2</v>
          </cell>
          <cell r="J121">
            <v>8.9838792252613306E-3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0.2073204649776699</v>
          </cell>
          <cell r="F122">
            <v>49.396628660190963</v>
          </cell>
          <cell r="G122">
            <v>116.52993477385033</v>
          </cell>
          <cell r="H122">
            <v>98.915199839362316</v>
          </cell>
          <cell r="I122">
            <v>4.3323977296981075</v>
          </cell>
          <cell r="J122">
            <v>2.3079090217065709E-2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6.1714859384821343</v>
          </cell>
          <cell r="F123">
            <v>9.3532015010256266</v>
          </cell>
          <cell r="G123">
            <v>8.9618055115432718</v>
          </cell>
          <cell r="H123">
            <v>7.6097414932684107</v>
          </cell>
          <cell r="I123">
            <v>3.7889530979794167E-2</v>
          </cell>
          <cell r="J123">
            <v>1.207530735825954E-2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2.1617451618718562</v>
          </cell>
          <cell r="F124">
            <v>3.3182033703414917</v>
          </cell>
          <cell r="G124">
            <v>3.1785143043530955</v>
          </cell>
          <cell r="H124">
            <v>2.3834525823842272</v>
          </cell>
          <cell r="I124">
            <v>2.866752696320668E-2</v>
          </cell>
          <cell r="J124">
            <v>8.7683478800618803E-3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2.5973597374651063</v>
          </cell>
          <cell r="F125">
            <v>10.87836335795328</v>
          </cell>
          <cell r="G125">
            <v>10.286926750110373</v>
          </cell>
          <cell r="H125">
            <v>8.3474821050207915</v>
          </cell>
          <cell r="I125">
            <v>3.5724468101253751E-2</v>
          </cell>
          <cell r="J125">
            <v>1.1766290888484601E-2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386.54861828607199</v>
          </cell>
          <cell r="G126">
            <v>542.42392071361905</v>
          </cell>
          <cell r="H126">
            <v>784.649400985282</v>
          </cell>
          <cell r="I126">
            <v>790.50684202672801</v>
          </cell>
          <cell r="J126">
            <v>195.1357358349623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380.92179268778335</v>
          </cell>
          <cell r="F127">
            <v>9.1009679907211247E-2</v>
          </cell>
          <cell r="G127">
            <v>0.13711484902185253</v>
          </cell>
          <cell r="H127">
            <v>0.10669571088496205</v>
          </cell>
          <cell r="I127">
            <v>3.1286458890411102E-2</v>
          </cell>
          <cell r="J127">
            <v>1.057153495933379E-2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1.3740147811898201E-3</v>
          </cell>
          <cell r="F128">
            <v>0.16928313076265811</v>
          </cell>
          <cell r="G128">
            <v>0.12974758639732931</v>
          </cell>
          <cell r="H128">
            <v>0.11345822280826487</v>
          </cell>
          <cell r="I128">
            <v>4.4680160709204067E-2</v>
          </cell>
          <cell r="J128">
            <v>2.0049450825515638E-2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4.43471951805538E-4</v>
          </cell>
          <cell r="F129">
            <v>3.2755641718927697E-2</v>
          </cell>
          <cell r="G129">
            <v>0.13932419770679461</v>
          </cell>
          <cell r="H129">
            <v>0.20203350744078924</v>
          </cell>
          <cell r="I129">
            <v>8.1150117131613371</v>
          </cell>
          <cell r="J129">
            <v>2.6004354554389906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7.4138203913057896E-3</v>
          </cell>
          <cell r="F130">
            <v>0.17995955097740912</v>
          </cell>
          <cell r="G130">
            <v>71.842522194577697</v>
          </cell>
          <cell r="H130">
            <v>332.66510578734221</v>
          </cell>
          <cell r="I130">
            <v>463.60416507837289</v>
          </cell>
          <cell r="J130">
            <v>233.75092168516926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8.3189898863715399</v>
          </cell>
          <cell r="F131">
            <v>0.49280380014808284</v>
          </cell>
          <cell r="G131">
            <v>5.5075660443603578</v>
          </cell>
          <cell r="H131">
            <v>23.384593624084928</v>
          </cell>
          <cell r="I131">
            <v>13.953980272736292</v>
          </cell>
          <cell r="J131">
            <v>1.070670555792807E-2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0.43346624594202399</v>
          </cell>
          <cell r="F132">
            <v>59.073605927483996</v>
          </cell>
          <cell r="G132">
            <v>53.784387441694776</v>
          </cell>
          <cell r="H132">
            <v>38.216414562671048</v>
          </cell>
          <cell r="I132">
            <v>0.60902049463780061</v>
          </cell>
          <cell r="J132">
            <v>0.20780358550103389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38.087549141233197</v>
          </cell>
          <cell r="F133">
            <v>29.15920733588607</v>
          </cell>
          <cell r="G133">
            <v>35.513574908074702</v>
          </cell>
          <cell r="H133">
            <v>43.424277899981114</v>
          </cell>
          <cell r="I133">
            <v>15.212543174775396</v>
          </cell>
          <cell r="J133">
            <v>1.292915771974041E-2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11.6389195659112</v>
          </cell>
          <cell r="F134">
            <v>9.3695467069813301</v>
          </cell>
          <cell r="G134">
            <v>9.6236617158592956</v>
          </cell>
          <cell r="H134">
            <v>4.3316381875608299</v>
          </cell>
          <cell r="I134">
            <v>3.4750645978453534</v>
          </cell>
          <cell r="J134">
            <v>9.5712450428080808E-3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0.94300902870270986</v>
          </cell>
          <cell r="G135">
            <v>7.5633584571824499E-5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4.70367878584686E-3</v>
          </cell>
          <cell r="G136">
            <v>1.4418402319955625</v>
          </cell>
          <cell r="H136">
            <v>2.693579616060781E-2</v>
          </cell>
          <cell r="I136">
            <v>3.9820425286017064E-2</v>
          </cell>
          <cell r="J136">
            <v>0.15331244776315398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5.0670018716919597E-3</v>
          </cell>
          <cell r="G137">
            <v>5.1944990287005707E-2</v>
          </cell>
          <cell r="H137">
            <v>7.4913511380308329E-2</v>
          </cell>
          <cell r="I137">
            <v>4.5775119485088792E-2</v>
          </cell>
          <cell r="J137">
            <v>2.2211046913707448E-2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0.44181746735139399</v>
          </cell>
          <cell r="F138">
            <v>0.44077595172107698</v>
          </cell>
          <cell r="G138">
            <v>0.43750730183621001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5.0281727979091502E-3</v>
          </cell>
          <cell r="G139">
            <v>5.8617361098612468</v>
          </cell>
          <cell r="H139">
            <v>5.9620177127301206</v>
          </cell>
          <cell r="I139">
            <v>13.02791856043358</v>
          </cell>
          <cell r="J139">
            <v>1.5971817332477443</v>
          </cell>
        </row>
        <row r="140">
          <cell r="B140" t="str">
            <v>CO2_T</v>
          </cell>
          <cell r="C140" t="str">
            <v>VAR_comnet</v>
          </cell>
          <cell r="D140" t="str">
            <v>-</v>
          </cell>
          <cell r="E140">
            <v>14999.056499643701</v>
          </cell>
          <cell r="F140">
            <v>14370.3068504577</v>
          </cell>
          <cell r="G140">
            <v>12793.5724195688</v>
          </cell>
          <cell r="H140">
            <v>8451.0561773724094</v>
          </cell>
          <cell r="I140">
            <v>4094.0089400288398</v>
          </cell>
          <cell r="J140">
            <v>2424.1876632363501</v>
          </cell>
        </row>
        <row r="141">
          <cell r="B141" t="str">
            <v>CO2</v>
          </cell>
          <cell r="C141" t="str">
            <v>VAR_fout</v>
          </cell>
          <cell r="D141" t="str">
            <v>EWSTINCCS</v>
          </cell>
          <cell r="I141">
            <v>-833.47586654692498</v>
          </cell>
          <cell r="J141">
            <v>-1140.9301118056001</v>
          </cell>
        </row>
        <row r="142">
          <cell r="B142" t="str">
            <v>CO2</v>
          </cell>
          <cell r="C142" t="str">
            <v>VAR_fout</v>
          </cell>
          <cell r="D142" t="str">
            <v>D-ICOA</v>
          </cell>
          <cell r="E142">
            <v>330.012216822857</v>
          </cell>
          <cell r="F142">
            <v>321.17942825843801</v>
          </cell>
          <cell r="G142">
            <v>0.38867632723211698</v>
          </cell>
          <cell r="H142">
            <v>2.6784942549284801E-2</v>
          </cell>
          <cell r="I142">
            <v>4.2821723874369902E-2</v>
          </cell>
          <cell r="J142">
            <v>1.1734949873807399E-2</v>
          </cell>
        </row>
        <row r="143">
          <cell r="B143" t="str">
            <v>CO2</v>
          </cell>
          <cell r="C143" t="str">
            <v>VAR_fout</v>
          </cell>
          <cell r="D143" t="str">
            <v>ENGA-CCS</v>
          </cell>
          <cell r="I143">
            <v>-0.42306576929443901</v>
          </cell>
          <cell r="J143">
            <v>-151.98304911482899</v>
          </cell>
        </row>
        <row r="144">
          <cell r="B144" t="str">
            <v>CO2</v>
          </cell>
          <cell r="C144" t="str">
            <v>VAR_fout</v>
          </cell>
          <cell r="D144" t="str">
            <v>CHPWSTCCS</v>
          </cell>
          <cell r="I144">
            <v>-929.73294050163202</v>
          </cell>
          <cell r="J144">
            <v>-1088.6199430362401</v>
          </cell>
        </row>
        <row r="145">
          <cell r="B145" t="str">
            <v>CO2</v>
          </cell>
          <cell r="C145" t="str">
            <v>VAR_fout</v>
          </cell>
          <cell r="D145" t="str">
            <v>D-ENGA</v>
          </cell>
          <cell r="E145">
            <v>310.97231699831099</v>
          </cell>
          <cell r="F145">
            <v>94.2519045343941</v>
          </cell>
          <cell r="G145">
            <v>131.62393120635099</v>
          </cell>
          <cell r="H145">
            <v>33.113752392898199</v>
          </cell>
          <cell r="I145">
            <v>28.101682094008599</v>
          </cell>
          <cell r="J145">
            <v>1.88331919089329E-2</v>
          </cell>
        </row>
        <row r="146">
          <cell r="B146" t="str">
            <v>CO2</v>
          </cell>
          <cell r="C146" t="str">
            <v>VAR_fout</v>
          </cell>
          <cell r="D146" t="str">
            <v>D-ILFO</v>
          </cell>
          <cell r="E146">
            <v>688.90050541442997</v>
          </cell>
          <cell r="F146">
            <v>646.65741360081199</v>
          </cell>
          <cell r="G146">
            <v>594.04833090262696</v>
          </cell>
          <cell r="H146">
            <v>516.163332484438</v>
          </cell>
          <cell r="I146">
            <v>236.24996360853299</v>
          </cell>
        </row>
        <row r="147">
          <cell r="B147" t="str">
            <v>CO2</v>
          </cell>
          <cell r="C147" t="str">
            <v>VAR_fout</v>
          </cell>
          <cell r="D147" t="str">
            <v>ITOT-CHPWSTCCS</v>
          </cell>
          <cell r="I147">
            <v>-316.255510762977</v>
          </cell>
          <cell r="J147">
            <v>-715.18275450483202</v>
          </cell>
        </row>
        <row r="148">
          <cell r="B148" t="str">
            <v>CO2</v>
          </cell>
          <cell r="C148" t="str">
            <v>VAR_fout</v>
          </cell>
          <cell r="D148" t="str">
            <v>ITOT-CHPNGACCS</v>
          </cell>
          <cell r="I148">
            <v>-0.66442591447021804</v>
          </cell>
          <cell r="J148">
            <v>-0.68621644492876899</v>
          </cell>
        </row>
        <row r="149">
          <cell r="B149" t="str">
            <v>CO2</v>
          </cell>
          <cell r="C149" t="str">
            <v>VAR_fout</v>
          </cell>
          <cell r="D149" t="str">
            <v>D-TDSL</v>
          </cell>
          <cell r="E149">
            <v>8678.5446684560102</v>
          </cell>
          <cell r="F149">
            <v>8089.2723967800202</v>
          </cell>
          <cell r="G149">
            <v>6532.6522437716403</v>
          </cell>
          <cell r="H149">
            <v>4522.3762865195004</v>
          </cell>
          <cell r="I149">
            <v>2903.33517745054</v>
          </cell>
          <cell r="J149">
            <v>751.63980205896598</v>
          </cell>
        </row>
        <row r="150">
          <cell r="B150" t="str">
            <v>CO2</v>
          </cell>
          <cell r="C150" t="str">
            <v>VAR_fout</v>
          </cell>
          <cell r="D150" t="str">
            <v>ITOT-PROCESSCO2</v>
          </cell>
          <cell r="E150">
            <v>2089.34680048464</v>
          </cell>
          <cell r="F150">
            <v>2111.0131698740802</v>
          </cell>
          <cell r="G150">
            <v>2102.26947106126</v>
          </cell>
          <cell r="H150">
            <v>2093.6570636083002</v>
          </cell>
          <cell r="I150">
            <v>2077.4128483263198</v>
          </cell>
          <cell r="J150">
            <v>2063.7485574569801</v>
          </cell>
        </row>
        <row r="151">
          <cell r="B151" t="str">
            <v>CO2</v>
          </cell>
          <cell r="C151" t="str">
            <v>VAR_fout</v>
          </cell>
          <cell r="D151" t="str">
            <v>D-ELFO</v>
          </cell>
          <cell r="E151">
            <v>26.339210540136701</v>
          </cell>
          <cell r="F151">
            <v>162.13431926508699</v>
          </cell>
          <cell r="G151">
            <v>0.75161660638111705</v>
          </cell>
          <cell r="H151">
            <v>0.178633727365034</v>
          </cell>
          <cell r="I151">
            <v>0.29083825047014999</v>
          </cell>
          <cell r="J151">
            <v>2.1670519682685701E-4</v>
          </cell>
        </row>
        <row r="152">
          <cell r="B152" t="str">
            <v>CO2</v>
          </cell>
          <cell r="C152" t="str">
            <v>VAR_fout</v>
          </cell>
          <cell r="D152" t="str">
            <v>D-TNGA</v>
          </cell>
          <cell r="E152">
            <v>16.148111979112901</v>
          </cell>
          <cell r="F152">
            <v>15.3915691259059</v>
          </cell>
          <cell r="G152">
            <v>340.68235726976201</v>
          </cell>
          <cell r="H152">
            <v>410.12836840407499</v>
          </cell>
          <cell r="I152">
            <v>87.649114314109397</v>
          </cell>
          <cell r="J152">
            <v>123.58532548839599</v>
          </cell>
        </row>
        <row r="153">
          <cell r="B153" t="str">
            <v>CO2</v>
          </cell>
          <cell r="C153" t="str">
            <v>VAR_fout</v>
          </cell>
          <cell r="D153" t="str">
            <v>D-SNGA</v>
          </cell>
          <cell r="E153">
            <v>1522.04308607502</v>
          </cell>
          <cell r="F153">
            <v>1362.10742312094</v>
          </cell>
          <cell r="G153">
            <v>1550.41738213914</v>
          </cell>
          <cell r="H153">
            <v>1715.77754027125</v>
          </cell>
          <cell r="I153">
            <v>1622.1344147151201</v>
          </cell>
          <cell r="J153">
            <v>887.72080469429</v>
          </cell>
        </row>
        <row r="154">
          <cell r="B154" t="str">
            <v>CO2</v>
          </cell>
          <cell r="C154" t="str">
            <v>VAR_fout</v>
          </cell>
          <cell r="D154" t="str">
            <v>D-RNGA</v>
          </cell>
          <cell r="E154">
            <v>2650.8874496173598</v>
          </cell>
          <cell r="F154">
            <v>2731.8384600317399</v>
          </cell>
          <cell r="G154">
            <v>2707.5999060024501</v>
          </cell>
          <cell r="H154">
            <v>2616.77983810467</v>
          </cell>
          <cell r="I154">
            <v>2319.1684685606601</v>
          </cell>
          <cell r="J154">
            <v>1337.39870307515</v>
          </cell>
        </row>
        <row r="155">
          <cell r="B155" t="str">
            <v>CO2</v>
          </cell>
          <cell r="C155" t="str">
            <v>VAR_fout</v>
          </cell>
          <cell r="D155" t="str">
            <v>D-IHFO</v>
          </cell>
          <cell r="E155">
            <v>213.780561267134</v>
          </cell>
          <cell r="F155">
            <v>1.93234882328845E-2</v>
          </cell>
          <cell r="G155">
            <v>5.12977964437712E-2</v>
          </cell>
          <cell r="H155">
            <v>2.67751020523125E-2</v>
          </cell>
          <cell r="I155">
            <v>4.6843894123240699E-2</v>
          </cell>
        </row>
        <row r="156">
          <cell r="B156" t="str">
            <v>CO2</v>
          </cell>
          <cell r="C156" t="str">
            <v>VAR_fout</v>
          </cell>
          <cell r="D156" t="str">
            <v>SUP_WSTHTGBIOCCS</v>
          </cell>
          <cell r="I156">
            <v>-3.3181856069961799E-3</v>
          </cell>
          <cell r="J156">
            <v>-3.7336951173269702E-3</v>
          </cell>
        </row>
        <row r="157">
          <cell r="B157" t="str">
            <v>CO2</v>
          </cell>
          <cell r="C157" t="str">
            <v>VAR_fout</v>
          </cell>
          <cell r="D157" t="str">
            <v>D-SLFO</v>
          </cell>
          <cell r="E157">
            <v>2267.7887438448001</v>
          </cell>
          <cell r="F157">
            <v>2049.69693152422</v>
          </cell>
          <cell r="G157">
            <v>1985.2382971679201</v>
          </cell>
          <cell r="H157">
            <v>1426.7955726667101</v>
          </cell>
          <cell r="I157">
            <v>468.318771886278</v>
          </cell>
        </row>
        <row r="158">
          <cell r="B158" t="str">
            <v>CO2</v>
          </cell>
          <cell r="C158" t="str">
            <v>VAR_fout</v>
          </cell>
          <cell r="D158" t="str">
            <v>D-RCOA</v>
          </cell>
          <cell r="E158">
            <v>9.2701898346634106</v>
          </cell>
          <cell r="F158">
            <v>9.2701599962660701</v>
          </cell>
          <cell r="G158">
            <v>8.88994619752774E-2</v>
          </cell>
          <cell r="H158">
            <v>4.4990120933744902E-2</v>
          </cell>
        </row>
        <row r="159">
          <cell r="B159" t="str">
            <v>CO2</v>
          </cell>
          <cell r="C159" t="str">
            <v>VAR_fout</v>
          </cell>
          <cell r="D159" t="str">
            <v>ITOT-CHPWODCCS</v>
          </cell>
          <cell r="I159">
            <v>-52.969071576621602</v>
          </cell>
          <cell r="J159">
            <v>-1679.48531039416</v>
          </cell>
        </row>
        <row r="160">
          <cell r="B160" t="str">
            <v>CO2</v>
          </cell>
          <cell r="C160" t="str">
            <v>VAR_fout</v>
          </cell>
          <cell r="D160" t="str">
            <v>D-RLFO</v>
          </cell>
          <cell r="E160">
            <v>4514.4822877350298</v>
          </cell>
          <cell r="F160">
            <v>3846.5258263864498</v>
          </cell>
          <cell r="G160">
            <v>3295.8504262849201</v>
          </cell>
          <cell r="H160">
            <v>3170.8886264100101</v>
          </cell>
          <cell r="I160">
            <v>1908.27997742402</v>
          </cell>
        </row>
        <row r="161">
          <cell r="B161" t="str">
            <v>CO2</v>
          </cell>
          <cell r="C161" t="str">
            <v>VAR_fout</v>
          </cell>
          <cell r="D161" t="str">
            <v>D-TGSL</v>
          </cell>
          <cell r="E161">
            <v>5884.0135532915901</v>
          </cell>
          <cell r="F161">
            <v>5816.6482933056704</v>
          </cell>
          <cell r="G161">
            <v>5436.4009793782197</v>
          </cell>
          <cell r="H161">
            <v>3054.3491318491301</v>
          </cell>
          <cell r="I161">
            <v>425.54855613350202</v>
          </cell>
          <cell r="J161">
            <v>59.202991595525702</v>
          </cell>
        </row>
        <row r="162">
          <cell r="B162" t="str">
            <v>CO2</v>
          </cell>
          <cell r="C162" t="str">
            <v>VAR_fout</v>
          </cell>
          <cell r="D162" t="str">
            <v>EWOD-CCS</v>
          </cell>
          <cell r="I162">
            <v>-0.352844129741265</v>
          </cell>
          <cell r="J162">
            <v>-2872.8440957666098</v>
          </cell>
        </row>
        <row r="163">
          <cell r="B163" t="str">
            <v>CO2</v>
          </cell>
          <cell r="C163" t="str">
            <v>VAR_fout</v>
          </cell>
          <cell r="D163" t="str">
            <v>ITOT-PROCESSCO2CCS</v>
          </cell>
          <cell r="I163">
            <v>-8.4839673021882694E-2</v>
          </cell>
          <cell r="J163">
            <v>-1031.87435121249</v>
          </cell>
        </row>
        <row r="164">
          <cell r="B164" t="str">
            <v>CO2</v>
          </cell>
          <cell r="C164" t="str">
            <v>VAR_fout</v>
          </cell>
          <cell r="D164" t="str">
            <v>D-IWST</v>
          </cell>
          <cell r="E164">
            <v>1068.1306025351601</v>
          </cell>
          <cell r="F164">
            <v>1094.4820602858699</v>
          </cell>
          <cell r="G164">
            <v>1024.6412793896</v>
          </cell>
          <cell r="H164">
            <v>1013.19808340996</v>
          </cell>
          <cell r="I164">
            <v>996.69859353536106</v>
          </cell>
          <cell r="J164">
            <v>986.58528484277304</v>
          </cell>
        </row>
        <row r="165">
          <cell r="B165" t="str">
            <v>CO2</v>
          </cell>
          <cell r="C165" t="str">
            <v>VAR_fout</v>
          </cell>
          <cell r="D165" t="str">
            <v>SUP_WODH2CCS</v>
          </cell>
          <cell r="J165">
            <v>-2.81612840660545E-2</v>
          </cell>
        </row>
        <row r="166">
          <cell r="B166" t="str">
            <v>CO2</v>
          </cell>
          <cell r="C166" t="str">
            <v>VAR_fout</v>
          </cell>
          <cell r="D166" t="str">
            <v>SUP_WODBIOCCS</v>
          </cell>
          <cell r="I166">
            <v>-6.4825716952727E-3</v>
          </cell>
          <cell r="J166">
            <v>-9.9608084217255206E-3</v>
          </cell>
        </row>
        <row r="167">
          <cell r="B167" t="str">
            <v>CO2</v>
          </cell>
          <cell r="C167" t="str">
            <v>VAR_fout</v>
          </cell>
          <cell r="D167" t="str">
            <v>SUP_NGAH2CCS</v>
          </cell>
          <cell r="J167">
            <v>-0.30155411212639399</v>
          </cell>
        </row>
        <row r="168">
          <cell r="B168" t="str">
            <v>CO2</v>
          </cell>
          <cell r="C168" t="str">
            <v>VAR_fout</v>
          </cell>
          <cell r="D168" t="str">
            <v>CT_CWODETHCCS</v>
          </cell>
          <cell r="I168">
            <v>-1.16362345139895E-3</v>
          </cell>
          <cell r="J168">
            <v>-7.60404255380158E-4</v>
          </cell>
        </row>
        <row r="169">
          <cell r="B169" t="str">
            <v>CO2</v>
          </cell>
          <cell r="C169" t="str">
            <v>VAR_fout</v>
          </cell>
          <cell r="D169" t="str">
            <v>D-TKER</v>
          </cell>
          <cell r="E169">
            <v>80.763254672403804</v>
          </cell>
          <cell r="F169">
            <v>102.299643522715</v>
          </cell>
          <cell r="G169">
            <v>134.604226798182</v>
          </cell>
          <cell r="H169">
            <v>187.415393724978</v>
          </cell>
          <cell r="I169">
            <v>156.367958083356</v>
          </cell>
          <cell r="J169">
            <v>8.2982378246519405E-6</v>
          </cell>
        </row>
        <row r="170">
          <cell r="B170" t="str">
            <v>CO2</v>
          </cell>
          <cell r="C170" t="str">
            <v>VAR_fout</v>
          </cell>
          <cell r="D170" t="str">
            <v>D-INGA</v>
          </cell>
          <cell r="E170">
            <v>2101.5564515415599</v>
          </cell>
          <cell r="F170">
            <v>1815.4136488059401</v>
          </cell>
          <cell r="G170">
            <v>1822.6784656013299</v>
          </cell>
          <cell r="H170">
            <v>1232.2619977694501</v>
          </cell>
          <cell r="I170">
            <v>605.164831153048</v>
          </cell>
          <cell r="J170">
            <v>154.62463870090201</v>
          </cell>
        </row>
        <row r="171">
          <cell r="B171" t="str">
            <v>CO2</v>
          </cell>
          <cell r="C171" t="str">
            <v>VAR_fout</v>
          </cell>
          <cell r="D171" t="str">
            <v>SUP_DAC</v>
          </cell>
          <cell r="I171">
            <v>-3.0081919418934802E-3</v>
          </cell>
          <cell r="J171">
            <v>-1.8667956263479599E-2</v>
          </cell>
        </row>
        <row r="172">
          <cell r="B172" t="str">
            <v>CO2</v>
          </cell>
          <cell r="C172" t="str">
            <v>VAR_fout</v>
          </cell>
          <cell r="D172" t="str">
            <v>CT_CWODBDSCCS</v>
          </cell>
          <cell r="I172">
            <v>-8.3519796000337508E-3</v>
          </cell>
          <cell r="J172">
            <v>-7.1107073679201197E-3</v>
          </cell>
        </row>
        <row r="173">
          <cell r="B173" t="str">
            <v>CO2</v>
          </cell>
          <cell r="C173" t="str">
            <v>VAR_fout</v>
          </cell>
          <cell r="D173" t="str">
            <v>D-EWST</v>
          </cell>
          <cell r="E173">
            <v>2236.6446327971998</v>
          </cell>
          <cell r="F173">
            <v>2235.4033366079998</v>
          </cell>
          <cell r="G173">
            <v>2268.78195142287</v>
          </cell>
          <cell r="H173">
            <v>2238.51091546007</v>
          </cell>
          <cell r="I173">
            <v>2266.0994767095599</v>
          </cell>
          <cell r="J173">
            <v>2317.3898952699201</v>
          </cell>
        </row>
        <row r="174">
          <cell r="B174" t="str">
            <v>CO2</v>
          </cell>
          <cell r="C174" t="str">
            <v>VAR_comnet</v>
          </cell>
          <cell r="D174" t="str">
            <v>-</v>
          </cell>
          <cell r="E174">
            <v>34689.624643907402</v>
          </cell>
          <cell r="F174">
            <v>32503.605312395201</v>
          </cell>
          <cell r="G174">
            <v>29928.7697385883</v>
          </cell>
          <cell r="H174">
            <v>24231.693086968298</v>
          </cell>
          <cell r="I174">
            <v>13966.9853637244</v>
          </cell>
          <cell r="J174">
            <v>3.1173590241000701E-4</v>
          </cell>
        </row>
        <row r="175">
          <cell r="B175" t="str">
            <v>CO2</v>
          </cell>
          <cell r="C175" t="str">
            <v>EQ_combalM</v>
          </cell>
          <cell r="D175" t="str">
            <v>-</v>
          </cell>
          <cell r="H175">
            <v>-0.27795049547495199</v>
          </cell>
          <cell r="I175">
            <v>-0.41603930563522601</v>
          </cell>
          <cell r="J175">
            <v>-0.85778308671297099</v>
          </cell>
        </row>
        <row r="176">
          <cell r="B176" t="str">
            <v>CO2_X</v>
          </cell>
          <cell r="C176" t="str">
            <v>VAR_fout</v>
          </cell>
          <cell r="D176" t="str">
            <v>D-CO2_O</v>
          </cell>
          <cell r="I176">
            <v>988.74930699650827</v>
          </cell>
          <cell r="J176">
            <v>5966.3098976930123</v>
          </cell>
        </row>
        <row r="177">
          <cell r="B177" t="str">
            <v>CO2_X</v>
          </cell>
          <cell r="C177" t="str">
            <v>VAR_fin</v>
          </cell>
          <cell r="D177" t="str">
            <v>CO2EXP</v>
          </cell>
          <cell r="I177">
            <v>988.74930699650827</v>
          </cell>
          <cell r="J177">
            <v>5966.3098976930123</v>
          </cell>
        </row>
        <row r="178">
          <cell r="B178" t="str">
            <v>CO2_X</v>
          </cell>
          <cell r="C178" t="str">
            <v>EQ_combalM</v>
          </cell>
          <cell r="D178" t="str">
            <v>-</v>
          </cell>
          <cell r="I178">
            <v>-38.230532736948753</v>
          </cell>
          <cell r="J178">
            <v>7.3465279671232802</v>
          </cell>
        </row>
        <row r="179">
          <cell r="B179" t="str">
            <v>CO2seq</v>
          </cell>
          <cell r="C179" t="str">
            <v>VAR_fout</v>
          </cell>
          <cell r="D179" t="str">
            <v>CO2SINK</v>
          </cell>
          <cell r="I179">
            <v>833.33324394882834</v>
          </cell>
          <cell r="J179">
            <v>1904.7618918295539</v>
          </cell>
        </row>
        <row r="180">
          <cell r="B180" t="str">
            <v>CO2seq</v>
          </cell>
          <cell r="C180" t="str">
            <v>VAR_comnet</v>
          </cell>
          <cell r="D180" t="str">
            <v>-</v>
          </cell>
          <cell r="I180">
            <v>833.33324394882834</v>
          </cell>
          <cell r="J180">
            <v>1904.7618918295539</v>
          </cell>
        </row>
        <row r="181">
          <cell r="B181" t="str">
            <v>CO2_SECTOR</v>
          </cell>
          <cell r="C181" t="str">
            <v>VAR_fout</v>
          </cell>
          <cell r="D181" t="str">
            <v>CO2_IND</v>
          </cell>
          <cell r="E181">
            <v>6491.7271380657839</v>
          </cell>
          <cell r="F181">
            <v>5988.7650443133798</v>
          </cell>
          <cell r="G181">
            <v>5544.0775210784959</v>
          </cell>
          <cell r="H181">
            <v>4855.3340373167548</v>
          </cell>
          <cell r="I181">
            <v>3915.6159022412644</v>
          </cell>
          <cell r="J181">
            <v>3204.9703040882387</v>
          </cell>
        </row>
        <row r="182">
          <cell r="B182" t="str">
            <v>CO2_SECTOR</v>
          </cell>
          <cell r="C182" t="str">
            <v>VAR_fout</v>
          </cell>
          <cell r="D182" t="str">
            <v>CO2_RES</v>
          </cell>
          <cell r="E182">
            <v>7174.6399271870559</v>
          </cell>
          <cell r="F182">
            <v>6587.6344464144568</v>
          </cell>
          <cell r="G182">
            <v>6003.5392317493506</v>
          </cell>
          <cell r="H182">
            <v>5787.7134546356074</v>
          </cell>
          <cell r="I182">
            <v>4227.4484459846863</v>
          </cell>
          <cell r="J182">
            <v>1337.3987919927692</v>
          </cell>
        </row>
        <row r="183">
          <cell r="B183" t="str">
            <v>CO2_SECTOR</v>
          </cell>
          <cell r="C183" t="str">
            <v>VAR_fout</v>
          </cell>
          <cell r="D183" t="str">
            <v>CO2_TRA</v>
          </cell>
          <cell r="E183">
            <v>14658.282683150122</v>
          </cell>
          <cell r="F183">
            <v>14022.108500339698</v>
          </cell>
          <cell r="G183">
            <v>12442.361649403701</v>
          </cell>
          <cell r="H183">
            <v>8171.514904243516</v>
          </cell>
          <cell r="I183">
            <v>3570.6028081475242</v>
          </cell>
          <cell r="J183">
            <v>934.42812916983678</v>
          </cell>
        </row>
        <row r="184">
          <cell r="B184" t="str">
            <v>CO2_SECTOR</v>
          </cell>
          <cell r="C184" t="str">
            <v>VAR_fout</v>
          </cell>
          <cell r="D184" t="str">
            <v>CO2_ELC</v>
          </cell>
          <cell r="E184">
            <v>2573.9561603356492</v>
          </cell>
          <cell r="F184">
            <v>2491.7895604074847</v>
          </cell>
          <cell r="G184">
            <v>2401.1574992356059</v>
          </cell>
          <cell r="H184">
            <v>2271.803301580333</v>
          </cell>
          <cell r="I184">
            <v>2294.4919970540332</v>
          </cell>
          <cell r="J184">
            <v>2317.4089821356247</v>
          </cell>
        </row>
        <row r="185">
          <cell r="B185" t="str">
            <v>CO2_SECTOR</v>
          </cell>
          <cell r="C185" t="str">
            <v>VAR_fout</v>
          </cell>
          <cell r="D185" t="str">
            <v>CO2_SER</v>
          </cell>
          <cell r="E185">
            <v>3789.8318299198236</v>
          </cell>
          <cell r="F185">
            <v>3411.804354645159</v>
          </cell>
          <cell r="G185">
            <v>3535.6556793070545</v>
          </cell>
          <cell r="H185">
            <v>3142.5731129379683</v>
          </cell>
          <cell r="I185">
            <v>2090.4531866013963</v>
          </cell>
          <cell r="J185">
            <v>887.72089357704988</v>
          </cell>
        </row>
        <row r="186">
          <cell r="B186" t="str">
            <v>CO2_SECTOR</v>
          </cell>
          <cell r="C186" t="str">
            <v>VAR_fout</v>
          </cell>
          <cell r="D186" t="str">
            <v>CO2_ELCCCS</v>
          </cell>
          <cell r="E186">
            <v>2573.9561603356492</v>
          </cell>
          <cell r="F186">
            <v>2491.7895604074847</v>
          </cell>
          <cell r="G186">
            <v>2401.1574992356059</v>
          </cell>
          <cell r="H186">
            <v>2271.803301580333</v>
          </cell>
          <cell r="I186">
            <v>530.54198710258197</v>
          </cell>
          <cell r="J186">
            <v>-2936.9506609571836</v>
          </cell>
        </row>
        <row r="187">
          <cell r="B187" t="str">
            <v>CO2_SECTOR</v>
          </cell>
          <cell r="C187" t="str">
            <v>VAR_fout</v>
          </cell>
          <cell r="D187" t="str">
            <v>CO2_H2CCS</v>
          </cell>
          <cell r="I187">
            <v>-6.121209407451012E-3</v>
          </cell>
          <cell r="J187">
            <v>-0.32912950941849262</v>
          </cell>
        </row>
        <row r="188">
          <cell r="B188" t="str">
            <v>CO2_SECTOR</v>
          </cell>
          <cell r="C188" t="str">
            <v>VAR_fout</v>
          </cell>
          <cell r="D188" t="str">
            <v>CO2_INDCCS</v>
          </cell>
          <cell r="E188">
            <v>6491.7271380657839</v>
          </cell>
          <cell r="F188">
            <v>5988.7650443133789</v>
          </cell>
          <cell r="G188">
            <v>5544.0775210784959</v>
          </cell>
          <cell r="H188">
            <v>4855.3393166817505</v>
          </cell>
          <cell r="I188">
            <v>3545.6498438875806</v>
          </cell>
          <cell r="J188">
            <v>-222.2482042314106</v>
          </cell>
        </row>
        <row r="189">
          <cell r="B189" t="str">
            <v>CO2_SECTOR</v>
          </cell>
          <cell r="C189" t="str">
            <v>VAR_comnet</v>
          </cell>
          <cell r="D189" t="str">
            <v>-</v>
          </cell>
          <cell r="E189">
            <v>43754.121037059835</v>
          </cell>
          <cell r="F189">
            <v>40982.656510841072</v>
          </cell>
          <cell r="G189">
            <v>37872.026601088321</v>
          </cell>
          <cell r="H189">
            <v>31356.081428976275</v>
          </cell>
          <cell r="I189">
            <v>20174.798049809666</v>
          </cell>
          <cell r="J189">
            <v>5522.3991062655059</v>
          </cell>
        </row>
        <row r="190">
          <cell r="B190" t="str">
            <v>CO2SC</v>
          </cell>
          <cell r="C190" t="str">
            <v>VAR_fout</v>
          </cell>
          <cell r="D190" t="str">
            <v>CO2S1</v>
          </cell>
          <cell r="E190">
            <v>6307.1990227535098</v>
          </cell>
          <cell r="F190">
            <v>6307.1990227535098</v>
          </cell>
          <cell r="G190">
            <v>6307.1990227535098</v>
          </cell>
          <cell r="H190">
            <v>6307.1990227535098</v>
          </cell>
          <cell r="I190">
            <v>6307.1990227535098</v>
          </cell>
          <cell r="J190">
            <v>6307.1990227535098</v>
          </cell>
        </row>
        <row r="191">
          <cell r="B191" t="str">
            <v>CO2SC</v>
          </cell>
          <cell r="C191" t="str">
            <v>VAR_fout</v>
          </cell>
          <cell r="D191" t="str">
            <v>CO2S2</v>
          </cell>
          <cell r="J191">
            <v>3.6153927759763502E-5</v>
          </cell>
        </row>
        <row r="192">
          <cell r="B192" t="str">
            <v>CO2SC</v>
          </cell>
          <cell r="C192" t="str">
            <v>VAR_fin</v>
          </cell>
          <cell r="D192" t="str">
            <v>CO2EXP</v>
          </cell>
          <cell r="I192">
            <v>988.749306996511</v>
          </cell>
          <cell r="J192">
            <v>5966.3098976930296</v>
          </cell>
        </row>
        <row r="193">
          <cell r="B193" t="str">
            <v>CO2SC</v>
          </cell>
          <cell r="C193" t="str">
            <v>EQ_combalM</v>
          </cell>
          <cell r="D193" t="str">
            <v>-</v>
          </cell>
          <cell r="J193">
            <v>-1.14283891086228E-7</v>
          </cell>
        </row>
        <row r="194">
          <cell r="B194" t="str">
            <v>CO2P</v>
          </cell>
          <cell r="C194" t="str">
            <v>VAR_fout</v>
          </cell>
          <cell r="D194" t="str">
            <v>ITOT-PROCESSCO2</v>
          </cell>
          <cell r="E194">
            <v>2089.34680048464</v>
          </cell>
          <cell r="F194">
            <v>2111.0131698740802</v>
          </cell>
          <cell r="G194">
            <v>2102.26947106126</v>
          </cell>
          <cell r="H194">
            <v>2093.6570636083015</v>
          </cell>
          <cell r="I194">
            <v>2077.4128483263244</v>
          </cell>
          <cell r="J194">
            <v>2063.7485574569851</v>
          </cell>
        </row>
        <row r="195">
          <cell r="B195" t="str">
            <v>CO2P</v>
          </cell>
          <cell r="C195" t="str">
            <v>VAR_comnet</v>
          </cell>
          <cell r="D195" t="str">
            <v>-</v>
          </cell>
          <cell r="E195">
            <v>2089.34680048464</v>
          </cell>
          <cell r="F195">
            <v>2111.0131698740802</v>
          </cell>
          <cell r="G195">
            <v>2102.26947106126</v>
          </cell>
          <cell r="H195">
            <v>2093.6570636083015</v>
          </cell>
          <cell r="I195">
            <v>2077.4128483263244</v>
          </cell>
          <cell r="J195">
            <v>2063.7485574569851</v>
          </cell>
        </row>
        <row r="196">
          <cell r="B196" t="str">
            <v>CO2_E</v>
          </cell>
          <cell r="C196" t="str">
            <v>VAR_fout</v>
          </cell>
          <cell r="D196" t="str">
            <v>EWSTINCCS</v>
          </cell>
          <cell r="I196">
            <v>900.12469982042899</v>
          </cell>
          <cell r="J196">
            <v>1208.0044118108699</v>
          </cell>
        </row>
        <row r="197">
          <cell r="B197" t="str">
            <v>CO2_E</v>
          </cell>
          <cell r="C197" t="str">
            <v>VAR_fout</v>
          </cell>
          <cell r="D197" t="str">
            <v>ENGA-CCS</v>
          </cell>
          <cell r="I197">
            <v>0.49934673585279898</v>
          </cell>
          <cell r="J197">
            <v>172.277576544363</v>
          </cell>
        </row>
        <row r="198">
          <cell r="B198" t="str">
            <v>CO2_E</v>
          </cell>
          <cell r="C198" t="str">
            <v>VAR_fout</v>
          </cell>
          <cell r="D198" t="str">
            <v>CHPWSTCCS</v>
          </cell>
          <cell r="I198">
            <v>1044.64375337262</v>
          </cell>
          <cell r="J198">
            <v>1223.16847532162</v>
          </cell>
        </row>
        <row r="199">
          <cell r="B199" t="str">
            <v>CO2_E</v>
          </cell>
          <cell r="C199" t="str">
            <v>VAR_fout</v>
          </cell>
          <cell r="D199" t="str">
            <v>HPLNGA</v>
          </cell>
          <cell r="E199">
            <v>114.38344691156099</v>
          </cell>
          <cell r="F199">
            <v>93.824340290338995</v>
          </cell>
          <cell r="G199">
            <v>154.40912232634301</v>
          </cell>
          <cell r="H199">
            <v>31.678147005961801</v>
          </cell>
          <cell r="I199">
            <v>6.2996635192839801</v>
          </cell>
          <cell r="J199">
            <v>3.7823850757779101E-3</v>
          </cell>
        </row>
        <row r="200">
          <cell r="B200" t="str">
            <v>CO2_E</v>
          </cell>
          <cell r="C200" t="str">
            <v>VAR_fout</v>
          </cell>
          <cell r="D200" t="str">
            <v>CHPWST</v>
          </cell>
          <cell r="E200">
            <v>2783.9956656490099</v>
          </cell>
          <cell r="F200">
            <v>2574.9254850764501</v>
          </cell>
          <cell r="G200">
            <v>2613.3729211975201</v>
          </cell>
          <cell r="H200">
            <v>2556.3813071700201</v>
          </cell>
          <cell r="I200">
            <v>1450.95808756061</v>
          </cell>
          <cell r="J200">
            <v>995.54048648680498</v>
          </cell>
        </row>
        <row r="201">
          <cell r="B201" t="str">
            <v>CO2_E</v>
          </cell>
          <cell r="C201" t="str">
            <v>VAR_fout</v>
          </cell>
          <cell r="D201" t="str">
            <v>CHPNGA</v>
          </cell>
          <cell r="E201">
            <v>207.16401430479101</v>
          </cell>
          <cell r="F201">
            <v>7.3575478826367294E-2</v>
          </cell>
          <cell r="G201">
            <v>0.84754184300898305</v>
          </cell>
          <cell r="H201">
            <v>1.1342665729794399</v>
          </cell>
          <cell r="I201">
            <v>2.8459491383678599</v>
          </cell>
          <cell r="J201">
            <v>5.24366702159784E-2</v>
          </cell>
        </row>
        <row r="202">
          <cell r="B202" t="str">
            <v>CO2_E</v>
          </cell>
          <cell r="C202" t="str">
            <v>VAR_fout</v>
          </cell>
          <cell r="D202" t="str">
            <v>EWSTINC</v>
          </cell>
          <cell r="E202">
            <v>1689.29359994538</v>
          </cell>
          <cell r="F202">
            <v>1895.88438528489</v>
          </cell>
          <cell r="G202">
            <v>1924.1941787933899</v>
          </cell>
          <cell r="H202">
            <v>1920.6437209015</v>
          </cell>
          <cell r="I202">
            <v>1136.5097360879799</v>
          </cell>
          <cell r="J202">
            <v>1208.0857277719099</v>
          </cell>
        </row>
        <row r="203">
          <cell r="B203" t="str">
            <v>CO2_E</v>
          </cell>
          <cell r="C203" t="str">
            <v>VAR_fout</v>
          </cell>
          <cell r="D203" t="str">
            <v>ENGA-GTCC</v>
          </cell>
          <cell r="I203">
            <v>0.54405183743866803</v>
          </cell>
          <cell r="J203">
            <v>8.2331519530065594E-2</v>
          </cell>
        </row>
        <row r="204">
          <cell r="B204" t="str">
            <v>CO2_E</v>
          </cell>
          <cell r="C204" t="str">
            <v>VAR_fout</v>
          </cell>
          <cell r="D204" t="str">
            <v>HPLOIL</v>
          </cell>
          <cell r="E204">
            <v>15.8763002768824</v>
          </cell>
          <cell r="F204">
            <v>159.28965172881999</v>
          </cell>
          <cell r="G204">
            <v>5.3551021808803598E-2</v>
          </cell>
          <cell r="H204">
            <v>2.31637328310677E-2</v>
          </cell>
          <cell r="I204">
            <v>1.36068964347444E-2</v>
          </cell>
          <cell r="J204">
            <v>1.42373048739873E-4</v>
          </cell>
        </row>
        <row r="205">
          <cell r="B205" t="str">
            <v>CO2_E</v>
          </cell>
          <cell r="C205" t="str">
            <v>VAR_fout</v>
          </cell>
          <cell r="D205" t="str">
            <v>CHPGFC</v>
          </cell>
          <cell r="I205">
            <v>11.6792416128682</v>
          </cell>
          <cell r="J205">
            <v>7.3003638423784496</v>
          </cell>
        </row>
        <row r="206">
          <cell r="B206" t="str">
            <v>CO2_E</v>
          </cell>
          <cell r="C206" t="str">
            <v>VAR_fout</v>
          </cell>
          <cell r="D206" t="str">
            <v>EOIL-ENG</v>
          </cell>
          <cell r="E206">
            <v>8.5628032463977899</v>
          </cell>
          <cell r="F206">
            <v>6.3799141562085299E-2</v>
          </cell>
          <cell r="G206">
            <v>0.34378902623097701</v>
          </cell>
          <cell r="H206">
            <v>6.6728857898082194E-2</v>
          </cell>
          <cell r="I206">
            <v>0.168968994105479</v>
          </cell>
          <cell r="J206">
            <v>1.3081484436048901E-3</v>
          </cell>
        </row>
        <row r="207">
          <cell r="B207" t="str">
            <v>CO2_E</v>
          </cell>
          <cell r="C207" t="str">
            <v>VAR_fout</v>
          </cell>
          <cell r="D207" t="str">
            <v>ENGA-GTOC</v>
          </cell>
          <cell r="F207">
            <v>5.81726438816026E-2</v>
          </cell>
          <cell r="G207">
            <v>0.43307103740303599</v>
          </cell>
          <cell r="H207">
            <v>0.21188616892737899</v>
          </cell>
          <cell r="I207">
            <v>6.3609712114621404</v>
          </cell>
          <cell r="J207">
            <v>0.397947561997823</v>
          </cell>
        </row>
        <row r="208">
          <cell r="B208" t="str">
            <v>CO2_E</v>
          </cell>
          <cell r="C208" t="str">
            <v>VAR_fout</v>
          </cell>
          <cell r="D208" t="str">
            <v>CHPOIL</v>
          </cell>
          <cell r="E208">
            <v>1.46021150524109</v>
          </cell>
          <cell r="F208">
            <v>7.4611868302540504E-2</v>
          </cell>
          <cell r="G208">
            <v>0.34329924100092002</v>
          </cell>
          <cell r="H208">
            <v>8.7333301126655702E-2</v>
          </cell>
          <cell r="I208">
            <v>0.108894266008048</v>
          </cell>
          <cell r="J208">
            <v>1.72350258971841E-3</v>
          </cell>
        </row>
        <row r="209">
          <cell r="B209" t="str">
            <v>CO2_E</v>
          </cell>
          <cell r="C209" t="str">
            <v>VAR_comnet</v>
          </cell>
          <cell r="D209" t="str">
            <v>-</v>
          </cell>
          <cell r="E209">
            <v>4820.73604183927</v>
          </cell>
          <cell r="F209">
            <v>4724.1940215130699</v>
          </cell>
          <cell r="G209">
            <v>4693.9974744867104</v>
          </cell>
          <cell r="H209">
            <v>4510.2265537112398</v>
          </cell>
          <cell r="I209">
            <v>4560.7569710534599</v>
          </cell>
          <cell r="J209">
            <v>4814.9167139388501</v>
          </cell>
        </row>
        <row r="210">
          <cell r="B210" t="str">
            <v>CO2_I</v>
          </cell>
          <cell r="C210" t="str">
            <v>VAR_fout</v>
          </cell>
          <cell r="D210" t="str">
            <v>ITOT-CHPNGA</v>
          </cell>
          <cell r="E210">
            <v>108.172341236294</v>
          </cell>
          <cell r="F210">
            <v>14.442844038921701</v>
          </cell>
          <cell r="G210">
            <v>8.0571622590984298</v>
          </cell>
          <cell r="H210">
            <v>6.15678695532071</v>
          </cell>
          <cell r="I210">
            <v>3.378107786697</v>
          </cell>
          <cell r="J210">
            <v>1.2148309805690301</v>
          </cell>
        </row>
        <row r="211">
          <cell r="B211" t="str">
            <v>CO2_I</v>
          </cell>
          <cell r="C211" t="str">
            <v>VAR_fout</v>
          </cell>
          <cell r="D211" t="str">
            <v>ITOT-SWHNGABR</v>
          </cell>
          <cell r="E211">
            <v>2005.1532127896801</v>
          </cell>
          <cell r="F211">
            <v>1795.1935161461399</v>
          </cell>
          <cell r="G211">
            <v>1968.15887494871</v>
          </cell>
          <cell r="H211">
            <v>1381.9856371901001</v>
          </cell>
          <cell r="I211">
            <v>842.49554566473603</v>
          </cell>
          <cell r="J211">
            <v>393.47987946897399</v>
          </cell>
        </row>
        <row r="212">
          <cell r="B212" t="str">
            <v>CO2_I</v>
          </cell>
          <cell r="C212" t="str">
            <v>VAR_fout</v>
          </cell>
          <cell r="D212" t="str">
            <v>ITOT-CHPWSTCCS</v>
          </cell>
          <cell r="I212">
            <v>413.93205691654902</v>
          </cell>
          <cell r="J212">
            <v>986.52942678572799</v>
          </cell>
        </row>
        <row r="213">
          <cell r="B213" t="str">
            <v>CO2_I</v>
          </cell>
          <cell r="C213" t="str">
            <v>VAR_fout</v>
          </cell>
          <cell r="D213" t="str">
            <v>ITOT-SWHLFOBR</v>
          </cell>
          <cell r="E213">
            <v>655.76800743348804</v>
          </cell>
          <cell r="F213">
            <v>584.61028538158996</v>
          </cell>
          <cell r="G213">
            <v>583.17080163723006</v>
          </cell>
          <cell r="H213">
            <v>477.82266346684798</v>
          </cell>
          <cell r="I213">
            <v>249.15274206546101</v>
          </cell>
          <cell r="J213">
            <v>18.098797498259401</v>
          </cell>
        </row>
        <row r="214">
          <cell r="B214" t="str">
            <v>CO2_I</v>
          </cell>
          <cell r="C214" t="str">
            <v>VAR_fout</v>
          </cell>
          <cell r="D214" t="str">
            <v>ITOT-CHPNGACCS</v>
          </cell>
          <cell r="I214">
            <v>0.76429654898607102</v>
          </cell>
          <cell r="J214">
            <v>0.77648285438759301</v>
          </cell>
        </row>
        <row r="215">
          <cell r="B215" t="str">
            <v>CO2_I</v>
          </cell>
          <cell r="C215" t="str">
            <v>VAR_fout</v>
          </cell>
          <cell r="D215" t="str">
            <v>ITOT-CHPGFC</v>
          </cell>
          <cell r="H215">
            <v>3.2209434701364399E-2</v>
          </cell>
          <cell r="I215">
            <v>0.20187525990702701</v>
          </cell>
          <cell r="J215">
            <v>3.4690357498249398E-2</v>
          </cell>
        </row>
        <row r="216">
          <cell r="B216" t="str">
            <v>CO2_I</v>
          </cell>
          <cell r="C216" t="str">
            <v>VAR_fout</v>
          </cell>
          <cell r="D216" t="str">
            <v>ITOT-SWHCOABR</v>
          </cell>
          <cell r="E216">
            <v>330.012216822857</v>
          </cell>
          <cell r="F216">
            <v>321.17942825843801</v>
          </cell>
          <cell r="G216">
            <v>0.38867632723211698</v>
          </cell>
          <cell r="H216">
            <v>2.6784942549284801E-2</v>
          </cell>
          <cell r="I216">
            <v>4.2821723874369902E-2</v>
          </cell>
          <cell r="J216">
            <v>1.1734949873807399E-2</v>
          </cell>
        </row>
        <row r="217">
          <cell r="B217" t="str">
            <v>CO2_I</v>
          </cell>
          <cell r="C217" t="str">
            <v>VAR_fout</v>
          </cell>
          <cell r="D217" t="str">
            <v>ITOT-CHPOIL</v>
          </cell>
          <cell r="E217">
            <v>21.627056699032501</v>
          </cell>
          <cell r="F217">
            <v>51.247776737920098</v>
          </cell>
          <cell r="G217">
            <v>0.97042800136690299</v>
          </cell>
          <cell r="H217">
            <v>47.903844910851298</v>
          </cell>
          <cell r="I217">
            <v>1.3519212915463701</v>
          </cell>
          <cell r="J217">
            <v>0.101658659524875</v>
          </cell>
        </row>
        <row r="218">
          <cell r="B218" t="str">
            <v>CO2_I</v>
          </cell>
          <cell r="C218" t="str">
            <v>VAR_fout</v>
          </cell>
          <cell r="D218" t="str">
            <v>ITOT-SWHWSTBR</v>
          </cell>
          <cell r="E218">
            <v>723.65838538933895</v>
          </cell>
          <cell r="F218">
            <v>749.83723168766505</v>
          </cell>
          <cell r="G218">
            <v>520.44678489179796</v>
          </cell>
          <cell r="H218">
            <v>514.63439316946199</v>
          </cell>
          <cell r="I218">
            <v>506.25304900614799</v>
          </cell>
          <cell r="J218">
            <v>2.7741541382869099E-2</v>
          </cell>
        </row>
        <row r="219">
          <cell r="B219" t="str">
            <v>CO2_I</v>
          </cell>
          <cell r="C219" t="str">
            <v>VAR_fout</v>
          </cell>
          <cell r="D219" t="str">
            <v>ITOT-SWHNGAHP</v>
          </cell>
          <cell r="G219">
            <v>0.14250875276904401</v>
          </cell>
          <cell r="H219">
            <v>0.107962299091087</v>
          </cell>
          <cell r="I219">
            <v>0.12566871307976901</v>
          </cell>
          <cell r="J219">
            <v>7.6637052517904203E-2</v>
          </cell>
        </row>
        <row r="220">
          <cell r="B220" t="str">
            <v>CO2_I</v>
          </cell>
          <cell r="C220" t="str">
            <v>VAR_fout</v>
          </cell>
          <cell r="D220" t="str">
            <v>ITOT-CHPWST</v>
          </cell>
          <cell r="E220">
            <v>344.47221714582599</v>
          </cell>
          <cell r="F220">
            <v>344.64728684029501</v>
          </cell>
          <cell r="G220">
            <v>504.19695274014998</v>
          </cell>
          <cell r="H220">
            <v>498.56614848268299</v>
          </cell>
          <cell r="I220">
            <v>76.524155526893907</v>
          </cell>
          <cell r="J220">
            <v>4.2997754821073701E-2</v>
          </cell>
        </row>
        <row r="221">
          <cell r="B221" t="str">
            <v>CO2_I</v>
          </cell>
          <cell r="C221" t="str">
            <v>VAR_fout</v>
          </cell>
          <cell r="D221" t="str">
            <v>ITOT-SWHHFOBR</v>
          </cell>
          <cell r="E221">
            <v>210.21017675508699</v>
          </cell>
          <cell r="F221">
            <v>1.9000763459890799E-2</v>
          </cell>
          <cell r="G221">
            <v>5.04410634609435E-2</v>
          </cell>
          <cell r="H221">
            <v>2.6327926644457801E-2</v>
          </cell>
          <cell r="I221">
            <v>4.6061546499723403E-2</v>
          </cell>
        </row>
        <row r="222">
          <cell r="B222" t="str">
            <v>CO2_I</v>
          </cell>
          <cell r="C222" t="str">
            <v>VAR_comnet</v>
          </cell>
          <cell r="D222" t="str">
            <v>-</v>
          </cell>
          <cell r="E222">
            <v>4399.0736142716096</v>
          </cell>
          <cell r="F222">
            <v>3861.1773698544298</v>
          </cell>
          <cell r="G222">
            <v>3585.58263062182</v>
          </cell>
          <cell r="H222">
            <v>2927.2627587782599</v>
          </cell>
          <cell r="I222">
            <v>2094.26830205038</v>
          </cell>
          <cell r="J222">
            <v>1400.39487790354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4.2879778169304302E-7</v>
          </cell>
          <cell r="I4">
            <v>5.9810594540374705E-7</v>
          </cell>
          <cell r="J4">
            <v>3.3068048403492798E-5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9.4015848278562106E-6</v>
          </cell>
          <cell r="J5">
            <v>1.5911347487229801E-7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2.0602881954748501E-6</v>
          </cell>
          <cell r="I6">
            <v>1.4790443416598799E-6</v>
          </cell>
          <cell r="J6">
            <v>1.2528149784712801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6.1657553823127604E-7</v>
          </cell>
          <cell r="I7">
            <v>8.41197353877886E-5</v>
          </cell>
          <cell r="J7">
            <v>3.1942597542101899E-6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5.2975845438752699E-6</v>
          </cell>
          <cell r="F8">
            <v>1.9733347533624801E-7</v>
          </cell>
          <cell r="G8">
            <v>2.5414824948860199E-7</v>
          </cell>
          <cell r="H8">
            <v>3.2018275102887199E-7</v>
          </cell>
          <cell r="I8">
            <v>7.2317327996789297E-7</v>
          </cell>
          <cell r="J8">
            <v>1.21701937442647E-6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8.351770902573E-4</v>
          </cell>
          <cell r="J9">
            <v>4.2784091863165901E-6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4.09636282528627E-3</v>
          </cell>
          <cell r="F10">
            <v>2.93421692455757E-4</v>
          </cell>
          <cell r="G10">
            <v>3.4573708896328102E-7</v>
          </cell>
          <cell r="H10">
            <v>7.2849953962785402E-2</v>
          </cell>
          <cell r="I10">
            <v>1.43990861523408E-2</v>
          </cell>
          <cell r="J10">
            <v>6.7135031035904402E-2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1.6054548614889601E-7</v>
          </cell>
          <cell r="F11">
            <v>1.7015903022486399E-7</v>
          </cell>
          <cell r="G11">
            <v>2.0499882528086299E-7</v>
          </cell>
          <cell r="H11">
            <v>2.5226853474368799E-7</v>
          </cell>
          <cell r="I11">
            <v>8.42950186102883E-7</v>
          </cell>
          <cell r="J11">
            <v>3.7126358357631302E-4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1.43346780816286E-2</v>
          </cell>
          <cell r="F12">
            <v>0.12462868270150999</v>
          </cell>
          <cell r="G12">
            <v>2.6595827899787102E-7</v>
          </cell>
          <cell r="H12">
            <v>3.2198211298099E-7</v>
          </cell>
          <cell r="I12">
            <v>6.9328744713035004E-2</v>
          </cell>
          <cell r="J12">
            <v>0.174206311397723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1.1235867889781501E-5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9.4236700838108895E-8</v>
          </cell>
          <cell r="F14">
            <v>5.5740073355377803E-8</v>
          </cell>
          <cell r="G14">
            <v>6.6092784122924696E-8</v>
          </cell>
          <cell r="H14">
            <v>7.7407914855212195E-8</v>
          </cell>
          <cell r="I14">
            <v>1.21594350051035E-7</v>
          </cell>
          <cell r="J14">
            <v>2.5762442267473798E-7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3.4767343060841102E-6</v>
          </cell>
          <cell r="I15">
            <v>1.4367689559144499E-2</v>
          </cell>
          <cell r="J15">
            <v>0.47951862861014599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9.2977868105074705E-7</v>
          </cell>
          <cell r="I16">
            <v>4.79121318311733E-2</v>
          </cell>
          <cell r="J16">
            <v>1.48357700811864E-6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9.8513775467311109E-7</v>
          </cell>
          <cell r="I17">
            <v>3.7943524800933298E-2</v>
          </cell>
          <cell r="J17">
            <v>1.23783231317804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1.76458683967906E-6</v>
          </cell>
          <cell r="F18">
            <v>8.2173028372785804E-8</v>
          </cell>
          <cell r="G18">
            <v>1.1600473294978401E-7</v>
          </cell>
          <cell r="H18">
            <v>1.3680391373785301E-7</v>
          </cell>
          <cell r="I18">
            <v>2.71510228750184E-7</v>
          </cell>
          <cell r="J18">
            <v>4.5890366353555099E-7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4.9515872385608201E-2</v>
          </cell>
          <cell r="F19">
            <v>0.121752600856583</v>
          </cell>
          <cell r="G19">
            <v>1.7275370250168998E-2</v>
          </cell>
          <cell r="H19">
            <v>1.6183483092322801E-2</v>
          </cell>
          <cell r="I19">
            <v>9.0812498444885398E-2</v>
          </cell>
          <cell r="J19">
            <v>0.25461928142604501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1.7011067744900599E-6</v>
          </cell>
          <cell r="F20">
            <v>8.3710218998103295E-8</v>
          </cell>
          <cell r="G20">
            <v>1.4735387861503001E-7</v>
          </cell>
          <cell r="H20">
            <v>1.20859745763939E-7</v>
          </cell>
          <cell r="I20">
            <v>1.9855383006066499E-7</v>
          </cell>
          <cell r="J20">
            <v>6.1591835667345598E-7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2.5546529424291501E-6</v>
          </cell>
          <cell r="J21">
            <v>6.8597409896465696E-7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6.1261226919932496E-7</v>
          </cell>
          <cell r="F22">
            <v>1.7522116094357E-5</v>
          </cell>
          <cell r="G22">
            <v>4.3619507094440998E-7</v>
          </cell>
          <cell r="H22">
            <v>2.8378944851346802E-7</v>
          </cell>
          <cell r="I22">
            <v>2.2262839684769999E-6</v>
          </cell>
          <cell r="J22">
            <v>3.9196960583722098E-6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2.2963229258924901E-4</v>
          </cell>
          <cell r="J23">
            <v>1.6375321333512901E-4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1.6587428393361301E-5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6.6948472096970796E-6</v>
          </cell>
          <cell r="J25">
            <v>4.31146549244168E-8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1.9364914461509699E-7</v>
          </cell>
          <cell r="J26">
            <v>1.95790922970514E-4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3.2087804516676602E-4</v>
          </cell>
          <cell r="F27">
            <v>7.1187688099947602E-4</v>
          </cell>
          <cell r="G27">
            <v>8.0702479823242493E-6</v>
          </cell>
          <cell r="H27">
            <v>2.3225142686465602E-3</v>
          </cell>
          <cell r="I27">
            <v>0.90357936962309804</v>
          </cell>
          <cell r="J27">
            <v>1.9796585180939299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2.0877090067590399E-7</v>
          </cell>
          <cell r="F28">
            <v>1.5355236640564101E-7</v>
          </cell>
          <cell r="G28">
            <v>1.7359630325465199E-7</v>
          </cell>
          <cell r="H28">
            <v>2.0038254623459199E-7</v>
          </cell>
          <cell r="I28">
            <v>1.01298057094711E-6</v>
          </cell>
          <cell r="J28">
            <v>2.4831874686847097E-7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5.2514514280566301E-6</v>
          </cell>
          <cell r="J29">
            <v>9.6092072277185796E-8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0.152523588328251</v>
          </cell>
          <cell r="F30">
            <v>5.5869091158002697E-2</v>
          </cell>
          <cell r="G30">
            <v>3.1834992214286801E-6</v>
          </cell>
          <cell r="H30">
            <v>2.9073891791565102E-3</v>
          </cell>
          <cell r="I30">
            <v>0.18149994274616901</v>
          </cell>
          <cell r="J30">
            <v>0.13544321400611101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1.9866097818627299E-5</v>
          </cell>
          <cell r="I31">
            <v>1.4234005909323499E-2</v>
          </cell>
          <cell r="J31">
            <v>0.470225624563615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4.7903426872603896E-3</v>
          </cell>
          <cell r="F32">
            <v>1.4052718234101199E-7</v>
          </cell>
          <cell r="G32">
            <v>1.3780047644641401E-7</v>
          </cell>
          <cell r="H32">
            <v>1.3060382987439199E-7</v>
          </cell>
          <cell r="I32">
            <v>3.46363116126517E-6</v>
          </cell>
          <cell r="J32">
            <v>5.7060225533722395E-7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5.1077187807573702E-7</v>
          </cell>
          <cell r="F33">
            <v>2.9880913012415802E-7</v>
          </cell>
          <cell r="G33">
            <v>4.0349421986558702E-7</v>
          </cell>
          <cell r="H33">
            <v>4.9232185152366001E-7</v>
          </cell>
          <cell r="I33">
            <v>1.4594245492134499E-6</v>
          </cell>
          <cell r="J33">
            <v>5.3481566665343702E-6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9.6321926655082696E-7</v>
          </cell>
          <cell r="I34">
            <v>0.51401984778055398</v>
          </cell>
          <cell r="J34">
            <v>0.82540929736487201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7.9334945316683202E-4</v>
          </cell>
          <cell r="J35">
            <v>2.0610643151018899E-3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9.9537398167192907E-6</v>
          </cell>
          <cell r="J36">
            <v>2.4087209974969198E-7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4.2879778169304302E-7</v>
          </cell>
          <cell r="I37">
            <v>1.1463560662586129E-6</v>
          </cell>
          <cell r="J37">
            <v>3.3831801467313708E-5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9.4015848278562106E-6</v>
          </cell>
          <cell r="J38">
            <v>9.5129371361868818E-6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2.0602881954748501E-6</v>
          </cell>
          <cell r="I39">
            <v>9.6365283635000642E-6</v>
          </cell>
          <cell r="J39">
            <v>1.2528217257684202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6.1657553823127604E-7</v>
          </cell>
          <cell r="I40">
            <v>8.5479504989673571E-5</v>
          </cell>
          <cell r="J40">
            <v>8.782998208848763E-5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1.027517292125524</v>
          </cell>
          <cell r="F41">
            <v>1.0275174894589993</v>
          </cell>
          <cell r="G41">
            <v>1.0275177436072487</v>
          </cell>
          <cell r="H41">
            <v>1.0275180637899999</v>
          </cell>
          <cell r="I41">
            <v>1.0275193407792833</v>
          </cell>
          <cell r="J41">
            <v>0.72468524457243766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8.351770902573E-4</v>
          </cell>
          <cell r="J42">
            <v>8.3945549944361702E-4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0.21266669221778992</v>
          </cell>
          <cell r="F43">
            <v>0.2129597818485322</v>
          </cell>
          <cell r="G43">
            <v>0.21295834775097955</v>
          </cell>
          <cell r="H43">
            <v>0.2122240978378514</v>
          </cell>
          <cell r="I43">
            <v>0.20568745251707304</v>
          </cell>
          <cell r="J43">
            <v>0.19359352173864536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1.6054548614889601E-7</v>
          </cell>
          <cell r="F44">
            <v>3.3070451637375899E-7</v>
          </cell>
          <cell r="G44">
            <v>5.3570334165462196E-7</v>
          </cell>
          <cell r="H44">
            <v>7.8797187639831E-7</v>
          </cell>
          <cell r="I44">
            <v>2.1067052992567E-6</v>
          </cell>
          <cell r="J44">
            <v>3.7337028887556999E-4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4.2353001019086942E-2</v>
          </cell>
          <cell r="F45">
            <v>0.16698153704674745</v>
          </cell>
          <cell r="G45">
            <v>0.13896227633057481</v>
          </cell>
          <cell r="H45">
            <v>0.13895159753551478</v>
          </cell>
          <cell r="I45">
            <v>0.13896155073308408</v>
          </cell>
          <cell r="J45">
            <v>0.24353598527025688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1.1235867889781501E-5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0.95961778731834491</v>
          </cell>
          <cell r="F47">
            <v>0.95961784305841824</v>
          </cell>
          <cell r="G47">
            <v>0.95961790915120238</v>
          </cell>
          <cell r="H47">
            <v>0.95961798655911723</v>
          </cell>
          <cell r="I47">
            <v>0.9596182262171169</v>
          </cell>
          <cell r="J47">
            <v>0.48125414019548363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3.4767343060841102E-6</v>
          </cell>
          <cell r="I48">
            <v>3.6690241833120203E-2</v>
          </cell>
          <cell r="J48">
            <v>0.51167240719821505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9.2977868105074705E-7</v>
          </cell>
          <cell r="I49">
            <v>4.7914370365809922E-2</v>
          </cell>
          <cell r="J49">
            <v>4.7914127891473278E-2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9.8513775467311109E-7</v>
          </cell>
          <cell r="I50">
            <v>0.101620303925546</v>
          </cell>
          <cell r="J50">
            <v>1.3394526171035801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2.2350539662119799</v>
          </cell>
          <cell r="F51">
            <v>2.2350540483850083</v>
          </cell>
          <cell r="G51">
            <v>2.2350541643897412</v>
          </cell>
          <cell r="H51">
            <v>2.2350543011936548</v>
          </cell>
          <cell r="I51">
            <v>2.2350547819176025</v>
          </cell>
          <cell r="J51">
            <v>1.1208935416849859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4.9515872385608201E-2</v>
          </cell>
          <cell r="F52">
            <v>0.17126829189346518</v>
          </cell>
          <cell r="G52">
            <v>0.18854324545872883</v>
          </cell>
          <cell r="H52">
            <v>0.20472612362757409</v>
          </cell>
          <cell r="I52">
            <v>0.20473932438662404</v>
          </cell>
          <cell r="J52">
            <v>0.34965092204029891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3.0972417085026946</v>
          </cell>
          <cell r="F53">
            <v>3.0972417922129134</v>
          </cell>
          <cell r="G53">
            <v>3.0972419395667923</v>
          </cell>
          <cell r="H53">
            <v>3.097242060426538</v>
          </cell>
          <cell r="I53">
            <v>3.0972425086224193</v>
          </cell>
          <cell r="J53">
            <v>1.5532853651810761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2.5546529424291501E-6</v>
          </cell>
          <cell r="J54">
            <v>3.214021145578169E-6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6.1261226919932496E-7</v>
          </cell>
          <cell r="F55">
            <v>1.8103776115925209E-5</v>
          </cell>
          <cell r="G55">
            <v>1.8443479454370472E-5</v>
          </cell>
          <cell r="H55">
            <v>1.8481538614049535E-5</v>
          </cell>
          <cell r="I55">
            <v>1.5176651865330791E-5</v>
          </cell>
          <cell r="J55">
            <v>8.9501258447783685E-6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2.2963229258924901E-4</v>
          </cell>
          <cell r="J56">
            <v>2.4231678827306877E-4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1.6587428393361301E-5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6.6948472096970796E-6</v>
          </cell>
          <cell r="J58">
            <v>6.7379618646214997E-6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1.9364914461509699E-7</v>
          </cell>
          <cell r="J59">
            <v>1.9586133978614331E-4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3.2087804516676602E-4</v>
          </cell>
          <cell r="F60">
            <v>1.032646887297964E-3</v>
          </cell>
          <cell r="G60">
            <v>1.0403546313554055E-3</v>
          </cell>
          <cell r="H60">
            <v>3.3624278176020016E-3</v>
          </cell>
          <cell r="I60">
            <v>1.3141449511245704</v>
          </cell>
          <cell r="J60">
            <v>3.2087654657413029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2.1649822161672279E-2</v>
          </cell>
          <cell r="F61">
            <v>2.1646231836623481E-2</v>
          </cell>
          <cell r="G61">
            <v>2.1645849957532534E-2</v>
          </cell>
          <cell r="H61">
            <v>2.2917517359770379E-5</v>
          </cell>
          <cell r="I61">
            <v>1.3069933315667923E-5</v>
          </cell>
          <cell r="J61">
            <v>1.0491747489308638E-5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5.2514514280566301E-6</v>
          </cell>
          <cell r="J62">
            <v>5.3475435003338096E-6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0.35482265166197219</v>
          </cell>
          <cell r="F63">
            <v>0.41069134267517754</v>
          </cell>
          <cell r="G63">
            <v>0.41069321795161484</v>
          </cell>
          <cell r="H63">
            <v>0.41359950592738393</v>
          </cell>
          <cell r="I63">
            <v>0.43828578800684148</v>
          </cell>
          <cell r="J63">
            <v>0.45439049273382737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1.9866097818627299E-5</v>
          </cell>
          <cell r="I64">
            <v>3.6336062671070701E-2</v>
          </cell>
          <cell r="J64">
            <v>0.50656168723468598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6.8276648134828382E-3</v>
          </cell>
          <cell r="F65">
            <v>4.1663240831399904E-5</v>
          </cell>
          <cell r="G65">
            <v>4.1528369087179967E-5</v>
          </cell>
          <cell r="H65">
            <v>1.7162377079619519E-5</v>
          </cell>
          <cell r="I65">
            <v>9.9917791702400401E-6</v>
          </cell>
          <cell r="J65">
            <v>4.3825686306898788E-6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1.9844838810379781</v>
          </cell>
          <cell r="F66">
            <v>1.9844841798471082</v>
          </cell>
          <cell r="G66">
            <v>1.984484583341328</v>
          </cell>
          <cell r="H66">
            <v>1.9844850756631796</v>
          </cell>
          <cell r="I66">
            <v>1.984487466785734</v>
          </cell>
          <cell r="J66">
            <v>1.0954688821222205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9.6321926655082696E-7</v>
          </cell>
          <cell r="I67">
            <v>0.51402202564574606</v>
          </cell>
          <cell r="J67">
            <v>1.3394297543112859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7.9334945316683202E-4</v>
          </cell>
          <cell r="J68">
            <v>2.6329082123672807E-3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9.9537398167192907E-6</v>
          </cell>
          <cell r="J69">
            <v>1.0194611916469001E-5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1.7819935436938564E-2</v>
          </cell>
          <cell r="J70">
            <v>1.0417694218461691E-2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23.569376851344231</v>
          </cell>
          <cell r="J71">
            <v>59.202991595525646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288.25325893154593</v>
          </cell>
          <cell r="J72">
            <v>751.63980877900701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0.11258795396840721</v>
          </cell>
          <cell r="F73">
            <v>0.11274334136659782</v>
          </cell>
          <cell r="G73">
            <v>0.10855957608570256</v>
          </cell>
          <cell r="H73">
            <v>0.11235388430446334</v>
          </cell>
          <cell r="I73">
            <v>0.1088943694912759</v>
          </cell>
          <cell r="J73">
            <v>0.1024910154273915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6.7989205959045665E-6</v>
          </cell>
          <cell r="G74">
            <v>7.0173090540247263E-6</v>
          </cell>
          <cell r="H74">
            <v>4.5267442173949723E-6</v>
          </cell>
          <cell r="J74">
            <v>2.5039676158508004E-7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4.8963411860685226E-6</v>
          </cell>
          <cell r="J75">
            <v>6.2524761721574433E-6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0.33471495682180979</v>
          </cell>
          <cell r="F76">
            <v>4.0441136886757253E-2</v>
          </cell>
          <cell r="G76">
            <v>5.6830591591967509E-2</v>
          </cell>
          <cell r="H76">
            <v>0.10415026007846981</v>
          </cell>
          <cell r="I76">
            <v>13.716255652763556</v>
          </cell>
          <cell r="J76">
            <v>31.06693411677573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3.3181856069961773E-3</v>
          </cell>
          <cell r="J77">
            <v>3.733695117326965E-3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2.8161284066054514E-2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6.4825716952726853E-3</v>
          </cell>
          <cell r="J79">
            <v>9.9608084217255172E-3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0.30155411212639377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1.1636234513989511E-3</v>
          </cell>
          <cell r="J81">
            <v>7.6040425538015789E-4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3.0081919418934785E-3</v>
          </cell>
          <cell r="J82">
            <v>1.8667956263479637E-2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8.3519796000337369E-3</v>
          </cell>
          <cell r="J83">
            <v>7.1107073679201275E-3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8.5150950312726009E-5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4.1451975728586301E-3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9.6793472425982099</v>
          </cell>
          <cell r="F86">
            <v>9.6927061192026471</v>
          </cell>
          <cell r="G86">
            <v>9.3330218411965369</v>
          </cell>
          <cell r="H86">
            <v>9.6592239392037236</v>
          </cell>
          <cell r="I86">
            <v>9.3619772971849944</v>
          </cell>
          <cell r="J86">
            <v>8.8116418728768604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3.0288118760090228E-4</v>
          </cell>
          <cell r="J87">
            <v>3.101682712383459E-4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9.6793472425982099</v>
          </cell>
          <cell r="F88">
            <v>9.6927061192026471</v>
          </cell>
          <cell r="G88">
            <v>9.3330218411965369</v>
          </cell>
          <cell r="H88">
            <v>9.6592239392037236</v>
          </cell>
          <cell r="I88">
            <v>9.3618045085499819</v>
          </cell>
          <cell r="J88">
            <v>8.8112990120291634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1.2329762213868082E-4</v>
          </cell>
          <cell r="J89">
            <v>1.38737184799605E-4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3.159563020733784E-4</v>
          </cell>
          <cell r="J90">
            <v>1.8471089039825714E-4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5.6128635137699611E-4</v>
          </cell>
          <cell r="I91">
            <v>5.6260038545721727E-4</v>
          </cell>
          <cell r="J91">
            <v>1.74640038556902E-4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5.5136935637998459</v>
          </cell>
          <cell r="F92">
            <v>1.6711330591204612</v>
          </cell>
          <cell r="G92">
            <v>2.3337576455026725</v>
          </cell>
          <cell r="H92">
            <v>0.58712326937762682</v>
          </cell>
          <cell r="I92">
            <v>0.49825677471646496</v>
          </cell>
          <cell r="J92">
            <v>3.3392184235696499E-4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0.28631404218285261</v>
          </cell>
          <cell r="F93">
            <v>0.27290016180684284</v>
          </cell>
          <cell r="G93">
            <v>6.0404673274780496</v>
          </cell>
          <cell r="H93">
            <v>7.2717795816325381</v>
          </cell>
          <cell r="I93">
            <v>1.5540623105338549</v>
          </cell>
          <cell r="J93">
            <v>2.1912291753261748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26.98657954033726</v>
          </cell>
          <cell r="F94">
            <v>24.15084083547767</v>
          </cell>
          <cell r="G94">
            <v>27.489669896084024</v>
          </cell>
          <cell r="H94">
            <v>30.421587593461943</v>
          </cell>
          <cell r="I94">
            <v>28.761248487856715</v>
          </cell>
          <cell r="J94">
            <v>15.739730579685986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47.001550525130533</v>
          </cell>
          <cell r="F95">
            <v>48.436852128222327</v>
          </cell>
          <cell r="G95">
            <v>48.007090531958397</v>
          </cell>
          <cell r="H95">
            <v>46.396805640153616</v>
          </cell>
          <cell r="I95">
            <v>41.120008307813151</v>
          </cell>
          <cell r="J95">
            <v>23.712742962325272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37.261639211729751</v>
          </cell>
          <cell r="F96">
            <v>32.188185262516733</v>
          </cell>
          <cell r="G96">
            <v>32.316994070945604</v>
          </cell>
          <cell r="H96">
            <v>21.848616981727876</v>
          </cell>
          <cell r="I96">
            <v>10.729872892784538</v>
          </cell>
          <cell r="J96">
            <v>2.7415716081720167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310.97231699831099</v>
          </cell>
          <cell r="F97">
            <v>94.2519045343941</v>
          </cell>
          <cell r="G97">
            <v>131.62393120635099</v>
          </cell>
          <cell r="H97">
            <v>33.113752392898199</v>
          </cell>
          <cell r="I97">
            <v>28.101682094008599</v>
          </cell>
          <cell r="J97">
            <v>1.88331919089329E-2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688.90050541442997</v>
          </cell>
          <cell r="F98">
            <v>646.65741360081199</v>
          </cell>
          <cell r="G98">
            <v>594.04833090262696</v>
          </cell>
          <cell r="H98">
            <v>516.163332484438</v>
          </cell>
          <cell r="I98">
            <v>236.24996360853299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16.148111979112901</v>
          </cell>
          <cell r="F99">
            <v>15.3915691259059</v>
          </cell>
          <cell r="G99">
            <v>340.68235726976201</v>
          </cell>
          <cell r="H99">
            <v>410.12836840407499</v>
          </cell>
          <cell r="I99">
            <v>87.649114314109397</v>
          </cell>
          <cell r="J99">
            <v>123.58532548839599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1522.04308607502</v>
          </cell>
          <cell r="F100">
            <v>1362.10742312094</v>
          </cell>
          <cell r="G100">
            <v>1550.41738213914</v>
          </cell>
          <cell r="H100">
            <v>1715.77754027125</v>
          </cell>
          <cell r="I100">
            <v>1622.1344147151201</v>
          </cell>
          <cell r="J100">
            <v>887.72080469429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2650.8874496173598</v>
          </cell>
          <cell r="F101">
            <v>2731.8384600317399</v>
          </cell>
          <cell r="G101">
            <v>2707.5999060024501</v>
          </cell>
          <cell r="H101">
            <v>2616.77983810467</v>
          </cell>
          <cell r="I101">
            <v>2319.1684685606601</v>
          </cell>
          <cell r="J101">
            <v>1337.39870307515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-3.3181856069961799E-3</v>
          </cell>
          <cell r="J102">
            <v>-3.7336951173269702E-3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2267.7887438448001</v>
          </cell>
          <cell r="F103">
            <v>2049.69693152422</v>
          </cell>
          <cell r="G103">
            <v>1985.2382971679201</v>
          </cell>
          <cell r="H103">
            <v>1426.7955726667101</v>
          </cell>
          <cell r="I103">
            <v>468.318771886278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4514.4822877350298</v>
          </cell>
          <cell r="F104">
            <v>3846.5258263864498</v>
          </cell>
          <cell r="G104">
            <v>3295.8504262849201</v>
          </cell>
          <cell r="H104">
            <v>3170.8886264100101</v>
          </cell>
          <cell r="I104">
            <v>1908.27997742402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5884.0135532915901</v>
          </cell>
          <cell r="F105">
            <v>5816.6482933056704</v>
          </cell>
          <cell r="G105">
            <v>5436.4009793782197</v>
          </cell>
          <cell r="H105">
            <v>3054.3491318491301</v>
          </cell>
          <cell r="I105">
            <v>425.54855613350202</v>
          </cell>
          <cell r="J105">
            <v>59.202991595525702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-2.81612840660545E-2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-6.4825716952727E-3</v>
          </cell>
          <cell r="J107">
            <v>-9.9608084217255206E-3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-0.30155411212639399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-1.16362345139895E-3</v>
          </cell>
          <cell r="J109">
            <v>-7.60404255380158E-4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2101.5564515415599</v>
          </cell>
          <cell r="F110">
            <v>1815.4136488059401</v>
          </cell>
          <cell r="G110">
            <v>1822.6784656013299</v>
          </cell>
          <cell r="H110">
            <v>1232.2619977694501</v>
          </cell>
          <cell r="I110">
            <v>605.164831153048</v>
          </cell>
          <cell r="J110">
            <v>154.62463870090201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-3.0081919418934802E-3</v>
          </cell>
          <cell r="J111">
            <v>-1.8667956263479599E-2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-8.3519796000337508E-3</v>
          </cell>
          <cell r="J112">
            <v>-7.1107073679201197E-3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5.7011961208572917</v>
          </cell>
          <cell r="F113">
            <v>1.6658777273741345</v>
          </cell>
          <cell r="G113">
            <v>2.7604562979921186</v>
          </cell>
          <cell r="H113">
            <v>0.58552734359341196</v>
          </cell>
          <cell r="I113">
            <v>0.50030773751531754</v>
          </cell>
          <cell r="J113">
            <v>3.1933930145625737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9.1912491741183242</v>
          </cell>
          <cell r="F114">
            <v>8.6276456062699562</v>
          </cell>
          <cell r="G114">
            <v>7.9259325595467702</v>
          </cell>
          <cell r="H114">
            <v>7.1333237883614213</v>
          </cell>
          <cell r="I114">
            <v>3.3989717619584852</v>
          </cell>
          <cell r="J114">
            <v>0.2469461672288229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6.3047695689259938E-4</v>
          </cell>
          <cell r="J115">
            <v>6.2605789801909091E-4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6.1047494621010751E-4</v>
          </cell>
          <cell r="J116">
            <v>5.0707262924465021E-4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2.0002010682491718E-5</v>
          </cell>
          <cell r="J117">
            <v>1.1898526877444065E-4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2.9709363834398923</v>
          </cell>
          <cell r="F118">
            <v>2.9709328748570969</v>
          </cell>
          <cell r="G118">
            <v>2.9709308567276174</v>
          </cell>
          <cell r="H118">
            <v>2.9569940587273233</v>
          </cell>
          <cell r="I118">
            <v>2.9667941001212124</v>
          </cell>
          <cell r="J118">
            <v>14.38689337784783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6.11957343838356E-3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1.1204072409569212E-4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6.0075327142878705E-3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2.1349285726429148</v>
          </cell>
          <cell r="I122">
            <v>2.1348628900290909</v>
          </cell>
          <cell r="J122">
            <v>2.1353675626580575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2.1366728232154843E-6</v>
          </cell>
          <cell r="I123">
            <v>0.27320083107075083</v>
          </cell>
          <cell r="J123">
            <v>3.8101356634601276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2.1366728232154843E-6</v>
          </cell>
          <cell r="I124">
            <v>0.27320083107075083</v>
          </cell>
          <cell r="J124">
            <v>3.8101356634601276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1.1764721799786921</v>
          </cell>
          <cell r="F125">
            <v>4.4765134824887278</v>
          </cell>
          <cell r="G125">
            <v>3.2727880336198534</v>
          </cell>
          <cell r="H125">
            <v>2.8357749993187906</v>
          </cell>
          <cell r="I125">
            <v>4.2522114506582636</v>
          </cell>
          <cell r="J125">
            <v>7.4521991236664062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0.20571570986051768</v>
          </cell>
          <cell r="F126">
            <v>6.6513872860521226E-5</v>
          </cell>
          <cell r="G126">
            <v>0.43517463355842484</v>
          </cell>
          <cell r="H126">
            <v>1.773407870545721E-4</v>
          </cell>
          <cell r="I126">
            <v>7.8404514450964506E-4</v>
          </cell>
          <cell r="J126">
            <v>3.1945619319425429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6.1391231475604107E-3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2.3206366957089674E-2</v>
          </cell>
          <cell r="F128">
            <v>4.7437740096385024E-2</v>
          </cell>
          <cell r="G128">
            <v>1.17238553723865E-3</v>
          </cell>
          <cell r="H128">
            <v>1.7195932443612473E-4</v>
          </cell>
          <cell r="I128">
            <v>1.6992234686649953E-4</v>
          </cell>
          <cell r="J128">
            <v>2.2842286659906225E-4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0.30703978160152667</v>
          </cell>
          <cell r="F129">
            <v>4.4285516255680886</v>
          </cell>
          <cell r="G129">
            <v>1.2188600113511229E-3</v>
          </cell>
          <cell r="H129">
            <v>1.5258775942127121E-4</v>
          </cell>
          <cell r="I129">
            <v>2.0504286267348607E-4</v>
          </cell>
          <cell r="J129">
            <v>2.7908871870967091E-4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0.31214110168094694</v>
          </cell>
          <cell r="F130">
            <v>3.9662120958919349E-4</v>
          </cell>
          <cell r="G130">
            <v>3.9699908736445517E-4</v>
          </cell>
          <cell r="H130">
            <v>3.9740173903299569E-4</v>
          </cell>
          <cell r="I130">
            <v>3.9925910322281789E-4</v>
          </cell>
          <cell r="J130">
            <v>4.025790786866495E-4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0.32837542012877352</v>
          </cell>
          <cell r="F131">
            <v>6.7187226071536714E-5</v>
          </cell>
          <cell r="G131">
            <v>2.8348313772789022</v>
          </cell>
          <cell r="H131">
            <v>2.8348631231979562</v>
          </cell>
          <cell r="I131">
            <v>4.2506343180113326</v>
          </cell>
          <cell r="J131">
            <v>4.2506347499295867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9.3473609961252375</v>
          </cell>
          <cell r="F132">
            <v>8.7741847164289357</v>
          </cell>
          <cell r="G132">
            <v>8.0603572714060672</v>
          </cell>
          <cell r="H132">
            <v>7.0035730323533052</v>
          </cell>
          <cell r="I132">
            <v>3.2055625998444053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30.770539265194103</v>
          </cell>
          <cell r="F133">
            <v>27.811355922988035</v>
          </cell>
          <cell r="G133">
            <v>26.936747587081648</v>
          </cell>
          <cell r="H133">
            <v>19.359505734962177</v>
          </cell>
          <cell r="I133">
            <v>6.3543931056482661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61.254847866146925</v>
          </cell>
          <cell r="F134">
            <v>52.191666572407726</v>
          </cell>
          <cell r="G134">
            <v>44.719815824761412</v>
          </cell>
          <cell r="H134">
            <v>43.02426901506113</v>
          </cell>
          <cell r="I134">
            <v>25.892537007110185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3.7980845327970032</v>
          </cell>
          <cell r="F135">
            <v>11.116340628966704</v>
          </cell>
          <cell r="G135">
            <v>14.558998019297308</v>
          </cell>
          <cell r="H135">
            <v>15.808892724091061</v>
          </cell>
          <cell r="I135">
            <v>15.809876437297204</v>
          </cell>
          <cell r="J135">
            <v>27.000000204948261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0.3085362424972079</v>
          </cell>
          <cell r="F136">
            <v>0.32312899259049005</v>
          </cell>
          <cell r="G136">
            <v>6.0234774596041092</v>
          </cell>
          <cell r="H136">
            <v>7.2489457202796981</v>
          </cell>
          <cell r="I136">
            <v>1.5611589102120997</v>
          </cell>
          <cell r="J136">
            <v>2.2012011784698591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8.6413352373969747</v>
          </cell>
          <cell r="F137">
            <v>8.870356687486586</v>
          </cell>
          <cell r="G137">
            <v>9.3661773381534879</v>
          </cell>
          <cell r="H137">
            <v>8.4417582689278134</v>
          </cell>
          <cell r="I137">
            <v>8.8368432288533221</v>
          </cell>
          <cell r="J137">
            <v>9.0255060724600433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0.31936825001821462</v>
          </cell>
          <cell r="J138">
            <v>0.80220855820495529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79.72918093891046</v>
          </cell>
          <cell r="F139">
            <v>78.816372538017276</v>
          </cell>
          <cell r="G139">
            <v>73.663969910274133</v>
          </cell>
          <cell r="H139">
            <v>41.38684460500172</v>
          </cell>
          <cell r="I139">
            <v>5.7662405980149272</v>
          </cell>
          <cell r="J139">
            <v>0.80220855820495529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0.43672590262881883</v>
          </cell>
          <cell r="F140">
            <v>0.55206690066132269</v>
          </cell>
          <cell r="G140">
            <v>3.1577380910412782</v>
          </cell>
          <cell r="H140">
            <v>7.3207613599713257</v>
          </cell>
          <cell r="I140">
            <v>7.320768740329207</v>
          </cell>
          <cell r="J140">
            <v>7.3207719766649211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27.206704251610013</v>
          </cell>
          <cell r="F141">
            <v>28.488382914953444</v>
          </cell>
          <cell r="G141">
            <v>27.403767901808955</v>
          </cell>
          <cell r="H141">
            <v>30.324983133470703</v>
          </cell>
          <cell r="I141">
            <v>28.744250019056448</v>
          </cell>
          <cell r="J141">
            <v>15.744375150153445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4.3247737123930631E-6</v>
          </cell>
          <cell r="I142">
            <v>1.4190606687317554E-5</v>
          </cell>
          <cell r="J142">
            <v>2.3452398453063518E-5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1.8327574865532604E-5</v>
          </cell>
          <cell r="I143">
            <v>7.718248098631456E-5</v>
          </cell>
          <cell r="J143">
            <v>3.9509838701453504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3.1020718205354317E-6</v>
          </cell>
          <cell r="I144">
            <v>1.3726484214897156E-5</v>
          </cell>
          <cell r="J144">
            <v>1.1322988365296611E-5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4.5683677456390147E-6</v>
          </cell>
          <cell r="I145">
            <v>1.3169988205434763E-5</v>
          </cell>
          <cell r="J145">
            <v>1.3137186337502548E-5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6.332361586965122E-6</v>
          </cell>
          <cell r="I146">
            <v>3.6095401878665111E-5</v>
          </cell>
          <cell r="J146">
            <v>3.9509359575721965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8.5150950312726009E-5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4.4017114920815781E-6</v>
          </cell>
          <cell r="I148">
            <v>1.888522089936607E-5</v>
          </cell>
          <cell r="J148">
            <v>2.5799590543661963E-5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1.8144262808379349E-5</v>
          </cell>
          <cell r="I149">
            <v>7.6410551015044338E-5</v>
          </cell>
          <cell r="J149">
            <v>3.9114734385025183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5.7604766738523935E-6</v>
          </cell>
          <cell r="I150">
            <v>2.5432042558289984E-5</v>
          </cell>
          <cell r="J150">
            <v>1.8019956421141723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4.3899155477672889E-6</v>
          </cell>
          <cell r="I151">
            <v>2.0759649135028173E-5</v>
          </cell>
          <cell r="J151">
            <v>2.1094151621329096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3.5921590946781047E-6</v>
          </cell>
          <cell r="I152">
            <v>1.133363842236006E-5</v>
          </cell>
          <cell r="J152">
            <v>3.6834664888123433E-5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8.4526542591349116</v>
          </cell>
          <cell r="J153">
            <v>8.4526746437619344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2.3027825758819482E-5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4.0854861784830228E-3</v>
          </cell>
          <cell r="J155">
            <v>4.5636536632018511E-3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1.6203913450705943E-4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4.1451975728586301E-3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4.6252635494576583E-3</v>
          </cell>
          <cell r="F158">
            <v>1.8259324013017598E-2</v>
          </cell>
          <cell r="G158">
            <v>1.8653071411484281E-2</v>
          </cell>
          <cell r="H158">
            <v>7.5979769668218511E-2</v>
          </cell>
          <cell r="I158">
            <v>10.626796357676842</v>
          </cell>
          <cell r="J158">
            <v>25.47106047651264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2.1153060949833275E-6</v>
          </cell>
          <cell r="I159">
            <v>0.2704688227600433</v>
          </cell>
          <cell r="J159">
            <v>3.7720343068255229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4.3247737123930631E-6</v>
          </cell>
          <cell r="I160">
            <v>1.4190606687317554E-5</v>
          </cell>
          <cell r="J160">
            <v>2.3452398453063518E-5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1.8327574865532604E-5</v>
          </cell>
          <cell r="I161">
            <v>7.718248098631456E-5</v>
          </cell>
          <cell r="J161">
            <v>3.9509838701453504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3.1020718205354317E-6</v>
          </cell>
          <cell r="I162">
            <v>1.3726484214897156E-5</v>
          </cell>
          <cell r="J162">
            <v>1.1322988365296611E-5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4.5683677456390147E-6</v>
          </cell>
          <cell r="I163">
            <v>1.3169988205434763E-5</v>
          </cell>
          <cell r="J163">
            <v>1.3137186337502548E-5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6.332361586965122E-6</v>
          </cell>
          <cell r="I164">
            <v>3.6095401878665111E-5</v>
          </cell>
          <cell r="J164">
            <v>3.9509359575721965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4.1033285983555748E-4</v>
          </cell>
          <cell r="J165">
            <v>2.3988427324449005E-4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3.3378049166442032E-4</v>
          </cell>
          <cell r="H166">
            <v>9.8305869121105571E-5</v>
          </cell>
          <cell r="I166">
            <v>2.8662458718700431E-3</v>
          </cell>
          <cell r="J166">
            <v>8.6998725856686932E-3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3.8217160216763046E-3</v>
          </cell>
          <cell r="G167">
            <v>1.0514555702768518E-3</v>
          </cell>
          <cell r="H167">
            <v>1.1687797140144453E-4</v>
          </cell>
          <cell r="I167">
            <v>1.1906450569695019E-2</v>
          </cell>
          <cell r="J167">
            <v>1.6764955647005683E-2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0.45624035716887884</v>
          </cell>
          <cell r="J168">
            <v>1.1460122260070806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4.2375943939486777E-4</v>
          </cell>
          <cell r="H169">
            <v>1.2284333327499574E-4</v>
          </cell>
          <cell r="I169">
            <v>7.4626536746738734E-2</v>
          </cell>
          <cell r="J169">
            <v>5.4670364100755986E-2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5.241192872316512E-4</v>
          </cell>
          <cell r="H170">
            <v>1.2645281595259701E-4</v>
          </cell>
          <cell r="I170">
            <v>9.4364578618341466E-2</v>
          </cell>
          <cell r="J170">
            <v>8.1585484138623612E-2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1.9341895442156381E-3</v>
          </cell>
          <cell r="H171">
            <v>1.0088154235099917E-2</v>
          </cell>
          <cell r="I171">
            <v>8.4455185907447078E-2</v>
          </cell>
          <cell r="J171">
            <v>4.4005456401053709E-2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6.7801961455413595</v>
          </cell>
          <cell r="J172">
            <v>17.679818619254974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4.4017114920815798E-6</v>
          </cell>
          <cell r="I173">
            <v>1.888522089936607E-5</v>
          </cell>
          <cell r="J173">
            <v>2.5799590543661963E-5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1.8144262808379352E-5</v>
          </cell>
          <cell r="I174">
            <v>7.6410551015044338E-5</v>
          </cell>
          <cell r="J174">
            <v>3.9114734385025183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5.7604766738523935E-6</v>
          </cell>
          <cell r="I175">
            <v>2.5432042558289984E-5</v>
          </cell>
          <cell r="J175">
            <v>1.8019956421141723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4.3899155477672889E-6</v>
          </cell>
          <cell r="I176">
            <v>2.0759649135028173E-5</v>
          </cell>
          <cell r="J176">
            <v>2.1094151621329096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3.5921590946781047E-6</v>
          </cell>
          <cell r="I177">
            <v>1.133363842236006E-5</v>
          </cell>
          <cell r="J177">
            <v>3.6834664888123433E-5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47.163023707443458</v>
          </cell>
          <cell r="F178">
            <v>48.283002922525199</v>
          </cell>
          <cell r="G178">
            <v>47.855132706001058</v>
          </cell>
          <cell r="H178">
            <v>46.249579681518412</v>
          </cell>
          <cell r="I178">
            <v>41.083525908919427</v>
          </cell>
          <cell r="J178">
            <v>23.718957977778338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8.6413352373969747</v>
          </cell>
          <cell r="F179">
            <v>8.870356687486586</v>
          </cell>
          <cell r="G179">
            <v>9.3661773381534879</v>
          </cell>
          <cell r="H179">
            <v>8.4417582689278134</v>
          </cell>
          <cell r="I179">
            <v>8.8368432288533221</v>
          </cell>
          <cell r="J179">
            <v>9.0255060724600433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3.8379709598032467E-5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2.2946357011177876E-4</v>
          </cell>
          <cell r="G181">
            <v>2.3683418057333461E-4</v>
          </cell>
          <cell r="H181">
            <v>1.5277761733708029E-4</v>
          </cell>
          <cell r="I181">
            <v>7.2161945850155281E-5</v>
          </cell>
          <cell r="J181">
            <v>6.2718329643997921E-5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2.7937781811561982E-4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1.5116294681452063E-4</v>
          </cell>
          <cell r="J183">
            <v>2.3404155126234785E-4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1.1402140389049815</v>
          </cell>
          <cell r="F184">
            <v>0.572711692194389</v>
          </cell>
          <cell r="G184">
            <v>1.1894651984419971</v>
          </cell>
          <cell r="H184">
            <v>1.9734819425649728E-4</v>
          </cell>
          <cell r="I184">
            <v>1.9355603663485471E-4</v>
          </cell>
          <cell r="J184">
            <v>4.5231876171383555E-5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7.4210679298402423E-5</v>
          </cell>
          <cell r="J185">
            <v>4.8495169348224343E-5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7.1186095912426444</v>
          </cell>
          <cell r="F186">
            <v>8.2972087353149817</v>
          </cell>
          <cell r="G186">
            <v>8.1746217303546942</v>
          </cell>
          <cell r="H186">
            <v>8.4413271295548782</v>
          </cell>
          <cell r="I186">
            <v>8.8361194321945185</v>
          </cell>
          <cell r="J186">
            <v>9.0246521023320767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0.38251160724934213</v>
          </cell>
          <cell r="F187">
            <v>2.0675486119198257E-4</v>
          </cell>
          <cell r="G187">
            <v>1.8535112323145261E-3</v>
          </cell>
          <cell r="H187">
            <v>8.094127242373244E-5</v>
          </cell>
          <cell r="I187">
            <v>9.9542110157640202E-5</v>
          </cell>
          <cell r="J187">
            <v>3.2353426244787635E-5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1.3316294005155844E-4</v>
          </cell>
          <cell r="J188">
            <v>1.1337224757525707E-4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0.53478601338036336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4.4879554508709237E-4</v>
          </cell>
          <cell r="G190">
            <v>0.1359522820465931</v>
          </cell>
          <cell r="H190">
            <v>1.4056501479948696E-4</v>
          </cell>
          <cell r="I190">
            <v>1.4996098154374606E-4</v>
          </cell>
          <cell r="J190">
            <v>2.9838481288695264E-4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2.6151034932249586</v>
          </cell>
          <cell r="F191">
            <v>2.8138097072903672</v>
          </cell>
          <cell r="G191">
            <v>2.4622787205946404</v>
          </cell>
          <cell r="H191">
            <v>3.2662220000504418</v>
          </cell>
          <cell r="I191">
            <v>3.2671858519085495</v>
          </cell>
          <cell r="J191">
            <v>17.417433661499299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0.40014530230039713</v>
          </cell>
          <cell r="F192">
            <v>0.20098673177553572</v>
          </cell>
          <cell r="G192">
            <v>0.41742944321529957</v>
          </cell>
          <cell r="H192">
            <v>6.9257130814703394E-5</v>
          </cell>
          <cell r="I192">
            <v>6.7926315716741406E-5</v>
          </cell>
          <cell r="J192">
            <v>1.587361858971174E-5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4.6732037217602548E-5</v>
          </cell>
          <cell r="J193">
            <v>3.9786716116952855E-5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1.9592017175311421E-4</v>
          </cell>
          <cell r="H194">
            <v>0.25091059035672825</v>
          </cell>
          <cell r="I194">
            <v>0.25114212121251667</v>
          </cell>
          <cell r="J194">
            <v>0.25114076258431639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1.1177737876580036E-4</v>
          </cell>
          <cell r="H195">
            <v>1.4059350019806179E-4</v>
          </cell>
          <cell r="I195">
            <v>4.2838680030946871E-4</v>
          </cell>
          <cell r="J195">
            <v>0.84810581676355545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1.1157701404812687E-4</v>
          </cell>
          <cell r="H196">
            <v>1.3841820833814634E-4</v>
          </cell>
          <cell r="I196">
            <v>4.3610364497218771E-4</v>
          </cell>
          <cell r="J196">
            <v>1.0631030938749459E-3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3.0152487955253591</v>
          </cell>
          <cell r="F197">
            <v>3.0152452346109899</v>
          </cell>
          <cell r="G197">
            <v>3.0152431863804989</v>
          </cell>
          <cell r="H197">
            <v>3.0152442352193254</v>
          </cell>
          <cell r="I197">
            <v>3.0154005494480791</v>
          </cell>
          <cell r="J197">
            <v>16.317471737530227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2.1201683132063186E-4</v>
          </cell>
          <cell r="J198">
            <v>2.1711778986684228E-4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5.6293976984203571</v>
          </cell>
          <cell r="F199">
            <v>5.6371670683298856</v>
          </cell>
          <cell r="G199">
            <v>5.4279788042851287</v>
          </cell>
          <cell r="H199">
            <v>5.6176942152231666</v>
          </cell>
          <cell r="I199">
            <v>5.4447184745637935</v>
          </cell>
          <cell r="J199">
            <v>5.1245507713695702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2.1349285726429148</v>
          </cell>
          <cell r="I200">
            <v>2.1348628900290909</v>
          </cell>
          <cell r="J200">
            <v>2.1353675626580575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1.3280015848940572</v>
          </cell>
          <cell r="F201">
            <v>3.8868323877505966</v>
          </cell>
          <cell r="G201">
            <v>5.0905587480060577</v>
          </cell>
          <cell r="H201">
            <v>5.5275848685633102</v>
          </cell>
          <cell r="I201">
            <v>5.527928824229793</v>
          </cell>
          <cell r="J201">
            <v>9.4405595122196875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7.7677501947368945E-5</v>
          </cell>
          <cell r="J202">
            <v>8.7404426423751187E-5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1.6997301489761368E-4</v>
          </cell>
          <cell r="G203">
            <v>1.7543272635061805E-4</v>
          </cell>
          <cell r="H203">
            <v>1.1316860543487422E-4</v>
          </cell>
          <cell r="I203">
            <v>5.3453293222337224E-5</v>
          </cell>
          <cell r="J203">
            <v>4.6458021958516976E-5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1.0095885943896331E-4</v>
          </cell>
          <cell r="J204">
            <v>1.5631190430393611E-4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0.43672590262881883</v>
          </cell>
          <cell r="F205">
            <v>0.55206690066132269</v>
          </cell>
          <cell r="G205">
            <v>3.1577380910412782</v>
          </cell>
          <cell r="H205">
            <v>7.3207613599713257</v>
          </cell>
          <cell r="I205">
            <v>7.320768740329207</v>
          </cell>
          <cell r="J205">
            <v>7.3207719766649211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1.1839511280656088</v>
          </cell>
          <cell r="F206">
            <v>1.760154797625279E-4</v>
          </cell>
          <cell r="G206">
            <v>8.2857737284456516E-4</v>
          </cell>
          <cell r="H206">
            <v>1.9599036127593411E-4</v>
          </cell>
          <cell r="I206">
            <v>2.8982064873142404E-4</v>
          </cell>
          <cell r="J206">
            <v>1.2890499163768088E-4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1.2890719034023037</v>
          </cell>
          <cell r="F207">
            <v>4.9049589558355189</v>
          </cell>
          <cell r="G207">
            <v>3.5860253831136366</v>
          </cell>
          <cell r="H207">
            <v>3.1071859906272912</v>
          </cell>
          <cell r="I207">
            <v>4.6591890583153424</v>
          </cell>
          <cell r="J207">
            <v>8.1654463848449144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4.0476599713266745</v>
          </cell>
          <cell r="F208">
            <v>4.5834757330347067</v>
          </cell>
          <cell r="G208">
            <v>4.9412708275465489</v>
          </cell>
          <cell r="H208">
            <v>5.0835738163367452</v>
          </cell>
          <cell r="I208">
            <v>7.2203542211648326</v>
          </cell>
          <cell r="J208">
            <v>12.274791163865101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1.1839511280656088</v>
          </cell>
          <cell r="F209">
            <v>1.760154797625279E-4</v>
          </cell>
          <cell r="G209">
            <v>8.2857737284456516E-4</v>
          </cell>
          <cell r="H209">
            <v>1.9599036127593411E-4</v>
          </cell>
          <cell r="I209">
            <v>2.8982064873142404E-4</v>
          </cell>
          <cell r="J209">
            <v>1.2890499163768088E-4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5.979632056643827</v>
          </cell>
          <cell r="F210">
            <v>6.969655337664582</v>
          </cell>
          <cell r="G210">
            <v>6.8666822534979453</v>
          </cell>
          <cell r="H210">
            <v>7.0907147888261042</v>
          </cell>
          <cell r="I210">
            <v>7.4223403230433957</v>
          </cell>
          <cell r="J210">
            <v>7.5807077659589446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30.256635399620023</v>
          </cell>
          <cell r="F211">
            <v>27.346873867847528</v>
          </cell>
          <cell r="G211">
            <v>26.486982127511506</v>
          </cell>
          <cell r="H211">
            <v>19.036317377351946</v>
          </cell>
          <cell r="I211">
            <v>6.2486881746444531</v>
          </cell>
          <cell r="J211">
            <v>0.83394234668560818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4.4341513208729308</v>
          </cell>
          <cell r="F212">
            <v>4.5642404936546983</v>
          </cell>
          <cell r="G212">
            <v>4.2651315631806028</v>
          </cell>
          <cell r="H212">
            <v>2.3969190367190492</v>
          </cell>
          <cell r="I212">
            <v>4.869528445097826</v>
          </cell>
          <cell r="J212">
            <v>4.4478650199748886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3.5507502056651899E-5</v>
          </cell>
          <cell r="J213">
            <v>2.3203430310155192E-5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0.18301990777480506</v>
          </cell>
          <cell r="F214">
            <v>9.8925770905254786E-5</v>
          </cell>
          <cell r="G214">
            <v>8.8684747957632815E-4</v>
          </cell>
          <cell r="H214">
            <v>3.8727881542455668E-5</v>
          </cell>
          <cell r="I214">
            <v>4.7627803903177144E-5</v>
          </cell>
          <cell r="J214">
            <v>1.5480108251094568E-5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4.6171712286477371</v>
          </cell>
          <cell r="F215">
            <v>4.5643394621068998</v>
          </cell>
          <cell r="G215">
            <v>4.2660184753855583</v>
          </cell>
          <cell r="H215">
            <v>2.3969577991885855</v>
          </cell>
          <cell r="I215">
            <v>4.8696115804037854</v>
          </cell>
          <cell r="J215">
            <v>4.4479037035134503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83.106789300271785</v>
          </cell>
          <cell r="F216">
            <v>82.155340353518881</v>
          </cell>
          <cell r="G216">
            <v>76.784721114751378</v>
          </cell>
          <cell r="H216">
            <v>43.140348016241639</v>
          </cell>
          <cell r="I216">
            <v>10.479546580913928</v>
          </cell>
          <cell r="J216">
            <v>5.1728048005182199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60.231820520663589</v>
          </cell>
          <cell r="F217">
            <v>51.320004916719746</v>
          </cell>
          <cell r="G217">
            <v>43.973052506370877</v>
          </cell>
          <cell r="H217">
            <v>42.305849696817319</v>
          </cell>
          <cell r="I217">
            <v>25.460530285694322</v>
          </cell>
          <cell r="J217">
            <v>1.0465420414682662E-3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3.13479979815942E-6</v>
          </cell>
          <cell r="I218">
            <v>0.35251720138161385</v>
          </cell>
          <cell r="J218">
            <v>4.6465069066586917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2.926949072897924E-6</v>
          </cell>
          <cell r="I219">
            <v>0.35251720138161385</v>
          </cell>
          <cell r="J219">
            <v>4.6465069066586917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1.2890719034023037</v>
          </cell>
          <cell r="F220">
            <v>4.9049589558355189</v>
          </cell>
          <cell r="G220">
            <v>3.5860253831136366</v>
          </cell>
          <cell r="H220">
            <v>3.1071859906272912</v>
          </cell>
          <cell r="I220">
            <v>4.6591890583153424</v>
          </cell>
          <cell r="J220">
            <v>8.1654463848449144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1.2890719034023037</v>
          </cell>
          <cell r="F221">
            <v>4.9049589558355189</v>
          </cell>
          <cell r="G221">
            <v>3.5860253831136366</v>
          </cell>
          <cell r="H221">
            <v>3.1071859906272912</v>
          </cell>
          <cell r="I221">
            <v>4.6591890583153424</v>
          </cell>
          <cell r="J221">
            <v>8.1654463848449144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2.0396761787713666E-5</v>
          </cell>
          <cell r="G222">
            <v>2.1051927162074179E-5</v>
          </cell>
          <cell r="H222">
            <v>1.3580232652184903E-5</v>
          </cell>
          <cell r="I222">
            <v>6.4143951866804733E-6</v>
          </cell>
          <cell r="J222">
            <v>5.5555931561153845E-6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1.2150444794983882E-5</v>
          </cell>
          <cell r="J223">
            <v>1.8757428516472327E-5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0.15605666789715461</v>
          </cell>
          <cell r="F224">
            <v>7.8384825392458876E-2</v>
          </cell>
          <cell r="G224">
            <v>0.16279748285396667</v>
          </cell>
          <cell r="H224">
            <v>2.7010281017734315E-5</v>
          </cell>
          <cell r="I224">
            <v>2.6491263129529116E-5</v>
          </cell>
          <cell r="J224">
            <v>6.1907112499875637E-6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1.8225494514864956E-5</v>
          </cell>
          <cell r="J225">
            <v>1.551681928561158E-5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1.7676369835195778E-4</v>
          </cell>
          <cell r="J226">
            <v>1.7976844962142954E-4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5.6128635137699611E-4</v>
          </cell>
          <cell r="I227">
            <v>5.6260038545721727E-4</v>
          </cell>
          <cell r="J227">
            <v>1.74640038556902E-4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4.5603655654388118E-4</v>
          </cell>
          <cell r="J228">
            <v>4.4804957292749842E-4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3.13479979815942E-6</v>
          </cell>
          <cell r="I229">
            <v>0.35251720138161385</v>
          </cell>
          <cell r="J229">
            <v>4.6465069066586917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1.39393868886299E-2</v>
          </cell>
          <cell r="I230">
            <v>4.2918070498666298E-3</v>
          </cell>
          <cell r="J230">
            <v>1.69077664156537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0.33471495682180979</v>
          </cell>
          <cell r="F231">
            <v>4.0441136886757253E-2</v>
          </cell>
          <cell r="G231">
            <v>5.6830591591967509E-2</v>
          </cell>
          <cell r="H231">
            <v>0.10415026007846981</v>
          </cell>
          <cell r="I231">
            <v>13.716255652763556</v>
          </cell>
          <cell r="J231">
            <v>31.06693411677573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7.2669949476877014E-6</v>
          </cell>
          <cell r="J232">
            <v>4.2483504791599142E-6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4.0854861784830228E-3</v>
          </cell>
          <cell r="J233">
            <v>4.5636536632018511E-3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6.752209561252053E-3</v>
          </cell>
          <cell r="F234">
            <v>2.6310265148440339E-2</v>
          </cell>
          <cell r="G234">
            <v>2.6364765245914176E-2</v>
          </cell>
          <cell r="H234">
            <v>0.10408187625783356</v>
          </cell>
          <cell r="I234">
            <v>13.711995300228159</v>
          </cell>
          <cell r="J234">
            <v>31.062268873795912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2.7810098509877607E-2</v>
          </cell>
          <cell r="F235">
            <v>1.3968577858399743E-2</v>
          </cell>
          <cell r="G235">
            <v>2.9011346303463303E-2</v>
          </cell>
          <cell r="H235">
            <v>4.8133705916218908E-6</v>
          </cell>
          <cell r="I235">
            <v>4.7208789423135276E-6</v>
          </cell>
          <cell r="J235">
            <v>1.1032164919849654E-6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7.456575431896897E-5</v>
          </cell>
          <cell r="J236">
            <v>4.8727203651325942E-5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0.30015264875068037</v>
          </cell>
          <cell r="F237">
            <v>1.6223826428461791E-4</v>
          </cell>
          <cell r="G237">
            <v>1.4544298665051792E-3</v>
          </cell>
          <cell r="H237">
            <v>6.3513725729627313E-5</v>
          </cell>
          <cell r="I237">
            <v>7.8109598401210426E-5</v>
          </cell>
          <cell r="J237">
            <v>2.5387377531795074E-5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4.1713594927589572E-6</v>
          </cell>
          <cell r="J238">
            <v>1.6987840199766459E-5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6.0317708037291273E-6</v>
          </cell>
          <cell r="J239">
            <v>5.1353282873809848E-6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4.0476599713266745</v>
          </cell>
          <cell r="F240">
            <v>4.5834757330347067</v>
          </cell>
          <cell r="G240">
            <v>4.9412708275465489</v>
          </cell>
          <cell r="H240">
            <v>5.0835738163367452</v>
          </cell>
          <cell r="I240">
            <v>7.2203542211648326</v>
          </cell>
          <cell r="J240">
            <v>12.274791163865101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37.470311241595319</v>
          </cell>
          <cell r="F241">
            <v>32.085751067110941</v>
          </cell>
          <cell r="G241">
            <v>35.041814371177317</v>
          </cell>
          <cell r="H241">
            <v>24.614929816251465</v>
          </cell>
          <cell r="I241">
            <v>15.016986999209546</v>
          </cell>
          <cell r="J241">
            <v>7.0137998158393833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3.3977293064968905</v>
          </cell>
          <cell r="J242">
            <v>10.254294707489278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9.6793472425982099</v>
          </cell>
          <cell r="F243">
            <v>9.6927061192026471</v>
          </cell>
          <cell r="G243">
            <v>9.3330218411965369</v>
          </cell>
          <cell r="H243">
            <v>9.6592239392037236</v>
          </cell>
          <cell r="I243">
            <v>9.3619772971849944</v>
          </cell>
          <cell r="J243">
            <v>8.8116418728768604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3.13479979815942E-6</v>
          </cell>
          <cell r="I244">
            <v>0.35251720138161402</v>
          </cell>
          <cell r="J244">
            <v>4.6465069066586997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1.78568018350647E-2</v>
          </cell>
          <cell r="E4">
            <v>1.7885378546475799E-2</v>
          </cell>
          <cell r="F4">
            <v>1.7820533957768898E-2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4.4226234649472167E-3</v>
          </cell>
          <cell r="E5">
            <v>3.5475826174971789E-3</v>
          </cell>
          <cell r="F5">
            <v>2.2163401619002179E-3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3.1660996161462211E-4</v>
          </cell>
          <cell r="E6">
            <v>3.1711664089496122E-4</v>
          </cell>
          <cell r="F6">
            <v>3.159669141448387E-4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3.5329910142676559</v>
          </cell>
          <cell r="E8">
            <v>8.0928340863971115</v>
          </cell>
          <cell r="F8">
            <v>13.93410611733368</v>
          </cell>
          <cell r="G8">
            <v>23.518055318267475</v>
          </cell>
          <cell r="H8">
            <v>55.5496371145369</v>
          </cell>
          <cell r="I8">
            <v>114.07537441841681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6.4661035564793105E-3</v>
          </cell>
          <cell r="E9">
            <v>1.4940043694405922E-2</v>
          </cell>
          <cell r="F9">
            <v>2.6190927640997768E-2</v>
          </cell>
          <cell r="G9">
            <v>4.5917524743383523E-2</v>
          </cell>
          <cell r="H9">
            <v>0.11736535704704101</v>
          </cell>
          <cell r="I9">
            <v>0.26083035346780653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6.2641684650135754E-2</v>
          </cell>
          <cell r="E10">
            <v>0.14348996607087053</v>
          </cell>
          <cell r="F10">
            <v>0.24705861910166108</v>
          </cell>
          <cell r="G10">
            <v>0.41698679642318254</v>
          </cell>
          <cell r="H10">
            <v>0.98492264387476769</v>
          </cell>
          <cell r="I10">
            <v>2.0226130216031395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1.46307019027767E-4</v>
          </cell>
          <cell r="F11">
            <v>2.7294749582862002E-4</v>
          </cell>
          <cell r="G11">
            <v>6.13438404695504E-4</v>
          </cell>
          <cell r="H11">
            <v>1.3551963536527099E-3</v>
          </cell>
          <cell r="I11">
            <v>4.6691778566518901E-3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2.81307019027767E-4</v>
          </cell>
          <cell r="F12">
            <v>4.9338070883222704E-4</v>
          </cell>
          <cell r="G12">
            <v>8.6397098479024255E-4</v>
          </cell>
          <cell r="H12">
            <v>2.2085060070718E-3</v>
          </cell>
          <cell r="I12">
            <v>4.9069994167049201E-3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2.1753457418749195E-4</v>
          </cell>
          <cell r="E13">
            <v>1.2490446046615762E-3</v>
          </cell>
          <cell r="F13">
            <v>1.0898651912765642E-3</v>
          </cell>
          <cell r="G13">
            <v>1.0942881330773468E-3</v>
          </cell>
          <cell r="H13">
            <v>7.2088362480949816E-4</v>
          </cell>
          <cell r="I13">
            <v>4.7740169697166952E-4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2.1753457418749195E-4</v>
          </cell>
          <cell r="E14">
            <v>1.2490446046615762E-3</v>
          </cell>
          <cell r="F14">
            <v>1.0898651912765642E-3</v>
          </cell>
          <cell r="G14">
            <v>1.0942881330773468E-3</v>
          </cell>
          <cell r="H14">
            <v>7.2088362480949816E-4</v>
          </cell>
          <cell r="I14">
            <v>4.7740169697166952E-4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1.08433651105981E-4</v>
          </cell>
          <cell r="F15">
            <v>3.3430009284062902E-5</v>
          </cell>
          <cell r="G15">
            <v>3.4049102962241901E-5</v>
          </cell>
          <cell r="H15">
            <v>5.59909141003782E-5</v>
          </cell>
          <cell r="I15">
            <v>3.7406765028013101E-5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1.328507702668299E-4</v>
          </cell>
          <cell r="F16">
            <v>1.593902137590179E-4</v>
          </cell>
          <cell r="G16">
            <v>1.6096869371687338E-4</v>
          </cell>
          <cell r="H16">
            <v>1.0631280866855509E-4</v>
          </cell>
          <cell r="I16">
            <v>7.1010997626117417E-5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2.7127465554568088E-3</v>
          </cell>
          <cell r="E17">
            <v>8.0291309506312566E-3</v>
          </cell>
          <cell r="F17">
            <v>2.2653291183027575E-2</v>
          </cell>
          <cell r="G17">
            <v>8.2361311472826007E-2</v>
          </cell>
          <cell r="H17">
            <v>0.36603700879889278</v>
          </cell>
          <cell r="I17">
            <v>1.3714409150418159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1.0094775892925767E-2</v>
          </cell>
          <cell r="E18">
            <v>2.9638311807738363E-2</v>
          </cell>
          <cell r="F18">
            <v>8.166638934915306E-2</v>
          </cell>
          <cell r="G18">
            <v>0.28347997014210424</v>
          </cell>
          <cell r="H18">
            <v>1.1694552446628139</v>
          </cell>
          <cell r="I18">
            <v>4.0494495145264198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3.8964478953020102E-5</v>
          </cell>
          <cell r="F19">
            <v>2.8358187963075298E-4</v>
          </cell>
          <cell r="G19">
            <v>1.3080374733406401E-3</v>
          </cell>
          <cell r="H19">
            <v>4.5904095981077597E-3</v>
          </cell>
          <cell r="I19">
            <v>2.4994393055468699E-2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1.5096447895302011E-4</v>
          </cell>
          <cell r="F20">
            <v>4.2700317632769503E-4</v>
          </cell>
          <cell r="G20">
            <v>1.5495701269868237E-3</v>
          </cell>
          <cell r="H20">
            <v>6.8861729081286602E-3</v>
          </cell>
          <cell r="I20">
            <v>2.5799957776006702E-2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4.9447872788364669E-2</v>
          </cell>
          <cell r="E21">
            <v>9.8647061598839472E-2</v>
          </cell>
          <cell r="F21">
            <v>7.1518971271965742E-2</v>
          </cell>
          <cell r="G21">
            <v>7.8685868509671811E-2</v>
          </cell>
          <cell r="H21">
            <v>1.6109818483740899E-2</v>
          </cell>
          <cell r="I21">
            <v>8.7194770872113473E-3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4.9447872788364669E-2</v>
          </cell>
          <cell r="E22">
            <v>9.8647061598839472E-2</v>
          </cell>
          <cell r="F22">
            <v>7.1518971271965742E-2</v>
          </cell>
          <cell r="G22">
            <v>7.8685868509671811E-2</v>
          </cell>
          <cell r="H22">
            <v>1.6109818483740899E-2</v>
          </cell>
          <cell r="I22">
            <v>8.7194770872113473E-3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1.4839054027243499E-5</v>
          </cell>
          <cell r="F23">
            <v>6.9257819658638601E-5</v>
          </cell>
          <cell r="G23">
            <v>6.2449029388764898E-5</v>
          </cell>
          <cell r="H23">
            <v>1.6568940282882499E-3</v>
          </cell>
          <cell r="I23">
            <v>6.7363268488755695E-5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4.8861792965378126E-3</v>
          </cell>
          <cell r="E24">
            <v>7.4838087402407287E-3</v>
          </cell>
          <cell r="F24">
            <v>7.2765718856193122E-3</v>
          </cell>
          <cell r="G24">
            <v>5.9757673540416587E-3</v>
          </cell>
          <cell r="H24">
            <v>1.689561092062116E-3</v>
          </cell>
          <cell r="I24">
            <v>9.1592029509252515E-4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10.909130503928996</v>
          </cell>
          <cell r="E25">
            <v>13.168955794832268</v>
          </cell>
          <cell r="F25">
            <v>16.764775032538903</v>
          </cell>
          <cell r="G25">
            <v>32.654707584751378</v>
          </cell>
          <cell r="H25">
            <v>54.425492825318983</v>
          </cell>
          <cell r="I25">
            <v>74.489060652288188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2.1093937717120465E-3</v>
          </cell>
          <cell r="E26">
            <v>8.37055271198837E-4</v>
          </cell>
          <cell r="F26">
            <v>9.6678977078438609E-4</v>
          </cell>
          <cell r="G26">
            <v>3.2016767025268851E-2</v>
          </cell>
          <cell r="H26">
            <v>2.4508982131450767</v>
          </cell>
          <cell r="I26">
            <v>11.595866786517648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2.1687033214601574</v>
          </cell>
          <cell r="E27">
            <v>9.8360744283178717E-2</v>
          </cell>
          <cell r="F27">
            <v>0.26998965216318216</v>
          </cell>
          <cell r="G27">
            <v>4.1639941952738795</v>
          </cell>
          <cell r="H27">
            <v>20.578083040345913</v>
          </cell>
          <cell r="I27">
            <v>28.599541349331616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1.5067828342518688</v>
          </cell>
          <cell r="E28">
            <v>7.639890008772901E-2</v>
          </cell>
          <cell r="F28">
            <v>0.16796345614671435</v>
          </cell>
          <cell r="G28">
            <v>1.9198751509965515</v>
          </cell>
          <cell r="H28">
            <v>6.9895033688455568</v>
          </cell>
          <cell r="I28">
            <v>12.694498515193127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7.2315349544452561</v>
          </cell>
          <cell r="E29">
            <v>12.993365317043317</v>
          </cell>
          <cell r="F29">
            <v>16.325859282360497</v>
          </cell>
          <cell r="G29">
            <v>26.538824582382404</v>
          </cell>
          <cell r="H29">
            <v>24.407009783171183</v>
          </cell>
          <cell r="I29">
            <v>21.599154384931012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4.7784442744487142E-2</v>
          </cell>
          <cell r="E30">
            <v>0.15491089991796339</v>
          </cell>
          <cell r="F30">
            <v>1.4140936330318972</v>
          </cell>
          <cell r="G30">
            <v>5.4489834941596786</v>
          </cell>
          <cell r="H30">
            <v>10.628947078252596</v>
          </cell>
          <cell r="I30">
            <v>9.4466117648179395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4.7784442744487142E-2</v>
          </cell>
          <cell r="E31">
            <v>0.15491089991796339</v>
          </cell>
          <cell r="F31">
            <v>1.4140936330318972</v>
          </cell>
          <cell r="G31">
            <v>5.4489834941596786</v>
          </cell>
          <cell r="H31">
            <v>10.628947078252596</v>
          </cell>
          <cell r="I31">
            <v>9.4466117648179395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4.9365197224258903E-5</v>
          </cell>
          <cell r="F32">
            <v>8.8318022894822004E-2</v>
          </cell>
          <cell r="G32">
            <v>0.30595181169941199</v>
          </cell>
          <cell r="H32">
            <v>0.275466216246123</v>
          </cell>
          <cell r="I32">
            <v>0.48042934958002098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1.0651902638682315E-2</v>
          </cell>
          <cell r="F33">
            <v>9.7242208398652399E-2</v>
          </cell>
          <cell r="G33">
            <v>0.37466257050673452</v>
          </cell>
          <cell r="H33">
            <v>0.73087580471162183</v>
          </cell>
          <cell r="I33">
            <v>0.64955922504677277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1.3654027186455463E-5</v>
          </cell>
          <cell r="E34">
            <v>1.8727502477603592E-3</v>
          </cell>
          <cell r="F34">
            <v>1.4740680625964743E-3</v>
          </cell>
          <cell r="G34">
            <v>1.4117336318905265E-3</v>
          </cell>
          <cell r="H34">
            <v>7.2304161272672255E-4</v>
          </cell>
          <cell r="I34">
            <v>4.8247801399012768E-4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1.3654027186455463E-5</v>
          </cell>
          <cell r="E35">
            <v>1.8727502477603592E-3</v>
          </cell>
          <cell r="F35">
            <v>1.4740680625964743E-3</v>
          </cell>
          <cell r="G35">
            <v>1.4117336318905265E-3</v>
          </cell>
          <cell r="H35">
            <v>7.2304161272672255E-4</v>
          </cell>
          <cell r="I35">
            <v>4.8247801399012768E-4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2.00995281315037E-4</v>
          </cell>
          <cell r="F36">
            <v>3.2247735331749299E-5</v>
          </cell>
          <cell r="G36">
            <v>3.3405820367242701E-5</v>
          </cell>
          <cell r="H36">
            <v>5.7265322918609402E-5</v>
          </cell>
          <cell r="I36">
            <v>3.7744656851262201E-5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1.9983940080108901E-4</v>
          </cell>
          <cell r="F37">
            <v>2.20306275967279E-4</v>
          </cell>
          <cell r="G37">
            <v>2.1105886442736386E-4</v>
          </cell>
          <cell r="H37">
            <v>1.0666202291280493E-4</v>
          </cell>
          <cell r="I37">
            <v>7.1788570974361092E-5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9.1486757897314794E-2</v>
          </cell>
          <cell r="E38">
            <v>0.15993565820051933</v>
          </cell>
          <cell r="F38">
            <v>0.15414732927684069</v>
          </cell>
          <cell r="G38">
            <v>0.1247776714572353</v>
          </cell>
          <cell r="H38">
            <v>7.5258116793636828E-3</v>
          </cell>
          <cell r="I38">
            <v>4.3926244075480521E-3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9.1486757897314794E-2</v>
          </cell>
          <cell r="E39">
            <v>0.15993565820051933</v>
          </cell>
          <cell r="F39">
            <v>0.15414732927684069</v>
          </cell>
          <cell r="G39">
            <v>0.1247776714572353</v>
          </cell>
          <cell r="H39">
            <v>7.5258116793636828E-3</v>
          </cell>
          <cell r="I39">
            <v>4.3926244075480521E-3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1.37008164350407E-4</v>
          </cell>
          <cell r="F40">
            <v>1.00346779622877E-4</v>
          </cell>
          <cell r="G40">
            <v>1.17964689484487E-4</v>
          </cell>
          <cell r="H40">
            <v>6.9090616835548605E-4</v>
          </cell>
          <cell r="I40">
            <v>1.19290611532216E-4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1.2593782721247015E-2</v>
          </cell>
          <cell r="F41">
            <v>1.2168692425455045E-2</v>
          </cell>
          <cell r="G41">
            <v>9.8419164401763078E-3</v>
          </cell>
          <cell r="H41">
            <v>8.174762344520354E-4</v>
          </cell>
          <cell r="I41">
            <v>4.8079864869906278E-4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4.0333962806213879E-6</v>
          </cell>
          <cell r="E42">
            <v>3.0172723670512686E-4</v>
          </cell>
          <cell r="F42">
            <v>1.3110919981934473E-3</v>
          </cell>
          <cell r="G42">
            <v>2.1340824356554013E-3</v>
          </cell>
          <cell r="H42">
            <v>0.1178518477772595</v>
          </cell>
          <cell r="I42">
            <v>6.2293740278328409E-2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4.0333962806213879E-6</v>
          </cell>
          <cell r="E43">
            <v>3.0172723670512686E-4</v>
          </cell>
          <cell r="F43">
            <v>1.3110919981934473E-3</v>
          </cell>
          <cell r="G43">
            <v>2.1340824356554013E-3</v>
          </cell>
          <cell r="H43">
            <v>0.1178518477772595</v>
          </cell>
          <cell r="I43">
            <v>6.2293740278328409E-2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2.2796057417452699E-5</v>
          </cell>
          <cell r="F44">
            <v>8.8873054263030404E-5</v>
          </cell>
          <cell r="G44">
            <v>7.53842396266393E-5</v>
          </cell>
          <cell r="H44">
            <v>1.28274847110943E-2</v>
          </cell>
          <cell r="I44">
            <v>6.7322512620455894E-5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2.2742883646246364E-5</v>
          </cell>
          <cell r="F45">
            <v>1.0912791881471603E-4</v>
          </cell>
          <cell r="G45">
            <v>1.6577111119132627E-4</v>
          </cell>
          <cell r="H45">
            <v>1.2420697234692253E-2</v>
          </cell>
          <cell r="I45">
            <v>6.5667367283014522E-3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0.22016934766970292</v>
          </cell>
          <cell r="H46">
            <v>0.24502416039895569</v>
          </cell>
          <cell r="I46">
            <v>0.2633996165564787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8.7117662757609899</v>
          </cell>
          <cell r="H47">
            <v>9.7092634682499224</v>
          </cell>
          <cell r="I47">
            <v>10.452530440982063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4.4020046457868099E-5</v>
          </cell>
          <cell r="E48">
            <v>5.4058670797940303E-5</v>
          </cell>
          <cell r="F48">
            <v>8.1078018427940704E-5</v>
          </cell>
          <cell r="G48">
            <v>1.3514211145605599E-4</v>
          </cell>
          <cell r="H48">
            <v>1.3343722215165699E-4</v>
          </cell>
          <cell r="I48">
            <v>1.2803402525883799E-3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2.093822544323048E-3</v>
          </cell>
          <cell r="E49">
            <v>2.1478812151209882E-3</v>
          </cell>
          <cell r="F49">
            <v>2.2289592335489289E-3</v>
          </cell>
          <cell r="G49">
            <v>2.364101345004985E-3</v>
          </cell>
          <cell r="H49">
            <v>2.630987036380838E-3</v>
          </cell>
          <cell r="I49">
            <v>2.82829036428877E-3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5.4838007908599074E-5</v>
          </cell>
          <cell r="E50">
            <v>1.6162033686894174E-3</v>
          </cell>
          <cell r="F50">
            <v>0.67138291311671816</v>
          </cell>
          <cell r="G50">
            <v>3.5627850205946507</v>
          </cell>
          <cell r="H50">
            <v>7.3296319248389237</v>
          </cell>
          <cell r="I50">
            <v>6.5351664381463586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5.4838007908599074E-5</v>
          </cell>
          <cell r="E51">
            <v>1.6162033686894174E-3</v>
          </cell>
          <cell r="F51">
            <v>0.67138291311671816</v>
          </cell>
          <cell r="G51">
            <v>3.5627850205946507</v>
          </cell>
          <cell r="H51">
            <v>7.3296319248389237</v>
          </cell>
          <cell r="I51">
            <v>6.5351664381463586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1.085205108241E-4</v>
          </cell>
          <cell r="F52">
            <v>4.66831896429507E-2</v>
          </cell>
          <cell r="G52">
            <v>0.21557013550185899</v>
          </cell>
          <cell r="H52">
            <v>0.15348589255581299</v>
          </cell>
          <cell r="I52">
            <v>0.34282739586442401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1.1110115588847787E-4</v>
          </cell>
          <cell r="F53">
            <v>4.6166557212502284E-2</v>
          </cell>
          <cell r="G53">
            <v>0.24496910268248018</v>
          </cell>
          <cell r="H53">
            <v>0.50403732078262298</v>
          </cell>
          <cell r="I53">
            <v>0.4494221411263038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3.1156957323646758E-3</v>
          </cell>
          <cell r="E54">
            <v>0.49844028158287235</v>
          </cell>
          <cell r="F54">
            <v>0.47103248458152519</v>
          </cell>
          <cell r="G54">
            <v>0.37945480874338083</v>
          </cell>
          <cell r="H54">
            <v>8.5497017407342411E-3</v>
          </cell>
          <cell r="I54">
            <v>4.9300169560644782E-3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3.1156957323646758E-3</v>
          </cell>
          <cell r="E55">
            <v>0.49844028158287235</v>
          </cell>
          <cell r="F55">
            <v>0.47103248458152519</v>
          </cell>
          <cell r="G55">
            <v>0.37945480874338083</v>
          </cell>
          <cell r="H55">
            <v>8.5497017407342411E-3</v>
          </cell>
          <cell r="I55">
            <v>4.9300169560644782E-3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3.9087641290004103E-2</v>
          </cell>
          <cell r="F56">
            <v>9.7709780422120302E-5</v>
          </cell>
          <cell r="G56">
            <v>1.1640563489780501E-4</v>
          </cell>
          <cell r="H56">
            <v>8.13602499790991E-4</v>
          </cell>
          <cell r="I56">
            <v>1.17953796152662E-4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3.9247328720121551E-2</v>
          </cell>
          <cell r="F57">
            <v>3.7108773817662949E-2</v>
          </cell>
          <cell r="G57">
            <v>2.9889811254592492E-2</v>
          </cell>
          <cell r="H57">
            <v>9.335332009769952E-4</v>
          </cell>
          <cell r="I57">
            <v>5.4145553079312889E-4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1.0115732151454046E-5</v>
          </cell>
          <cell r="H58">
            <v>8.6676153824332369E-6</v>
          </cell>
          <cell r="I58">
            <v>5.71401255506974E-4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4.3155529532592962E-5</v>
          </cell>
          <cell r="H59">
            <v>3.3597596007725321E-5</v>
          </cell>
          <cell r="I59">
            <v>1.8843825965607502E-3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1.9587517555019599E-7</v>
          </cell>
          <cell r="H60">
            <v>6.9921230980514694E-8</v>
          </cell>
          <cell r="I60">
            <v>1.30234108811184E-5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1.9587517555019599E-7</v>
          </cell>
          <cell r="H61">
            <v>1.4188242365277939E-7</v>
          </cell>
          <cell r="I61">
            <v>1.3069137468383713E-5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2.1921971603798828E-4</v>
          </cell>
          <cell r="E62">
            <v>1.1179520212321035E-3</v>
          </cell>
          <cell r="F62">
            <v>9.4904396167052587E-4</v>
          </cell>
          <cell r="G62">
            <v>8.7011657631187354E-4</v>
          </cell>
          <cell r="H62">
            <v>4.7004375045880319E-4</v>
          </cell>
          <cell r="I62">
            <v>2.315872710460886E-4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2.2668703996845601E-2</v>
          </cell>
          <cell r="E63">
            <v>0.1156033038907605</v>
          </cell>
          <cell r="F63">
            <v>9.8137143117979206E-2</v>
          </cell>
          <cell r="G63">
            <v>8.9975552690454902E-2</v>
          </cell>
          <cell r="H63">
            <v>4.5709859902764355E-2</v>
          </cell>
          <cell r="I63">
            <v>2.0345520707857667E-2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3.0716401079736606E-4</v>
          </cell>
          <cell r="E64">
            <v>1.5664404321241272E-3</v>
          </cell>
          <cell r="F64">
            <v>1.3297715869644889E-3</v>
          </cell>
          <cell r="G64">
            <v>1.2191809307649706E-3</v>
          </cell>
          <cell r="H64">
            <v>6.193747954304123E-4</v>
          </cell>
          <cell r="I64">
            <v>2.7568456243709614E-4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4.6029851713074098E-6</v>
          </cell>
          <cell r="H65">
            <v>7.8161120565957523E-6</v>
          </cell>
          <cell r="I65">
            <v>3.3816439660335973E-5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2.7220248054145648E-5</v>
          </cell>
          <cell r="H66">
            <v>4.1908797702429806E-5</v>
          </cell>
          <cell r="I66">
            <v>1.5614760738185435E-4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7.1641749846992902E-8</v>
          </cell>
          <cell r="H67">
            <v>5.8586320187276803E-8</v>
          </cell>
          <cell r="I67">
            <v>6.0558480801833797E-7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7.1641749846992902E-8</v>
          </cell>
          <cell r="H68">
            <v>1.27817724583157E-7</v>
          </cell>
          <cell r="I68">
            <v>6.4488865000506004E-7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6.1408135123921497</v>
          </cell>
          <cell r="E69">
            <v>10.916662828397129</v>
          </cell>
          <cell r="F69">
            <v>8.8583627969181613</v>
          </cell>
          <cell r="G69">
            <v>7.5898483100036938</v>
          </cell>
          <cell r="H69">
            <v>1.1151716919809185</v>
          </cell>
          <cell r="I69">
            <v>0.37391479359293589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4.8761732064905722E-2</v>
          </cell>
          <cell r="E70">
            <v>8.6684832035202816E-2</v>
          </cell>
          <cell r="F70">
            <v>7.03406987307756E-2</v>
          </cell>
          <cell r="G70">
            <v>6.0267935015259573E-2</v>
          </cell>
          <cell r="H70">
            <v>9.6936836040978202E-3</v>
          </cell>
          <cell r="I70">
            <v>3.6996667331916687E-3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8.3208855181465396E-2</v>
          </cell>
          <cell r="E71">
            <v>0.1479222605473865</v>
          </cell>
          <cell r="F71">
            <v>0.12003201621840319</v>
          </cell>
          <cell r="G71">
            <v>0.10284347303528044</v>
          </cell>
          <cell r="H71">
            <v>1.5110727533616782E-2</v>
          </cell>
          <cell r="I71">
            <v>5.0665961191454648E-3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3.0946338965920164E-6</v>
          </cell>
          <cell r="H72">
            <v>7.2100491717473111E-6</v>
          </cell>
          <cell r="I72">
            <v>3.2590074530736283E-5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2.7359896635493582E-5</v>
          </cell>
          <cell r="H73">
            <v>5.7084743496122244E-5</v>
          </cell>
          <cell r="I73">
            <v>2.2330743334022889E-4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4.2791794120376998E-8</v>
          </cell>
          <cell r="H74">
            <v>6.3011456837959405E-8</v>
          </cell>
          <cell r="I74">
            <v>5.7523549799816695E-7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4.2791794120376998E-8</v>
          </cell>
          <cell r="H75">
            <v>1.01003873545775E-7</v>
          </cell>
          <cell r="I75">
            <v>5.9681826075348198E-7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1.7586642030132011E-4</v>
          </cell>
          <cell r="F76">
            <v>1.7764787333774388E-4</v>
          </cell>
          <cell r="G76">
            <v>7.9114234238598989E-4</v>
          </cell>
          <cell r="H76">
            <v>1.0976827151724568E-3</v>
          </cell>
          <cell r="I76">
            <v>1.0615996203709448E-3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1.7586642030132011E-4</v>
          </cell>
          <cell r="F77">
            <v>1.7764787333774388E-4</v>
          </cell>
          <cell r="G77">
            <v>7.9114234238598956E-4</v>
          </cell>
          <cell r="H77">
            <v>1.0976827151724568E-3</v>
          </cell>
          <cell r="I77">
            <v>1.0615996203709448E-3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1.7582994654797315E-4</v>
          </cell>
          <cell r="F78">
            <v>1.7791804080162041E-4</v>
          </cell>
          <cell r="G78">
            <v>7.9122146453244077E-4</v>
          </cell>
          <cell r="H78">
            <v>1.0977924944219058E-3</v>
          </cell>
          <cell r="I78">
            <v>1.0617057909500381E-3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1.7582994654797315E-4</v>
          </cell>
          <cell r="F79">
            <v>1.7791804080162041E-4</v>
          </cell>
          <cell r="G79">
            <v>7.9122146453244077E-4</v>
          </cell>
          <cell r="H79">
            <v>1.0977924944219058E-3</v>
          </cell>
          <cell r="I79">
            <v>1.0617057909500381E-3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1.4534251918869199E-2</v>
          </cell>
          <cell r="F80">
            <v>3.0439900466986201E-3</v>
          </cell>
          <cell r="G80">
            <v>3.0557191589644398E-3</v>
          </cell>
          <cell r="H80">
            <v>4.9001152940987098E-3</v>
          </cell>
          <cell r="I80">
            <v>3.10205950667586E-3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1.4534251918869199E-2</v>
          </cell>
          <cell r="F81">
            <v>1.7572952753596927E-2</v>
          </cell>
          <cell r="G81">
            <v>2.0619864157057733E-2</v>
          </cell>
          <cell r="H81">
            <v>1.1318216436328186E-2</v>
          </cell>
          <cell r="I81">
            <v>8.2602598415992511E-3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6.4642633945162604</v>
          </cell>
          <cell r="E82">
            <v>17.631640720147907</v>
          </cell>
          <cell r="F82">
            <v>154.5963190391287</v>
          </cell>
          <cell r="G82">
            <v>519.80924329330946</v>
          </cell>
          <cell r="H82">
            <v>668.73846518803214</v>
          </cell>
          <cell r="I82">
            <v>344.51933908848019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4.7784442744487218E-2</v>
          </cell>
          <cell r="E83">
            <v>0.1303347458270338</v>
          </cell>
          <cell r="F83">
            <v>1.1427905245786374</v>
          </cell>
          <cell r="G83">
            <v>3.8424787958478808</v>
          </cell>
          <cell r="H83">
            <v>5.5322193818878409</v>
          </cell>
          <cell r="I83">
            <v>3.1960884523732553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8.7591644912144509E-2</v>
          </cell>
          <cell r="E84">
            <v>0.23891112086921293</v>
          </cell>
          <cell r="F84">
            <v>2.0948010709909046</v>
          </cell>
          <cell r="G84">
            <v>7.0434856814811635</v>
          </cell>
          <cell r="H84">
            <v>9.0614968182660292</v>
          </cell>
          <cell r="I84">
            <v>4.6682837274861795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4.546281497737321E-4</v>
          </cell>
          <cell r="E85">
            <v>7.9802017051632569E-3</v>
          </cell>
          <cell r="F85">
            <v>9.0112326714559404E-4</v>
          </cell>
          <cell r="G85">
            <v>1.2706108063364788E-2</v>
          </cell>
          <cell r="H85">
            <v>3.272082117851121E-2</v>
          </cell>
          <cell r="I85">
            <v>2.3076848492884126E-2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4.546281497737321E-4</v>
          </cell>
          <cell r="E86">
            <v>7.9802017051632552E-3</v>
          </cell>
          <cell r="F86">
            <v>9.0112326714559393E-4</v>
          </cell>
          <cell r="G86">
            <v>1.2706108063364786E-2</v>
          </cell>
          <cell r="H86">
            <v>3.2720821178511189E-2</v>
          </cell>
          <cell r="I86">
            <v>2.3076848492884123E-2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4.5418799823135477E-4</v>
          </cell>
          <cell r="E87">
            <v>7.98104301245957E-3</v>
          </cell>
          <cell r="F87">
            <v>9.0127819945697604E-4</v>
          </cell>
          <cell r="G87">
            <v>1.2707378801244841E-2</v>
          </cell>
          <cell r="H87">
            <v>3.2724093587870332E-2</v>
          </cell>
          <cell r="I87">
            <v>2.3079156408525023E-2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4.5418799823135477E-4</v>
          </cell>
          <cell r="E88">
            <v>7.98104301245957E-3</v>
          </cell>
          <cell r="F88">
            <v>9.0127819945697604E-4</v>
          </cell>
          <cell r="G88">
            <v>1.2707378801244841E-2</v>
          </cell>
          <cell r="H88">
            <v>3.2724093587870332E-2</v>
          </cell>
          <cell r="I88">
            <v>2.3079156408525023E-2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1.28989709453038E-2</v>
          </cell>
          <cell r="E89">
            <v>1.2280128617865701E-2</v>
          </cell>
          <cell r="F89">
            <v>1.36641144917302E-2</v>
          </cell>
          <cell r="G89">
            <v>1.68362101156871E-2</v>
          </cell>
          <cell r="H89">
            <v>2.0358365596329302E-2</v>
          </cell>
          <cell r="I89">
            <v>0.18757183818846301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1.28989709453038E-2</v>
          </cell>
          <cell r="E90">
            <v>2.5176565241038153E-2</v>
          </cell>
          <cell r="F90">
            <v>3.8832819529028832E-2</v>
          </cell>
          <cell r="G90">
            <v>5.5656541843245692E-2</v>
          </cell>
          <cell r="H90">
            <v>5.2414227618321395E-2</v>
          </cell>
          <cell r="I90">
            <v>0.21001538397748548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12.9901854488474</v>
          </cell>
          <cell r="E91">
            <v>19.349757541406298</v>
          </cell>
          <cell r="F91">
            <v>17.967582739510839</v>
          </cell>
          <cell r="G91">
            <v>12.82842021172641</v>
          </cell>
          <cell r="H91">
            <v>0.54507138882455464</v>
          </cell>
          <cell r="I91">
            <v>0.1889934207547328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9.1486757897314891E-2</v>
          </cell>
          <cell r="E92">
            <v>0.1362756975666933</v>
          </cell>
          <cell r="F92">
            <v>0.12654137222001383</v>
          </cell>
          <cell r="G92">
            <v>9.0347484163081984E-2</v>
          </cell>
          <cell r="H92">
            <v>4.1270069746503551E-3</v>
          </cell>
          <cell r="I92">
            <v>1.6288771485990373E-3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0.17601877301961172</v>
          </cell>
          <cell r="E93">
            <v>0.26219183660442152</v>
          </cell>
          <cell r="F93">
            <v>0.24346318075217935</v>
          </cell>
          <cell r="G93">
            <v>0.1738268321372142</v>
          </cell>
          <cell r="H93">
            <v>7.3857911764844721E-3</v>
          </cell>
          <cell r="I93">
            <v>2.5608864600912338E-3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1.7718619380309941E-2</v>
          </cell>
          <cell r="F94">
            <v>0.28554965973279123</v>
          </cell>
          <cell r="G94">
            <v>1.898565642988453</v>
          </cell>
          <cell r="H94">
            <v>5.7815308490367956</v>
          </cell>
          <cell r="I94">
            <v>9.565256138539759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1.7718619380309941E-2</v>
          </cell>
          <cell r="F95">
            <v>0.28554965973279117</v>
          </cell>
          <cell r="G95">
            <v>1.8985656429884523</v>
          </cell>
          <cell r="H95">
            <v>5.7815308490367947</v>
          </cell>
          <cell r="I95">
            <v>9.5652561385397572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1.7719757257699812E-2</v>
          </cell>
          <cell r="F96">
            <v>0.2855782607618621</v>
          </cell>
          <cell r="G96">
            <v>1.8987555185402556</v>
          </cell>
          <cell r="H96">
            <v>5.7821090599406615</v>
          </cell>
          <cell r="I96">
            <v>9.5662127598092841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1.7719757257699812E-2</v>
          </cell>
          <cell r="F97">
            <v>0.2855782607618621</v>
          </cell>
          <cell r="G97">
            <v>1.8987555185402556</v>
          </cell>
          <cell r="H97">
            <v>5.7821090599406615</v>
          </cell>
          <cell r="I97">
            <v>9.5662127598092841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1.39672696362692E-2</v>
          </cell>
          <cell r="F98">
            <v>11.8334481404894</v>
          </cell>
          <cell r="G98">
            <v>44.679641700489697</v>
          </cell>
          <cell r="H98">
            <v>35.109782132305398</v>
          </cell>
          <cell r="I98">
            <v>64.3537624324521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1.39672696362692E-2</v>
          </cell>
          <cell r="F99">
            <v>11.847410531019307</v>
          </cell>
          <cell r="G99">
            <v>56.521880932989887</v>
          </cell>
          <cell r="H99">
            <v>127.79976459911828</v>
          </cell>
          <cell r="I99">
            <v>115.2142579472678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31.723795371436498</v>
          </cell>
          <cell r="F100">
            <v>48.026487986808903</v>
          </cell>
          <cell r="G100">
            <v>195.88007284333199</v>
          </cell>
          <cell r="H100">
            <v>443.6193826247179</v>
          </cell>
          <cell r="I100">
            <v>153.0911691616584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0.19941741913925284</v>
          </cell>
          <cell r="F101">
            <v>0.30189698844404333</v>
          </cell>
          <cell r="G101">
            <v>1.2313122730074306</v>
          </cell>
          <cell r="H101">
            <v>2.7886143926783249</v>
          </cell>
          <cell r="I101">
            <v>0.96233901050554882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0.43279393412600986</v>
          </cell>
          <cell r="F102">
            <v>0.65520447458129505</v>
          </cell>
          <cell r="G102">
            <v>2.6723065872214433</v>
          </cell>
          <cell r="H102">
            <v>6.0521061749620486</v>
          </cell>
          <cell r="I102">
            <v>2.0885561959298546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1.3899925065644299E-2</v>
          </cell>
          <cell r="F103">
            <v>7.1529925441702197E-3</v>
          </cell>
          <cell r="G103">
            <v>9.5166145683427794E-2</v>
          </cell>
          <cell r="H103">
            <v>0.103456412640414</v>
          </cell>
          <cell r="I103">
            <v>1.6501665700653902E-2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1.3899925065644299E-2</v>
          </cell>
          <cell r="F104">
            <v>2.1052917609814498E-2</v>
          </cell>
          <cell r="G104">
            <v>0.114377386765429</v>
          </cell>
          <cell r="H104">
            <v>0.27663351904196598</v>
          </cell>
          <cell r="I104">
            <v>9.5818176891671061E-2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6.4311241384863867E-4</v>
          </cell>
          <cell r="E105">
            <v>2.1641928565637901E-3</v>
          </cell>
          <cell r="F105">
            <v>2.1519369523512206E-3</v>
          </cell>
          <cell r="G105">
            <v>8.4316112209545969E-3</v>
          </cell>
          <cell r="H105">
            <v>0.2657899365273273</v>
          </cell>
          <cell r="I105">
            <v>0.64882554163959782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3.686329765425969E-3</v>
          </cell>
          <cell r="E106">
            <v>1.2343280504840695E-2</v>
          </cell>
          <cell r="F106">
            <v>1.2272010146656959E-2</v>
          </cell>
          <cell r="G106">
            <v>4.5414180506790969E-2</v>
          </cell>
          <cell r="H106">
            <v>1.3309260794158306</v>
          </cell>
          <cell r="I106">
            <v>2.9728530146801426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6.22623554926628E-8</v>
          </cell>
          <cell r="F107">
            <v>1.55701770154565E-7</v>
          </cell>
          <cell r="G107">
            <v>1.6378553738844701E-4</v>
          </cell>
          <cell r="H107">
            <v>2.90807895934955E-3</v>
          </cell>
          <cell r="I107">
            <v>1.1737660793647501E-2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1.2221151394595399E-5</v>
          </cell>
          <cell r="E108">
            <v>4.0758878699021841E-5</v>
          </cell>
          <cell r="F108">
            <v>4.0926661140104395E-5</v>
          </cell>
          <cell r="G108">
            <v>1.7456171990012578E-4</v>
          </cell>
          <cell r="H108">
            <v>5.0508272082467696E-3</v>
          </cell>
          <cell r="I108">
            <v>1.22479956045447E-2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7.2698581553199873E-2</v>
          </cell>
          <cell r="F109">
            <v>8.3571886611995619E-2</v>
          </cell>
          <cell r="G109">
            <v>0.10393982132061445</v>
          </cell>
          <cell r="H109">
            <v>1.2094939027148846E-2</v>
          </cell>
          <cell r="I109">
            <v>1.021441972343253E-2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7.2698581553199845E-2</v>
          </cell>
          <cell r="F110">
            <v>8.3571886611995577E-2</v>
          </cell>
          <cell r="G110">
            <v>0.10393982132061445</v>
          </cell>
          <cell r="H110">
            <v>1.2094939027148845E-2</v>
          </cell>
          <cell r="I110">
            <v>1.0214419723432528E-2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7.2705117003529482E-2</v>
          </cell>
          <cell r="F111">
            <v>8.3580287843775206E-2</v>
          </cell>
          <cell r="G111">
            <v>0.10395021634224946</v>
          </cell>
          <cell r="H111">
            <v>1.2096148642012616E-2</v>
          </cell>
          <cell r="I111">
            <v>1.0215441267559477E-2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7.2705117003529482E-2</v>
          </cell>
          <cell r="F112">
            <v>8.3580287843775206E-2</v>
          </cell>
          <cell r="G112">
            <v>0.10395021634224946</v>
          </cell>
          <cell r="H112">
            <v>1.2096148642012616E-2</v>
          </cell>
          <cell r="I112">
            <v>1.0215441267559477E-2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3.5052146653328902</v>
          </cell>
          <cell r="F113">
            <v>1.74699031916517E-2</v>
          </cell>
          <cell r="G113">
            <v>2.0220254723583301E-2</v>
          </cell>
          <cell r="H113">
            <v>0.12418817682206</v>
          </cell>
          <cell r="I113">
            <v>1.8726959793843399E-2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3.5052146653328902</v>
          </cell>
          <cell r="F114">
            <v>3.5226785654742891</v>
          </cell>
          <cell r="G114">
            <v>3.5428899995195011</v>
          </cell>
          <cell r="H114">
            <v>0.16098307009512031</v>
          </cell>
          <cell r="I114">
            <v>0.11721736419435293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61.419718467546602</v>
          </cell>
          <cell r="E115">
            <v>128.824946300709</v>
          </cell>
          <cell r="F115">
            <v>40.050690479790902</v>
          </cell>
          <cell r="G115">
            <v>19.9957520847239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0.23101741792991523</v>
          </cell>
          <cell r="E116">
            <v>0.48906407956638809</v>
          </cell>
          <cell r="F116">
            <v>0.15415226779374067</v>
          </cell>
          <cell r="G116">
            <v>7.696223194096849E-2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0.83224550769033301</v>
          </cell>
          <cell r="E117">
            <v>1.7455954783293932</v>
          </cell>
          <cell r="F117">
            <v>0.54269228292399618</v>
          </cell>
          <cell r="G117">
            <v>0.2709451501995111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2.5096166680532949E-2</v>
          </cell>
          <cell r="E119">
            <v>2.6568985206600143E-2</v>
          </cell>
          <cell r="F119">
            <v>2.9175773163582035E-2</v>
          </cell>
          <cell r="G119">
            <v>3.1650438880945188E-2</v>
          </cell>
          <cell r="H119">
            <v>3.3889478804852026E-2</v>
          </cell>
          <cell r="I119">
            <v>3.6436363452036123E-2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1.5024017165977697</v>
          </cell>
          <cell r="E120">
            <v>1.5905731536928538</v>
          </cell>
          <cell r="F120">
            <v>1.7466305608351933</v>
          </cell>
          <cell r="G120">
            <v>1.8947783663985069</v>
          </cell>
          <cell r="H120">
            <v>2.0288202488911811</v>
          </cell>
          <cell r="I120">
            <v>2.1812914973736821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1.35970605834982E-4</v>
          </cell>
          <cell r="F121">
            <v>2.40646801287034E-4</v>
          </cell>
          <cell r="G121">
            <v>2.28453891664083E-4</v>
          </cell>
          <cell r="H121">
            <v>1.03359937631172E-4</v>
          </cell>
          <cell r="I121">
            <v>1.4962206611827001E-3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2.4526350935181618E-3</v>
          </cell>
          <cell r="F122">
            <v>2.693281894805197E-3</v>
          </cell>
          <cell r="G122">
            <v>2.9217357864692798E-3</v>
          </cell>
          <cell r="H122">
            <v>3.128435756755605E-3</v>
          </cell>
          <cell r="I122">
            <v>3.3635606460440202E-3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802.93883205446696</v>
          </cell>
          <cell r="E123">
            <v>545.26618419194097</v>
          </cell>
          <cell r="F123">
            <v>406.91402749474997</v>
          </cell>
          <cell r="G123">
            <v>199.773131494507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2.8375248864577016</v>
          </cell>
          <cell r="E124">
            <v>1.9931410358799579</v>
          </cell>
          <cell r="F124">
            <v>1.5615323171069952</v>
          </cell>
          <cell r="G124">
            <v>0.76662926279276955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10.954145048492041</v>
          </cell>
          <cell r="E125">
            <v>7.4388292522775084</v>
          </cell>
          <cell r="F125">
            <v>5.55135098901434</v>
          </cell>
          <cell r="G125">
            <v>2.725417892148791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0.20659733051458509</v>
          </cell>
          <cell r="E127">
            <v>0.22878709868159702</v>
          </cell>
          <cell r="F127">
            <v>0.17195468907422901</v>
          </cell>
          <cell r="G127">
            <v>0.13400492986374996</v>
          </cell>
          <cell r="H127">
            <v>1.0010180129483286E-2</v>
          </cell>
          <cell r="I127">
            <v>1.7256334726042401E-3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2.2542536673999204E-3</v>
          </cell>
          <cell r="E128">
            <v>2.4907878304183677E-3</v>
          </cell>
          <cell r="F128">
            <v>1.8643872609949463E-3</v>
          </cell>
          <cell r="G128">
            <v>1.462367736291278E-3</v>
          </cell>
          <cell r="H128">
            <v>1.0445936988021231E-4</v>
          </cell>
          <cell r="I128">
            <v>1.8705285968588783E-5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3.6630732360741929E-3</v>
          </cell>
          <cell r="E129">
            <v>4.0565088418722988E-3</v>
          </cell>
          <cell r="F129">
            <v>3.0488420048622182E-3</v>
          </cell>
          <cell r="G129">
            <v>2.375973933754424E-3</v>
          </cell>
          <cell r="H129">
            <v>1.7748546328871047E-4</v>
          </cell>
          <cell r="I129">
            <v>3.0596338166741838E-5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7.3071301843240902E-6</v>
          </cell>
          <cell r="F130">
            <v>1.1917185018632599E-5</v>
          </cell>
          <cell r="G130">
            <v>1.23087712577908E-5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2.6550409811066072E-4</v>
          </cell>
          <cell r="F131">
            <v>2.7570395850243918E-4</v>
          </cell>
          <cell r="G131">
            <v>2.160301560250441E-4</v>
          </cell>
          <cell r="H131">
            <v>1.4322296537605216E-5</v>
          </cell>
          <cell r="I131">
            <v>2.5259711843134417E-6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0.73742627735976329</v>
          </cell>
          <cell r="E132">
            <v>1.6512281764400545</v>
          </cell>
          <cell r="F132">
            <v>4.4534322167157718</v>
          </cell>
          <cell r="G132">
            <v>18.329519102515405</v>
          </cell>
          <cell r="H132">
            <v>36.464246153988803</v>
          </cell>
          <cell r="I132">
            <v>48.626599019934183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0.73742627735976329</v>
          </cell>
          <cell r="E133">
            <v>1.6512281764400545</v>
          </cell>
          <cell r="F133">
            <v>4.4534322167157718</v>
          </cell>
          <cell r="G133">
            <v>18.329519102515405</v>
          </cell>
          <cell r="H133">
            <v>36.464246153988803</v>
          </cell>
          <cell r="I133">
            <v>48.626599019934183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2.09160395906313E-7</v>
          </cell>
          <cell r="E134">
            <v>1.88731641053491E-7</v>
          </cell>
          <cell r="F134">
            <v>1.1471155355593901</v>
          </cell>
          <cell r="G134">
            <v>9.0661987890053606</v>
          </cell>
          <cell r="H134">
            <v>8.9992739981574807</v>
          </cell>
          <cell r="I134">
            <v>20.8822871985235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1.2762581662184458</v>
          </cell>
          <cell r="E135">
            <v>1.2762583549500868</v>
          </cell>
          <cell r="F135">
            <v>2.4233738905094699</v>
          </cell>
          <cell r="G135">
            <v>11.489572679514851</v>
          </cell>
          <cell r="H135">
            <v>30.023267456848501</v>
          </cell>
          <cell r="I135">
            <v>33.601234247026703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3.1590180812410931</v>
          </cell>
          <cell r="E136">
            <v>3.4322206827410784</v>
          </cell>
          <cell r="F136">
            <v>3.4000054658645809</v>
          </cell>
          <cell r="G136">
            <v>2.7819301677203607</v>
          </cell>
          <cell r="H136">
            <v>2.307850413165936E-2</v>
          </cell>
          <cell r="I136">
            <v>4.0017895064951899E-3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3.53653855482845E-2</v>
          </cell>
          <cell r="E137">
            <v>3.7561784037362017E-2</v>
          </cell>
          <cell r="F137">
            <v>3.7151702777430608E-2</v>
          </cell>
          <cell r="G137">
            <v>3.0958215808264345E-2</v>
          </cell>
          <cell r="H137">
            <v>1.9316090585225931E-4</v>
          </cell>
          <cell r="I137">
            <v>3.4719666144501841E-5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5.6010958887253409E-2</v>
          </cell>
          <cell r="E138">
            <v>6.0854976644345506E-2</v>
          </cell>
          <cell r="F138">
            <v>6.028378485575496E-2</v>
          </cell>
          <cell r="G138">
            <v>4.9325002973765436E-2</v>
          </cell>
          <cell r="H138">
            <v>4.091933356677195E-4</v>
          </cell>
          <cell r="I138">
            <v>7.0953714654169986E-5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2.7840966674210999E-6</v>
          </cell>
          <cell r="F139">
            <v>1.45317022116778E-5</v>
          </cell>
          <cell r="G139">
            <v>1.42532764561118E-5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2.6902259107374313E-3</v>
          </cell>
          <cell r="E140">
            <v>2.849302753072529E-3</v>
          </cell>
          <cell r="F140">
            <v>2.8241918679829847E-3</v>
          </cell>
          <cell r="G140">
            <v>2.3503045094216096E-3</v>
          </cell>
          <cell r="H140">
            <v>1.7460735391311416E-5</v>
          </cell>
          <cell r="I140">
            <v>3.1615540391513036E-6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326.08339077058577</v>
          </cell>
          <cell r="E141">
            <v>384.71766089166169</v>
          </cell>
          <cell r="F141">
            <v>456.27513466417275</v>
          </cell>
          <cell r="G141">
            <v>258.25220318573423</v>
          </cell>
          <cell r="H141">
            <v>8.0622562194423403E-2</v>
          </cell>
          <cell r="I141">
            <v>3.4936495134682485E-2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1.5219353420406985</v>
          </cell>
          <cell r="E142">
            <v>1.7956002096107502</v>
          </cell>
          <cell r="F142">
            <v>2.1295817965421588</v>
          </cell>
          <cell r="G142">
            <v>1.2053455229946579</v>
          </cell>
          <cell r="H142">
            <v>3.7629125016028063E-4</v>
          </cell>
          <cell r="I142">
            <v>1.6305978218287832E-4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4.4486137895032147</v>
          </cell>
          <cell r="E143">
            <v>5.2485356192586892</v>
          </cell>
          <cell r="F143">
            <v>6.2247630922806705</v>
          </cell>
          <cell r="G143">
            <v>3.5232224172678648</v>
          </cell>
          <cell r="H143">
            <v>1.0998985292554335E-3</v>
          </cell>
          <cell r="I143">
            <v>4.7662339883605004E-4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3.30130272994175E-6</v>
          </cell>
          <cell r="F144">
            <v>3.33178165938703E-2</v>
          </cell>
          <cell r="G144">
            <v>2.2121254773068399E-5</v>
          </cell>
          <cell r="H144">
            <v>1.19238089087303E-5</v>
          </cell>
          <cell r="I144">
            <v>5.5900232775582103E-6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0.10616891959532664</v>
          </cell>
          <cell r="E145">
            <v>0.12515917090350664</v>
          </cell>
          <cell r="F145">
            <v>0.15847699216882097</v>
          </cell>
          <cell r="G145">
            <v>0.10418564409753314</v>
          </cell>
          <cell r="H145">
            <v>3.410526741347913E-5</v>
          </cell>
          <cell r="I145">
            <v>1.477160206958417E-5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0.247352780906574</v>
          </cell>
          <cell r="E146">
            <v>0.28447519549549916</v>
          </cell>
          <cell r="F146">
            <v>1.7844893524974226</v>
          </cell>
          <cell r="G146">
            <v>1.6476074156767631</v>
          </cell>
          <cell r="H146">
            <v>0.22392065063218219</v>
          </cell>
          <cell r="I146">
            <v>1.66216825402676E-2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2.0517697863215484E-3</v>
          </cell>
          <cell r="E147">
            <v>2.3914958838139409E-3</v>
          </cell>
          <cell r="F147">
            <v>1.5631605548541011E-2</v>
          </cell>
          <cell r="G147">
            <v>1.4318497607602189E-2</v>
          </cell>
          <cell r="H147">
            <v>1.8995203865973167E-3</v>
          </cell>
          <cell r="I147">
            <v>1.3844747536830387E-4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4.3856876047264999E-3</v>
          </cell>
          <cell r="E148">
            <v>5.0438864449556487E-3</v>
          </cell>
          <cell r="F148">
            <v>3.1639882136479176E-2</v>
          </cell>
          <cell r="G148">
            <v>2.9212897441077322E-2</v>
          </cell>
          <cell r="H148">
            <v>3.9702243019890402E-3</v>
          </cell>
          <cell r="I148">
            <v>2.9471068333807721E-4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6.6297235160122197E-6</v>
          </cell>
          <cell r="F149">
            <v>9.2892250240575295E-4</v>
          </cell>
          <cell r="G149">
            <v>5.5104492543942697E-5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1.6506992280846007E-4</v>
          </cell>
          <cell r="F150">
            <v>1.07956990326755E-3</v>
          </cell>
          <cell r="G150">
            <v>9.87489020601228E-4</v>
          </cell>
          <cell r="H150">
            <v>1.3889529638749567E-4</v>
          </cell>
          <cell r="I150">
            <v>1.179368912295196E-5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2.7292664615734137</v>
          </cell>
          <cell r="E151">
            <v>2.6703018228465396</v>
          </cell>
          <cell r="F151">
            <v>4.8403625192783988</v>
          </cell>
          <cell r="G151">
            <v>15.487524188800201</v>
          </cell>
          <cell r="H151">
            <v>8.8561430550239706</v>
          </cell>
          <cell r="I151">
            <v>1.5898517560802099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3.3036179085053179E-2</v>
          </cell>
          <cell r="E152">
            <v>3.226784481773648E-2</v>
          </cell>
          <cell r="F152">
            <v>4.8528379717308549E-2</v>
          </cell>
          <cell r="G152">
            <v>0.12782627520990228</v>
          </cell>
          <cell r="H152">
            <v>7.2012212491463445E-2</v>
          </cell>
          <cell r="I152">
            <v>1.3364681060255929E-2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4.8391249318677533E-2</v>
          </cell>
          <cell r="E153">
            <v>4.7345777000825075E-2</v>
          </cell>
          <cell r="F153">
            <v>8.5822030483659356E-2</v>
          </cell>
          <cell r="G153">
            <v>0.27460149270922374</v>
          </cell>
          <cell r="H153">
            <v>0.15702381303233962</v>
          </cell>
          <cell r="I153">
            <v>2.8188860923407978E-2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7.2324000070246098E-6</v>
          </cell>
          <cell r="F154">
            <v>1.48268474460371E-3</v>
          </cell>
          <cell r="G154">
            <v>7.3365860090077702E-3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2.5407922140336021E-3</v>
          </cell>
          <cell r="F155">
            <v>3.8273681399025369E-3</v>
          </cell>
          <cell r="G155">
            <v>1.0069196335734231E-2</v>
          </cell>
          <cell r="H155">
            <v>8.0558856980224476E-3</v>
          </cell>
          <cell r="I155">
            <v>1.5009761961525365E-3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4.1642066771706496E-3</v>
          </cell>
          <cell r="F156">
            <v>4.3046251477404832E-2</v>
          </cell>
          <cell r="G156">
            <v>8.7694370141736033E-2</v>
          </cell>
          <cell r="H156">
            <v>4.3969611102078025E-2</v>
          </cell>
          <cell r="I156">
            <v>8.4183499643108207E-3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2.9249674131021581E-5</v>
          </cell>
          <cell r="F157">
            <v>3.2075914891613176E-4</v>
          </cell>
          <cell r="G157">
            <v>6.942710477030712E-4</v>
          </cell>
          <cell r="H157">
            <v>3.8947992479362821E-4</v>
          </cell>
          <cell r="I157">
            <v>8.3086950652645129E-5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5.6425564731309638E-5</v>
          </cell>
          <cell r="F158">
            <v>5.8328254034423796E-4</v>
          </cell>
          <cell r="G158">
            <v>1.1882705981265053E-3</v>
          </cell>
          <cell r="H158">
            <v>5.9579418837504014E-4</v>
          </cell>
          <cell r="I158">
            <v>1.1406978271423877E-4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3.1316580972198698E-6</v>
          </cell>
          <cell r="F159">
            <v>4.44336627884213E-5</v>
          </cell>
          <cell r="G159">
            <v>6.5779034508790297E-5</v>
          </cell>
          <cell r="H159">
            <v>1.7246537691623401E-5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3.0899658603480699E-6</v>
          </cell>
          <cell r="F160">
            <v>4.6755211015688398E-5</v>
          </cell>
          <cell r="G160">
            <v>1.03250046133441E-4</v>
          </cell>
          <cell r="H160">
            <v>5.6519165877638399E-5</v>
          </cell>
          <cell r="I160">
            <v>1.19641622430456E-5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4.3910428611959604E-3</v>
          </cell>
          <cell r="F163">
            <v>4.176479377969871E-2</v>
          </cell>
          <cell r="G163">
            <v>6.8607582953870067E-2</v>
          </cell>
          <cell r="H163">
            <v>4.3980987518971719E-2</v>
          </cell>
          <cell r="I163">
            <v>1.141810762681566E-2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2.4831235059528021E-5</v>
          </cell>
          <cell r="F164">
            <v>2.5104161928005391E-4</v>
          </cell>
          <cell r="G164">
            <v>4.3497142556994097E-4</v>
          </cell>
          <cell r="H164">
            <v>3.271456253589301E-4</v>
          </cell>
          <cell r="I164">
            <v>9.1828966041119294E-5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5.9499225761462748E-5</v>
          </cell>
          <cell r="F165">
            <v>5.6591861490106539E-4</v>
          </cell>
          <cell r="G165">
            <v>9.2964204544539349E-4</v>
          </cell>
          <cell r="H165">
            <v>5.9594834036547008E-4</v>
          </cell>
          <cell r="I165">
            <v>1.5471690551240741E-4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1.9061149161495999E-6</v>
          </cell>
          <cell r="F166">
            <v>2.05432354595185E-5</v>
          </cell>
          <cell r="G166">
            <v>2.0197847707930402E-5</v>
          </cell>
          <cell r="H166">
            <v>1.1568175781429301E-5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1.88073852060389E-6</v>
          </cell>
          <cell r="F167">
            <v>2.2042827791228E-5</v>
          </cell>
          <cell r="G167">
            <v>3.8393945052565599E-5</v>
          </cell>
          <cell r="H167">
            <v>3.0408345057078699E-5</v>
          </cell>
          <cell r="I167">
            <v>8.7386583731228193E-6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4.1290936476245203E-3</v>
          </cell>
          <cell r="F168">
            <v>3.399833566007765E-2</v>
          </cell>
          <cell r="G168">
            <v>6.9032753215140019E-2</v>
          </cell>
          <cell r="H168">
            <v>4.4376726358712301E-2</v>
          </cell>
          <cell r="I168">
            <v>1.14662354883075E-2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3.1660259153511237E-5</v>
          </cell>
          <cell r="F169">
            <v>2.7344121881226391E-4</v>
          </cell>
          <cell r="G169">
            <v>5.8429435461106237E-4</v>
          </cell>
          <cell r="H169">
            <v>4.231050810322463E-4</v>
          </cell>
          <cell r="I169">
            <v>1.1791254183865419E-4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5.6331427661998886E-5</v>
          </cell>
          <cell r="F170">
            <v>4.6382449740897192E-4</v>
          </cell>
          <cell r="G170">
            <v>9.4178380921063998E-4</v>
          </cell>
          <cell r="H170">
            <v>6.0541236505746749E-4</v>
          </cell>
          <cell r="I170">
            <v>1.5642886068632328E-4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3.3858819237297602E-6</v>
          </cell>
          <cell r="F171">
            <v>3.6845389139655798E-5</v>
          </cell>
          <cell r="G171">
            <v>5.4659999760448202E-5</v>
          </cell>
          <cell r="H171">
            <v>2.7432508177691501E-5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3.34080516668869E-6</v>
          </cell>
          <cell r="F172">
            <v>3.9504442794164697E-5</v>
          </cell>
          <cell r="G172">
            <v>8.6315118013180502E-5</v>
          </cell>
          <cell r="H172">
            <v>6.1510923601847196E-5</v>
          </cell>
          <cell r="I172">
            <v>1.7147763996865799E-5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4.73651985951766E-3</v>
          </cell>
          <cell r="F173">
            <v>4.3176747966864382E-2</v>
          </cell>
          <cell r="G173">
            <v>6.9899336857155589E-2</v>
          </cell>
          <cell r="H173">
            <v>4.7334349017061197E-2</v>
          </cell>
          <cell r="I173">
            <v>1.25669441855623E-2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2.4900097336029358E-5</v>
          </cell>
          <cell r="F174">
            <v>2.4129774472431888E-4</v>
          </cell>
          <cell r="G174">
            <v>4.113781255444835E-4</v>
          </cell>
          <cell r="H174">
            <v>3.301069856615058E-4</v>
          </cell>
          <cell r="I174">
            <v>9.3954038035420342E-5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6.4180485901323286E-5</v>
          </cell>
          <cell r="F175">
            <v>5.8505078545886781E-4</v>
          </cell>
          <cell r="G175">
            <v>9.4714548586931617E-4</v>
          </cell>
          <cell r="H175">
            <v>6.4138684304961067E-4</v>
          </cell>
          <cell r="I175">
            <v>1.7028379655233475E-4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1.77444982961424E-6</v>
          </cell>
          <cell r="F176">
            <v>1.6413812890880998E-5</v>
          </cell>
          <cell r="G176">
            <v>1.5184767556582801E-5</v>
          </cell>
          <cell r="H176">
            <v>1.00001096543774E-5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1.7508263112362001E-6</v>
          </cell>
          <cell r="F177">
            <v>1.7845904642776301E-5</v>
          </cell>
          <cell r="G177">
            <v>2.9960482235637999E-5</v>
          </cell>
          <cell r="H177">
            <v>2.6562873805528301E-5</v>
          </cell>
          <cell r="I177">
            <v>7.92344618330813E-6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4.3466706375691203E-3</v>
          </cell>
          <cell r="F178">
            <v>3.5434605703567809E-2</v>
          </cell>
          <cell r="G178">
            <v>6.2586406910745809E-2</v>
          </cell>
          <cell r="H178">
            <v>4.2896087664836782E-2</v>
          </cell>
          <cell r="I178">
            <v>1.242939483392798E-2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2.6809497015350026E-5</v>
          </cell>
          <cell r="F179">
            <v>2.2977810907246336E-4</v>
          </cell>
          <cell r="G179">
            <v>4.2498930423695097E-4</v>
          </cell>
          <cell r="H179">
            <v>3.3745550571457895E-4</v>
          </cell>
          <cell r="I179">
            <v>1.0396034618988632E-4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5.929973584678209E-5</v>
          </cell>
          <cell r="F180">
            <v>4.8341890455072084E-4</v>
          </cell>
          <cell r="G180">
            <v>8.5383911201563191E-4</v>
          </cell>
          <cell r="H180">
            <v>5.8521265572765175E-4</v>
          </cell>
          <cell r="I180">
            <v>1.6956882447377889E-4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2.0429648450416402E-6</v>
          </cell>
          <cell r="F181">
            <v>1.78611605822414E-5</v>
          </cell>
          <cell r="G181">
            <v>1.8151580642963899E-5</v>
          </cell>
          <cell r="H181">
            <v>1.40025757922997E-5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2.01576654573948E-6</v>
          </cell>
          <cell r="F182">
            <v>1.9523758980453599E-5</v>
          </cell>
          <cell r="G182">
            <v>3.4229450813468397E-5</v>
          </cell>
          <cell r="H182">
            <v>3.10407742870646E-5</v>
          </cell>
          <cell r="I182">
            <v>9.7658755316820108E-6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5.9942352732367402E-3</v>
          </cell>
          <cell r="F183">
            <v>6.5692166012455394E-2</v>
          </cell>
          <cell r="G183">
            <v>0.1161066334644015</v>
          </cell>
          <cell r="H183">
            <v>0.11018169552691057</v>
          </cell>
          <cell r="I183">
            <v>3.8141584030234939E-2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3.1946885041823942E-5</v>
          </cell>
          <cell r="F184">
            <v>3.7193646220841305E-4</v>
          </cell>
          <cell r="G184">
            <v>6.941950537694663E-4</v>
          </cell>
          <cell r="H184">
            <v>7.9829858282259381E-4</v>
          </cell>
          <cell r="I184">
            <v>2.9130112386340168E-4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8.1222700179359658E-5</v>
          </cell>
          <cell r="F185">
            <v>8.9013775084627919E-4</v>
          </cell>
          <cell r="G185">
            <v>1.5732606160487989E-3</v>
          </cell>
          <cell r="H185">
            <v>1.4929769041586798E-3</v>
          </cell>
          <cell r="I185">
            <v>5.1682363184600252E-4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2.5718604664013999E-6</v>
          </cell>
          <cell r="F186">
            <v>3.02505400969661E-5</v>
          </cell>
          <cell r="G186">
            <v>3.2553668913412601E-5</v>
          </cell>
          <cell r="H186">
            <v>5.1061271638157901E-5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2.5376208998722099E-6</v>
          </cell>
          <cell r="F187">
            <v>3.22401809144107E-5</v>
          </cell>
          <cell r="G187">
            <v>5.9026692480644902E-5</v>
          </cell>
          <cell r="H187">
            <v>8.1633328479718505E-5</v>
          </cell>
          <cell r="I187">
            <v>3.0992719501954202E-5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4.6514348763130901E-3</v>
          </cell>
          <cell r="F188">
            <v>3.522824516855922E-2</v>
          </cell>
          <cell r="G188">
            <v>5.7833333834762822E-2</v>
          </cell>
          <cell r="H188">
            <v>4.5231621252213375E-2</v>
          </cell>
          <cell r="I188">
            <v>1.340053346018575E-2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2.6670013777526412E-5</v>
          </cell>
          <cell r="F189">
            <v>2.123496337243437E-4</v>
          </cell>
          <cell r="G189">
            <v>3.6443394242058482E-4</v>
          </cell>
          <cell r="H189">
            <v>3.3299228476797407E-4</v>
          </cell>
          <cell r="I189">
            <v>1.0424809948096084E-4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6.345750172323445E-5</v>
          </cell>
          <cell r="F190">
            <v>4.8060361757925224E-4</v>
          </cell>
          <cell r="G190">
            <v>7.8899500456702419E-4</v>
          </cell>
          <cell r="H190">
            <v>6.1707532404111027E-4</v>
          </cell>
          <cell r="I190">
            <v>1.8281764611440332E-4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1.8854959945459101E-6</v>
          </cell>
          <cell r="F191">
            <v>1.4072027512693201E-5</v>
          </cell>
          <cell r="G191">
            <v>1.3243890766918701E-5</v>
          </cell>
          <cell r="H191">
            <v>1.1349040145074399E-5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1.8603941018152799E-6</v>
          </cell>
          <cell r="F192">
            <v>1.56385920813576E-5</v>
          </cell>
          <cell r="G192">
            <v>2.6171824424598499E-5</v>
          </cell>
          <cell r="H192">
            <v>2.5932565504421999E-5</v>
          </cell>
          <cell r="I192">
            <v>8.3167505461692292E-6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17.3939022249216</v>
          </cell>
          <cell r="F193">
            <v>17.391842211098659</v>
          </cell>
          <cell r="G193">
            <v>3.5114456020482017</v>
          </cell>
          <cell r="H193">
            <v>0.10010071392249011</v>
          </cell>
          <cell r="I193">
            <v>1.7572923130863109E-2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3.8564084619344199E-2</v>
          </cell>
          <cell r="F194">
            <v>3.8561674120390473E-2</v>
          </cell>
          <cell r="G194">
            <v>8.8227977197084338E-3</v>
          </cell>
          <cell r="H194">
            <v>2.5985943155736746E-4</v>
          </cell>
          <cell r="I194">
            <v>5.0163425698034251E-5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0.23729743826632477</v>
          </cell>
          <cell r="F195">
            <v>0.23726933439425263</v>
          </cell>
          <cell r="G195">
            <v>4.7905124175282462E-2</v>
          </cell>
          <cell r="H195">
            <v>1.3656304764323366E-3</v>
          </cell>
          <cell r="I195">
            <v>2.3973974257657731E-4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8.3802334416517099E-4</v>
          </cell>
          <cell r="F196">
            <v>1.0306734846191401E-6</v>
          </cell>
          <cell r="G196">
            <v>1.89924490620054E-4</v>
          </cell>
          <cell r="H196">
            <v>9.8157443712669492E-7</v>
          </cell>
          <cell r="I196">
            <v>4.9524234795786596E-7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8.3802334416517099E-4</v>
          </cell>
          <cell r="F197">
            <v>8.3816214846232754E-4</v>
          </cell>
          <cell r="G197">
            <v>1.9191801162167304E-4</v>
          </cell>
          <cell r="H197">
            <v>5.9739237703097025E-6</v>
          </cell>
          <cell r="I197">
            <v>1.2865234942950237E-6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4.3721691997767702E-3</v>
          </cell>
          <cell r="F198">
            <v>2.0390054957279781E-2</v>
          </cell>
          <cell r="G198">
            <v>3.2029661017944668E-2</v>
          </cell>
          <cell r="H198">
            <v>2.862320260907731E-2</v>
          </cell>
          <cell r="I198">
            <v>9.2275280116539994E-3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2.3825282452563518E-5</v>
          </cell>
          <cell r="F199">
            <v>1.1624833225430225E-4</v>
          </cell>
          <cell r="G199">
            <v>1.9070804207939251E-4</v>
          </cell>
          <cell r="H199">
            <v>2.0046443799256986E-4</v>
          </cell>
          <cell r="I199">
            <v>6.7850610567371926E-5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5.9647601634062265E-5</v>
          </cell>
          <cell r="F200">
            <v>2.7817264607475883E-4</v>
          </cell>
          <cell r="G200">
            <v>4.369667260292595E-4</v>
          </cell>
          <cell r="H200">
            <v>3.9049389644034524E-4</v>
          </cell>
          <cell r="I200">
            <v>1.2588714886294685E-4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1.8962396339006599E-6</v>
          </cell>
          <cell r="F201">
            <v>8.4530902905972003E-6</v>
          </cell>
          <cell r="G201">
            <v>7.8375308286073306E-6</v>
          </cell>
          <cell r="H201">
            <v>8.8494602816751293E-6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1.87099470947789E-6</v>
          </cell>
          <cell r="F202">
            <v>1.0104454461345299E-5</v>
          </cell>
          <cell r="G202">
            <v>1.6179758093108402E-5</v>
          </cell>
          <cell r="H202">
            <v>1.83470594314808E-5</v>
          </cell>
          <cell r="I202">
            <v>6.2769421187718296E-6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1.7925111390038499E-2</v>
          </cell>
          <cell r="F203">
            <v>2.9045521422338301E-2</v>
          </cell>
          <cell r="G203">
            <v>0.49918763136297684</v>
          </cell>
          <cell r="H203">
            <v>0.14579424744028208</v>
          </cell>
          <cell r="I203">
            <v>1.9393126725333401E-2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2.848795019946751E-5</v>
          </cell>
          <cell r="F204">
            <v>4.7125391193936233E-5</v>
          </cell>
          <cell r="G204">
            <v>8.9477464682674026E-4</v>
          </cell>
          <cell r="H204">
            <v>2.702086196414874E-4</v>
          </cell>
          <cell r="I204">
            <v>3.879845018167465E-5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2.4454449372494512E-4</v>
          </cell>
          <cell r="F205">
            <v>3.9625540821743959E-4</v>
          </cell>
          <cell r="G205">
            <v>6.8101996093175611E-3</v>
          </cell>
          <cell r="H205">
            <v>1.9890074684895255E-3</v>
          </cell>
          <cell r="I205">
            <v>2.6457198806730426E-4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6.0410857369559101E-7</v>
          </cell>
          <cell r="F206">
            <v>4.4468323811957101E-7</v>
          </cell>
          <cell r="G206">
            <v>1.8434648053990699E-5</v>
          </cell>
          <cell r="H206">
            <v>5.1851112363311001E-7</v>
          </cell>
          <cell r="I206">
            <v>2.0010697005121601E-7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6.0410857369559101E-7</v>
          </cell>
          <cell r="F207">
            <v>1.04879181181516E-6</v>
          </cell>
          <cell r="G207">
            <v>1.9403398241468201E-5</v>
          </cell>
          <cell r="H207">
            <v>5.8783113765730067E-6</v>
          </cell>
          <cell r="I207">
            <v>8.2816159344316804E-7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0.4161961515827074</v>
          </cell>
          <cell r="E208">
            <v>0.36070446152076285</v>
          </cell>
          <cell r="F208">
            <v>0.27746488814746062</v>
          </cell>
          <cell r="G208">
            <v>0.13873335425451214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0.46789268075453239</v>
          </cell>
          <cell r="E209">
            <v>0.37693318026483924</v>
          </cell>
          <cell r="F209">
            <v>0.26223049413728544</v>
          </cell>
          <cell r="G209">
            <v>0.11309671792390547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8678.5446684560102</v>
          </cell>
          <cell r="E211">
            <v>8089.2723967800202</v>
          </cell>
          <cell r="F211">
            <v>6532.6522437716403</v>
          </cell>
          <cell r="G211">
            <v>4522.3762865195004</v>
          </cell>
          <cell r="H211">
            <v>2903.33517745054</v>
          </cell>
          <cell r="I211">
            <v>751.63980205896598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116.65762438071022</v>
          </cell>
          <cell r="E212">
            <v>108.73658393518416</v>
          </cell>
          <cell r="F212">
            <v>87.812383386545193</v>
          </cell>
          <cell r="G212">
            <v>60.790108744682293</v>
          </cell>
          <cell r="H212">
            <v>39.026841195320472</v>
          </cell>
          <cell r="I212">
            <v>10.103596518537712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118.39760802804912</v>
          </cell>
          <cell r="E213">
            <v>110.35842287557999</v>
          </cell>
          <cell r="F213">
            <v>89.122131565779469</v>
          </cell>
          <cell r="G213">
            <v>61.696811548697099</v>
          </cell>
          <cell r="H213">
            <v>39.608938300825869</v>
          </cell>
          <cell r="I213">
            <v>10.254294707489278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1.37515396938126E-2</v>
          </cell>
          <cell r="F214">
            <v>2.0408086496894882E-2</v>
          </cell>
          <cell r="G214">
            <v>5.1745993488167885</v>
          </cell>
          <cell r="H214">
            <v>0.11029511798029959</v>
          </cell>
          <cell r="I214">
            <v>1.3101269260886811E-2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1.4677532012053284E-5</v>
          </cell>
          <cell r="F215">
            <v>2.2183261756801331E-5</v>
          </cell>
          <cell r="G215">
            <v>6.2678418755217876E-3</v>
          </cell>
          <cell r="H215">
            <v>1.4259534872346211E-4</v>
          </cell>
          <cell r="I215">
            <v>1.8311039154321412E-5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1.8760627140262731E-4</v>
          </cell>
          <cell r="F216">
            <v>2.7841864252244048E-4</v>
          </cell>
          <cell r="G216">
            <v>7.0594806941566085E-2</v>
          </cell>
          <cell r="H216">
            <v>1.5047082944106369E-3</v>
          </cell>
          <cell r="I216">
            <v>1.7873491488249379E-4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2.9627253933321799E-7</v>
          </cell>
          <cell r="F217">
            <v>1.69211865811722E-7</v>
          </cell>
          <cell r="G217">
            <v>1.35774621924927E-4</v>
          </cell>
          <cell r="H217">
            <v>6.2704471559910999E-7</v>
          </cell>
          <cell r="I217">
            <v>1.3682548417247199E-7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2.9627253933321799E-7</v>
          </cell>
          <cell r="F218">
            <v>4.6548440514493999E-7</v>
          </cell>
          <cell r="G218">
            <v>1.3611937341710201E-4</v>
          </cell>
          <cell r="H218">
            <v>3.0592259599417E-6</v>
          </cell>
          <cell r="I218">
            <v>3.5160162192393099E-7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7.6145393855360103E-3</v>
          </cell>
          <cell r="E219">
            <v>0.182755986875763</v>
          </cell>
          <cell r="F219">
            <v>0.44190476964262232</v>
          </cell>
          <cell r="G219">
            <v>0.88356951309397458</v>
          </cell>
          <cell r="H219">
            <v>1.6612825209198208</v>
          </cell>
          <cell r="I219">
            <v>5.3408029642241939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7.6145393855360103E-3</v>
          </cell>
          <cell r="E220">
            <v>0.182755986875763</v>
          </cell>
          <cell r="F220">
            <v>0.44190476964262232</v>
          </cell>
          <cell r="G220">
            <v>0.88356951309397436</v>
          </cell>
          <cell r="H220">
            <v>1.6612825209198208</v>
          </cell>
          <cell r="I220">
            <v>5.3408029642241939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7.6126226845732838E-3</v>
          </cell>
          <cell r="E221">
            <v>0.18277430750935944</v>
          </cell>
          <cell r="F221">
            <v>0.44194902935001457</v>
          </cell>
          <cell r="G221">
            <v>0.88365787888174296</v>
          </cell>
          <cell r="H221">
            <v>1.6614486657870584</v>
          </cell>
          <cell r="I221">
            <v>5.3413370979353703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7.6126226845732838E-3</v>
          </cell>
          <cell r="E222">
            <v>0.18277430750935944</v>
          </cell>
          <cell r="F222">
            <v>0.44194902935001457</v>
          </cell>
          <cell r="G222">
            <v>0.88365787888174296</v>
          </cell>
          <cell r="H222">
            <v>1.6614486657870584</v>
          </cell>
          <cell r="I222">
            <v>5.3413370979353703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2.1562797197062999E-3</v>
          </cell>
          <cell r="E223">
            <v>2.6800969924531302</v>
          </cell>
          <cell r="F223">
            <v>7.0125732483917496</v>
          </cell>
          <cell r="G223">
            <v>11.1224725357322</v>
          </cell>
          <cell r="H223">
            <v>11.079248767889901</v>
          </cell>
          <cell r="I223">
            <v>19.622249533741499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2.1562797197062999E-3</v>
          </cell>
          <cell r="E224">
            <v>2.646509959740857</v>
          </cell>
          <cell r="F224">
            <v>9.4128029929733525</v>
          </cell>
          <cell r="G224">
            <v>18.624681818985724</v>
          </cell>
          <cell r="H224">
            <v>26.07458693688984</v>
          </cell>
          <cell r="I224">
            <v>25.447264291441567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1410.22974799692</v>
          </cell>
          <cell r="E225">
            <v>1167.2101281160999</v>
          </cell>
          <cell r="F225">
            <v>838.69830220297797</v>
          </cell>
          <cell r="G225">
            <v>356.88570608101202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1.5767188530519765</v>
          </cell>
          <cell r="E226">
            <v>1.3375338029191255</v>
          </cell>
          <cell r="F226">
            <v>0.99614055225737441</v>
          </cell>
          <cell r="G226">
            <v>0.42388105879611432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19.239150723013942</v>
          </cell>
          <cell r="E227">
            <v>15.923739810588016</v>
          </cell>
          <cell r="F227">
            <v>11.441995937284826</v>
          </cell>
          <cell r="G227">
            <v>4.8688363721829706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2.3254055278483802E-6</v>
          </cell>
          <cell r="F229">
            <v>2.5557386554388199E-5</v>
          </cell>
          <cell r="G229">
            <v>2.31036266648577E-5</v>
          </cell>
          <cell r="H229">
            <v>3.8515395414581801E-5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1.8933429501633801E-4</v>
          </cell>
          <cell r="F230">
            <v>2.08087996170388E-3</v>
          </cell>
          <cell r="G230">
            <v>1.88109506687159E-3</v>
          </cell>
          <cell r="H230">
            <v>3.1359198001230499E-3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2.5655053525249061E-6</v>
          </cell>
          <cell r="F231">
            <v>2.8196205443141874E-5</v>
          </cell>
          <cell r="G231">
            <v>2.5489093047040372E-5</v>
          </cell>
          <cell r="H231">
            <v>4.2492138213049627E-5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4.9856720080084202E-7</v>
          </cell>
          <cell r="E232">
            <v>2.7612726160373202E-6</v>
          </cell>
          <cell r="F232">
            <v>3.8039114716843301E-6</v>
          </cell>
          <cell r="G232">
            <v>3.1625695402365802E-6</v>
          </cell>
          <cell r="H232">
            <v>9.1888854961378802E-6</v>
          </cell>
          <cell r="I232">
            <v>6.3690905560209803E-7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1.5951118467843908</v>
          </cell>
          <cell r="E233">
            <v>1.5951146080570067</v>
          </cell>
          <cell r="F233">
            <v>2.9464947808532926E-5</v>
          </cell>
          <cell r="G233">
            <v>2.5775344918654852E-5</v>
          </cell>
          <cell r="H233">
            <v>3.9266598436338285E-5</v>
          </cell>
          <cell r="I233">
            <v>2.9061104286352969E-6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6.6145891453767813E-2</v>
          </cell>
          <cell r="E234">
            <v>0.10240322137906822</v>
          </cell>
          <cell r="F234">
            <v>0.1299458199592072</v>
          </cell>
          <cell r="G234">
            <v>5.0548445045928476</v>
          </cell>
          <cell r="H234">
            <v>11.740399095185541</v>
          </cell>
          <cell r="I234">
            <v>13.219662083728092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6.6145891453767813E-2</v>
          </cell>
          <cell r="E235">
            <v>0.10240322137906822</v>
          </cell>
          <cell r="F235">
            <v>0.1299458199592072</v>
          </cell>
          <cell r="G235">
            <v>5.0548445045928467</v>
          </cell>
          <cell r="H235">
            <v>11.740399095185538</v>
          </cell>
          <cell r="I235">
            <v>13.219662083728091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6.6148822329982704E-2</v>
          </cell>
          <cell r="E236">
            <v>0.10241350593265494</v>
          </cell>
          <cell r="F236">
            <v>0.1299588806517652</v>
          </cell>
          <cell r="G236">
            <v>5.0553500396176565</v>
          </cell>
          <cell r="H236">
            <v>11.741573252479199</v>
          </cell>
          <cell r="I236">
            <v>13.220984182269047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6.6148822329982704E-2</v>
          </cell>
          <cell r="E237">
            <v>0.10241350593265494</v>
          </cell>
          <cell r="F237">
            <v>0.1299588806517652</v>
          </cell>
          <cell r="G237">
            <v>5.0553500396176565</v>
          </cell>
          <cell r="H237">
            <v>11.741573252479199</v>
          </cell>
          <cell r="I237">
            <v>13.220984182269047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9.54746412470984E-3</v>
          </cell>
          <cell r="E238">
            <v>1.668598435032E-2</v>
          </cell>
          <cell r="F238">
            <v>0.49706245412775801</v>
          </cell>
          <cell r="G238">
            <v>78.759693960175596</v>
          </cell>
          <cell r="H238">
            <v>75.667809114002694</v>
          </cell>
          <cell r="I238">
            <v>176.00951299439899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9.54746412470984E-3</v>
          </cell>
          <cell r="E239">
            <v>2.5735555599654323E-2</v>
          </cell>
          <cell r="F239">
            <v>0.51458442470397747</v>
          </cell>
          <cell r="G239">
            <v>75.125162679650629</v>
          </cell>
          <cell r="H239">
            <v>248.59581569310916</v>
          </cell>
          <cell r="I239">
            <v>231.09671782305915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3.2678312150519178</v>
          </cell>
          <cell r="E240">
            <v>3.8837517761922813</v>
          </cell>
          <cell r="F240">
            <v>16.90946678889496</v>
          </cell>
          <cell r="G240">
            <v>36.133729196069574</v>
          </cell>
          <cell r="H240">
            <v>70.0511054421506</v>
          </cell>
          <cell r="I240">
            <v>35.9834341770717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8.448023972828507E-2</v>
          </cell>
          <cell r="E241">
            <v>0.10049885502755912</v>
          </cell>
          <cell r="F241">
            <v>0.4451329389794908</v>
          </cell>
          <cell r="G241">
            <v>0.97025784836355267</v>
          </cell>
          <cell r="H241">
            <v>1.9569336739560554</v>
          </cell>
          <cell r="I241">
            <v>1.0418008944658836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4.4279555759511084E-2</v>
          </cell>
          <cell r="E242">
            <v>5.2625362821033562E-2</v>
          </cell>
          <cell r="F242">
            <v>0.22912556624518943</v>
          </cell>
          <cell r="G242">
            <v>0.48961692677601082</v>
          </cell>
          <cell r="H242">
            <v>0.94920197076084889</v>
          </cell>
          <cell r="I242">
            <v>0.48758040890341026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1.61625599345727E-3</v>
          </cell>
          <cell r="F243">
            <v>0.11867865228369601</v>
          </cell>
          <cell r="G243">
            <v>0.250446602652662</v>
          </cell>
          <cell r="H243">
            <v>0.27246792761502803</v>
          </cell>
          <cell r="I243">
            <v>0.28137962526483101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2.9121857290968712E-2</v>
          </cell>
          <cell r="E244">
            <v>3.4588618019025942E-2</v>
          </cell>
          <cell r="F244">
            <v>0.1532669990960816</v>
          </cell>
          <cell r="G244">
            <v>0.38837508429514817</v>
          </cell>
          <cell r="H244">
            <v>0.79599199899462914</v>
          </cell>
          <cell r="I244">
            <v>0.5021115815139382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15.6934797202473</v>
          </cell>
          <cell r="F245">
            <v>9.8200896595464808</v>
          </cell>
          <cell r="G245">
            <v>8.0966953905468095</v>
          </cell>
          <cell r="H245">
            <v>16.151552937391401</v>
          </cell>
          <cell r="I245">
            <v>16.151591435573799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1163.98587369339</v>
          </cell>
          <cell r="F246">
            <v>728.35635218411005</v>
          </cell>
          <cell r="G246">
            <v>600.53214622858502</v>
          </cell>
          <cell r="H246">
            <v>1197.96117830255</v>
          </cell>
          <cell r="I246">
            <v>1197.9640337139299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15.8797527106874</v>
          </cell>
          <cell r="F247">
            <v>9.9366487337532252</v>
          </cell>
          <cell r="G247">
            <v>8.192798720717402</v>
          </cell>
          <cell r="H247">
            <v>16.343263005491764</v>
          </cell>
          <cell r="I247">
            <v>16.343301960626508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3.55736458489606E-7</v>
          </cell>
          <cell r="E248">
            <v>5.476042802772E-6</v>
          </cell>
          <cell r="F248">
            <v>2.4390195528971998E-6</v>
          </cell>
          <cell r="G248">
            <v>2.22064209781379E-6</v>
          </cell>
          <cell r="H248">
            <v>12.5468346421831</v>
          </cell>
          <cell r="I248">
            <v>3.60475606927813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17.176522274744158</v>
          </cell>
          <cell r="E249">
            <v>17.176527750786963</v>
          </cell>
          <cell r="F249">
            <v>15.301527724625688</v>
          </cell>
          <cell r="G249">
            <v>10.301529343053751</v>
          </cell>
          <cell r="H249">
            <v>16.151553898976939</v>
          </cell>
          <cell r="I249">
            <v>16.151591985600362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4.5736283598158581E-2</v>
          </cell>
          <cell r="E250">
            <v>6.8189083523060676E-2</v>
          </cell>
          <cell r="F250">
            <v>8.9294251864417529E-2</v>
          </cell>
          <cell r="G250">
            <v>8.019443072706306E-2</v>
          </cell>
          <cell r="H250">
            <v>0.73900331887860682</v>
          </cell>
          <cell r="I250">
            <v>2.4969602257404606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4.5736283598158581E-2</v>
          </cell>
          <cell r="E251">
            <v>6.8189083523060662E-2</v>
          </cell>
          <cell r="F251">
            <v>8.9294251864417529E-2</v>
          </cell>
          <cell r="G251">
            <v>8.019443072706306E-2</v>
          </cell>
          <cell r="H251">
            <v>0.73900331887860682</v>
          </cell>
          <cell r="I251">
            <v>2.4969602257404602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4.5736678316163633E-2</v>
          </cell>
          <cell r="E252">
            <v>6.8195946320687442E-2</v>
          </cell>
          <cell r="F252">
            <v>8.9303246993609919E-2</v>
          </cell>
          <cell r="G252">
            <v>8.0202450972158931E-2</v>
          </cell>
          <cell r="H252">
            <v>0.73907722660128838</v>
          </cell>
          <cell r="I252">
            <v>2.4972099467353068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4.5736678316163633E-2</v>
          </cell>
          <cell r="E253">
            <v>6.8195946320687442E-2</v>
          </cell>
          <cell r="F253">
            <v>8.9303246993609919E-2</v>
          </cell>
          <cell r="G253">
            <v>8.0202450972158931E-2</v>
          </cell>
          <cell r="H253">
            <v>0.73907722660128838</v>
          </cell>
          <cell r="I253">
            <v>2.4972099467353068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7.49317343151707E-3</v>
          </cell>
          <cell r="E254">
            <v>1.63941128602191E-2</v>
          </cell>
          <cell r="F254">
            <v>0.35107853295705799</v>
          </cell>
          <cell r="G254">
            <v>4.6471987934958103E-2</v>
          </cell>
          <cell r="H254">
            <v>4.2437983979184003E-2</v>
          </cell>
          <cell r="I254">
            <v>7.2134887990972203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7.49317343151707E-3</v>
          </cell>
          <cell r="E255">
            <v>2.3452430329791215E-2</v>
          </cell>
          <cell r="F255">
            <v>0.36841757292519384</v>
          </cell>
          <cell r="G255">
            <v>0.36592069307541553</v>
          </cell>
          <cell r="H255">
            <v>6.8971613948378874</v>
          </cell>
          <cell r="I255">
            <v>8.1701184893198153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8.2894955469158997</v>
          </cell>
          <cell r="E256">
            <v>12.020586999930662</v>
          </cell>
          <cell r="F256">
            <v>11.038924125936907</v>
          </cell>
          <cell r="G256">
            <v>7.4723762479406597</v>
          </cell>
          <cell r="H256">
            <v>1.879411276514294E-2</v>
          </cell>
          <cell r="I256">
            <v>9.5336702314408502E-3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0.12386651560117344</v>
          </cell>
          <cell r="E257">
            <v>0.1798678523684232</v>
          </cell>
          <cell r="F257">
            <v>0.16519132056584845</v>
          </cell>
          <cell r="G257">
            <v>0.11184287613100452</v>
          </cell>
          <cell r="H257">
            <v>3.0068239040237333E-4</v>
          </cell>
          <cell r="I257">
            <v>1.5672923551574835E-4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0.11232378789858959</v>
          </cell>
          <cell r="E258">
            <v>0.16288058265488728</v>
          </cell>
          <cell r="F258">
            <v>0.14957891769562212</v>
          </cell>
          <cell r="G258">
            <v>0.10125171067670258</v>
          </cell>
          <cell r="H258">
            <v>2.5466277459543278E-4</v>
          </cell>
          <cell r="I258">
            <v>1.2918252346125807E-4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2.4374998470809499E-5</v>
          </cell>
          <cell r="F259">
            <v>4.69150604327736E-5</v>
          </cell>
          <cell r="G259">
            <v>4.9891762828769702E-5</v>
          </cell>
          <cell r="H259">
            <v>3.7191069686614399E-5</v>
          </cell>
          <cell r="I259">
            <v>2.0746358121782199E-5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4.2720364525275618E-2</v>
          </cell>
          <cell r="E260">
            <v>6.1908043359385448E-2</v>
          </cell>
          <cell r="F260">
            <v>6.1954803277424982E-2</v>
          </cell>
          <cell r="G260">
            <v>5.3709917344806409E-2</v>
          </cell>
          <cell r="H260">
            <v>1.1916693879787591E-4</v>
          </cell>
          <cell r="I260">
            <v>6.4203338467633757E-5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0.14957855323820093</v>
          </cell>
          <cell r="E261">
            <v>0.82226747944308665</v>
          </cell>
          <cell r="F261">
            <v>3.1594693363035722</v>
          </cell>
          <cell r="G261">
            <v>10.18003437811184</v>
          </cell>
          <cell r="H261">
            <v>16.492518717128181</v>
          </cell>
          <cell r="I261">
            <v>17.964737850226367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0.14957855323820091</v>
          </cell>
          <cell r="E262">
            <v>0.82226747944308642</v>
          </cell>
          <cell r="F262">
            <v>3.1594693363035713</v>
          </cell>
          <cell r="G262">
            <v>10.18003437811184</v>
          </cell>
          <cell r="H262">
            <v>16.492518717128181</v>
          </cell>
          <cell r="I262">
            <v>17.96473785022636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0.14958914509846713</v>
          </cell>
          <cell r="E263">
            <v>0.82234975762325702</v>
          </cell>
          <cell r="F263">
            <v>3.1597853796464865</v>
          </cell>
          <cell r="G263">
            <v>10.181052483362388</v>
          </cell>
          <cell r="H263">
            <v>16.494168133821088</v>
          </cell>
          <cell r="I263">
            <v>17.966534503545635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0.14958914509846713</v>
          </cell>
          <cell r="E264">
            <v>0.82234975762325702</v>
          </cell>
          <cell r="F264">
            <v>3.1597853796464865</v>
          </cell>
          <cell r="G264">
            <v>10.181052483362388</v>
          </cell>
          <cell r="H264">
            <v>16.494168133821088</v>
          </cell>
          <cell r="I264">
            <v>17.966534503545635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2.2660242757422899E-2</v>
          </cell>
          <cell r="E265">
            <v>9.0302447798712002</v>
          </cell>
          <cell r="F265">
            <v>38.712776653496803</v>
          </cell>
          <cell r="G265">
            <v>123.02263885627001</v>
          </cell>
          <cell r="H265">
            <v>133.983061670718</v>
          </cell>
          <cell r="I265">
            <v>268.67489860111198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2.2660242757422899E-2</v>
          </cell>
          <cell r="E266">
            <v>8.9320251456025268</v>
          </cell>
          <cell r="F266">
            <v>46.613847708382011</v>
          </cell>
          <cell r="G266">
            <v>156.95651229774464</v>
          </cell>
          <cell r="H266">
            <v>290.64673674358681</v>
          </cell>
          <cell r="I266">
            <v>329.69747732295843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7.8495296633680596</v>
          </cell>
          <cell r="E267">
            <v>0.13230596070112299</v>
          </cell>
          <cell r="F267">
            <v>0.14663678542410763</v>
          </cell>
          <cell r="G267">
            <v>0.13953731742845038</v>
          </cell>
          <cell r="H267">
            <v>5.2583094994431062E-2</v>
          </cell>
          <cell r="I267">
            <v>8.8721178791416593E-3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7.7583451493174457E-2</v>
          </cell>
          <cell r="E268">
            <v>1.3094762468336416E-3</v>
          </cell>
          <cell r="F268">
            <v>1.4523430388872199E-3</v>
          </cell>
          <cell r="G268">
            <v>1.3840347583725704E-3</v>
          </cell>
          <cell r="H268">
            <v>5.2906943513608023E-4</v>
          </cell>
          <cell r="I268">
            <v>9.533343998820504E-5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0.10636219056054277</v>
          </cell>
          <cell r="E269">
            <v>1.7927636951371674E-3</v>
          </cell>
          <cell r="F269">
            <v>1.9869483119797802E-3</v>
          </cell>
          <cell r="G269">
            <v>1.8907495586510867E-3</v>
          </cell>
          <cell r="H269">
            <v>7.1250806225516136E-4</v>
          </cell>
          <cell r="I269">
            <v>1.2021839944636393E-4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1.15698143966535E-5</v>
          </cell>
          <cell r="F270">
            <v>1.9414494185872499E-5</v>
          </cell>
          <cell r="G270">
            <v>1.8862462287077102E-5</v>
          </cell>
          <cell r="H270">
            <v>1.1463704094800699E-5</v>
          </cell>
          <cell r="I270">
            <v>8.16134995567877E-6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3.3909111109445798E-2</v>
          </cell>
          <cell r="E271">
            <v>5.6495715047705231E-4</v>
          </cell>
          <cell r="F271">
            <v>5.8430960892012773E-4</v>
          </cell>
          <cell r="G271">
            <v>6.0304838759009383E-4</v>
          </cell>
          <cell r="H271">
            <v>2.1460935545546123E-4</v>
          </cell>
          <cell r="I271">
            <v>3.75759311028101E-5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4722.2887766919803</v>
          </cell>
          <cell r="E272">
            <v>4315.5133163712198</v>
          </cell>
          <cell r="F272">
            <v>3629.1512038852202</v>
          </cell>
          <cell r="G272">
            <v>1094.02907101146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18.302990167042253</v>
          </cell>
          <cell r="E273">
            <v>17.107007627502973</v>
          </cell>
          <cell r="F273">
            <v>14.866354012784296</v>
          </cell>
          <cell r="G273">
            <v>4.7227830786305187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63.987652800704417</v>
          </cell>
          <cell r="E274">
            <v>58.475790194731935</v>
          </cell>
          <cell r="F274">
            <v>49.175490567550447</v>
          </cell>
          <cell r="G274">
            <v>14.824242154626862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1.6628828794885078</v>
          </cell>
          <cell r="G275">
            <v>0.83144169139776158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3.3841403173121174</v>
          </cell>
          <cell r="E276">
            <v>0.14229972763482401</v>
          </cell>
          <cell r="F276">
            <v>0.15957691310006086</v>
          </cell>
          <cell r="G276">
            <v>0.14897028155272926</v>
          </cell>
          <cell r="H276">
            <v>0.1433105015724575</v>
          </cell>
          <cell r="I276">
            <v>1.6709136832998753E-2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3.0989263711415249E-2</v>
          </cell>
          <cell r="E277">
            <v>1.3046453668359851E-3</v>
          </cell>
          <cell r="F277">
            <v>1.4635583270082215E-3</v>
          </cell>
          <cell r="G277">
            <v>1.3671740746576339E-3</v>
          </cell>
          <cell r="H277">
            <v>1.3179534954198611E-3</v>
          </cell>
          <cell r="I277">
            <v>1.5796757152531827E-4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4.5855559855177655E-2</v>
          </cell>
          <cell r="E278">
            <v>1.9281805912577767E-3</v>
          </cell>
          <cell r="F278">
            <v>2.1622887953937813E-3</v>
          </cell>
          <cell r="G278">
            <v>2.0185675007144931E-3</v>
          </cell>
          <cell r="H278">
            <v>1.9418767150739447E-3</v>
          </cell>
          <cell r="I278">
            <v>2.2641106819781562E-4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6.7425164156338502E-6</v>
          </cell>
          <cell r="F279">
            <v>9.2214704180352804E-6</v>
          </cell>
          <cell r="G279">
            <v>7.5975014135406201E-6</v>
          </cell>
          <cell r="H279">
            <v>5.6125282781390501E-6</v>
          </cell>
          <cell r="I279">
            <v>3.9261970771203101E-6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1.3896141930816702E-2</v>
          </cell>
          <cell r="E280">
            <v>5.8519541986123969E-4</v>
          </cell>
          <cell r="F280">
            <v>5.9437417033437329E-4</v>
          </cell>
          <cell r="G280">
            <v>6.0187663511921535E-4</v>
          </cell>
          <cell r="H280">
            <v>5.6823677344695206E-4</v>
          </cell>
          <cell r="I280">
            <v>6.2952645288611407E-5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3824.5916460816202</v>
          </cell>
          <cell r="E281">
            <v>3569.77784683665</v>
          </cell>
          <cell r="F281">
            <v>2533.0060802534199</v>
          </cell>
          <cell r="G281">
            <v>972.16627170693403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17.689049439131143</v>
          </cell>
          <cell r="E282">
            <v>17.235952614906608</v>
          </cell>
          <cell r="F282">
            <v>13.00223221559926</v>
          </cell>
          <cell r="G282">
            <v>5.484149853639444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52.177239373555508</v>
          </cell>
          <cell r="E283">
            <v>48.700925604865695</v>
          </cell>
          <cell r="F283">
            <v>34.556699594180358</v>
          </cell>
          <cell r="G283">
            <v>13.262841360258305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0.70637087001288079</v>
          </cell>
          <cell r="G284">
            <v>0.35318585698390959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1.2804012998101789E-4</v>
          </cell>
          <cell r="F285">
            <v>1.363830786745064E-4</v>
          </cell>
          <cell r="G285">
            <v>2.1850878066861037E-4</v>
          </cell>
          <cell r="H285">
            <v>2.5363989121926945E-4</v>
          </cell>
          <cell r="I285">
            <v>2.4948630773376191E-4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7.0297235468958549E-5</v>
          </cell>
          <cell r="F286">
            <v>7.4877723077792908E-5</v>
          </cell>
          <cell r="G286">
            <v>1.1996678860739614E-4</v>
          </cell>
          <cell r="H286">
            <v>1.3285762192894913E-4</v>
          </cell>
          <cell r="I286">
            <v>1.2227501866613047E-4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6.81539141373161E-4</v>
          </cell>
          <cell r="E287">
            <v>1.1956225432487224E-2</v>
          </cell>
          <cell r="F287">
            <v>1.1708270758974642E-3</v>
          </cell>
          <cell r="G287">
            <v>1.8409143982793582E-2</v>
          </cell>
          <cell r="H287">
            <v>6.4197003004874929E-3</v>
          </cell>
          <cell r="I287">
            <v>5.024619786960908E-3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4.5341120292698145E-4</v>
          </cell>
          <cell r="E288">
            <v>7.9541822717442614E-3</v>
          </cell>
          <cell r="F288">
            <v>7.7892241351327823E-4</v>
          </cell>
          <cell r="G288">
            <v>1.2247150033492056E-2</v>
          </cell>
          <cell r="H288">
            <v>3.9327993965187439E-3</v>
          </cell>
          <cell r="I288">
            <v>2.8194431808375316E-3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1.9222109471149479E-4</v>
          </cell>
          <cell r="F289">
            <v>1.8504833208804277E-4</v>
          </cell>
          <cell r="G289">
            <v>2.8310359907123591E-4</v>
          </cell>
          <cell r="H289">
            <v>2.5432204291327799E-4</v>
          </cell>
          <cell r="I289">
            <v>2.5215574837758755E-4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1.0553419118707685E-4</v>
          </cell>
          <cell r="F290">
            <v>1.0159616501373195E-4</v>
          </cell>
          <cell r="G290">
            <v>1.5543096034790571E-4</v>
          </cell>
          <cell r="H290">
            <v>1.3321422253584762E-4</v>
          </cell>
          <cell r="I290">
            <v>1.2357979757910849E-4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2.457012187702123E-2</v>
          </cell>
          <cell r="F293">
            <v>0.27129554560034053</v>
          </cell>
          <cell r="G293">
            <v>1.6064955967396097</v>
          </cell>
          <cell r="H293">
            <v>5.0967307640841488</v>
          </cell>
          <cell r="I293">
            <v>6.2505279140238024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1.7535494238291701E-2</v>
          </cell>
          <cell r="F294">
            <v>0.19362140328649138</v>
          </cell>
          <cell r="G294">
            <v>1.1465427164532935</v>
          </cell>
          <cell r="H294">
            <v>3.3096659488083815</v>
          </cell>
          <cell r="I294">
            <v>3.7166647239085662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3.7342698357825645E-5</v>
          </cell>
          <cell r="F295">
            <v>1.7978748937656571E-4</v>
          </cell>
          <cell r="G295">
            <v>4.9199472235363887E-4</v>
          </cell>
          <cell r="H295">
            <v>4.6960821192685728E-2</v>
          </cell>
          <cell r="I295">
            <v>3.5886969509154841E-2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2.4843177383543183E-5</v>
          </cell>
          <cell r="F296">
            <v>1.1960818811551939E-4</v>
          </cell>
          <cell r="G296">
            <v>3.2731196985493432E-4</v>
          </cell>
          <cell r="H296">
            <v>2.8487757449092658E-2</v>
          </cell>
          <cell r="I296">
            <v>1.9966894001942893E-2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154.23440257178899</v>
          </cell>
          <cell r="E297">
            <v>103.039541405028</v>
          </cell>
          <cell r="F297">
            <v>70.225677381387897</v>
          </cell>
          <cell r="G297">
            <v>33.435450652247098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1.6116556816696017</v>
          </cell>
          <cell r="E298">
            <v>1.0991419579443513</v>
          </cell>
          <cell r="F298">
            <v>0.77205250152674998</v>
          </cell>
          <cell r="G298">
            <v>0.38579038438758778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2.0898970538182771</v>
          </cell>
          <cell r="E299">
            <v>1.396199748035615</v>
          </cell>
          <cell r="F299">
            <v>0.95156744419224748</v>
          </cell>
          <cell r="G299">
            <v>0.45305488688681689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0.37186429485678235</v>
          </cell>
          <cell r="G300">
            <v>0.18593182818160139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2.3653825195020576E-2</v>
          </cell>
          <cell r="F301">
            <v>2.7598326378053706E-2</v>
          </cell>
          <cell r="G301">
            <v>3.4421098856715786E-2</v>
          </cell>
          <cell r="H301">
            <v>3.4021499519456058E-3</v>
          </cell>
          <cell r="I301">
            <v>2.7678823287804349E-3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1.7660022056826062E-2</v>
          </cell>
          <cell r="F302">
            <v>2.0604999341523614E-2</v>
          </cell>
          <cell r="G302">
            <v>2.5698903243681567E-2</v>
          </cell>
          <cell r="H302">
            <v>2.3860576056633207E-3</v>
          </cell>
          <cell r="I302">
            <v>1.7887891159904701E-3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2.5648863396337472E-4</v>
          </cell>
          <cell r="F303">
            <v>0.12880543093956243</v>
          </cell>
          <cell r="G303">
            <v>1.0503980679239968</v>
          </cell>
          <cell r="H303">
            <v>3.5146625134847471</v>
          </cell>
          <cell r="I303">
            <v>4.3241158418588839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1.8305383203078099E-4</v>
          </cell>
          <cell r="F304">
            <v>9.192737843981777E-2</v>
          </cell>
          <cell r="G304">
            <v>0.74966047625592969</v>
          </cell>
          <cell r="H304">
            <v>2.282394004735381</v>
          </cell>
          <cell r="I304">
            <v>2.5714922985864885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7.3718620572716526E-2</v>
          </cell>
          <cell r="F305">
            <v>8.4336778273998173E-2</v>
          </cell>
          <cell r="G305">
            <v>0.10468535053278206</v>
          </cell>
          <cell r="H305">
            <v>3.8649243030893974E-3</v>
          </cell>
          <cell r="I305">
            <v>3.106439274082916E-3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5.5038559496373769E-2</v>
          </cell>
          <cell r="F306">
            <v>6.2966110227025474E-2</v>
          </cell>
          <cell r="G306">
            <v>7.8158419798616041E-2</v>
          </cell>
          <cell r="H306">
            <v>2.7058861159903213E-3</v>
          </cell>
          <cell r="I306">
            <v>2.0044754402886705E-3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1.4445874574442659</v>
          </cell>
          <cell r="E307">
            <v>1.6474562744371275</v>
          </cell>
          <cell r="F307">
            <v>3.0204751865353954</v>
          </cell>
          <cell r="G307">
            <v>4.2682703409379634</v>
          </cell>
          <cell r="H307">
            <v>5.3862458460904383</v>
          </cell>
          <cell r="I307">
            <v>5.918062001396712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8.2110178815404441E-3</v>
          </cell>
          <cell r="E308">
            <v>9.3641218181358607E-3</v>
          </cell>
          <cell r="F308">
            <v>1.7168344941377991E-2</v>
          </cell>
          <cell r="G308">
            <v>2.426079771915958E-2</v>
          </cell>
          <cell r="H308">
            <v>3.0615357158691011E-2</v>
          </cell>
          <cell r="I308">
            <v>3.3638193843593074E-2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2.5613252791565028E-2</v>
          </cell>
          <cell r="E309">
            <v>2.921021763186395E-2</v>
          </cell>
          <cell r="F309">
            <v>5.355452458396092E-2</v>
          </cell>
          <cell r="G309">
            <v>7.5678552144290145E-2</v>
          </cell>
          <cell r="H309">
            <v>9.5500812873943963E-2</v>
          </cell>
          <cell r="I309">
            <v>0.10493017732972902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D310">
            <v>2.3764025232535101E-7</v>
          </cell>
          <cell r="E310">
            <v>3.59243743054612E-6</v>
          </cell>
          <cell r="F310">
            <v>4.9336417970643695E-4</v>
          </cell>
          <cell r="G310">
            <v>1.13599623882967E-3</v>
          </cell>
          <cell r="H310">
            <v>1.33383696078368E-3</v>
          </cell>
          <cell r="I310">
            <v>2.4008943362806802E-3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5.8323764025232535E-4</v>
          </cell>
          <cell r="E311">
            <v>7.1283007768287144E-4</v>
          </cell>
          <cell r="F311">
            <v>1.2061778979837502E-3</v>
          </cell>
          <cell r="G311">
            <v>2.0335996273746896E-3</v>
          </cell>
          <cell r="H311">
            <v>3.0140647956362781E-3</v>
          </cell>
          <cell r="I311">
            <v>3.3293691308385791E-3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2.4185969766863467E-2</v>
          </cell>
          <cell r="E312">
            <v>5.3600473911250134E-2</v>
          </cell>
          <cell r="F312">
            <v>0.19846853132708472</v>
          </cell>
          <cell r="G312">
            <v>0.84228914826500756</v>
          </cell>
          <cell r="H312">
            <v>2.1272199602040267</v>
          </cell>
          <cell r="I312">
            <v>4.4092936956979374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3.549673597741692E-2</v>
          </cell>
          <cell r="E313">
            <v>7.8667173118641257E-2</v>
          </cell>
          <cell r="F313">
            <v>0.29128396025680026</v>
          </cell>
          <cell r="G313">
            <v>1.2361925447194386</v>
          </cell>
          <cell r="H313">
            <v>3.1220317407618245</v>
          </cell>
          <cell r="I313">
            <v>6.4713358890209287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1.14562234671948E-3</v>
          </cell>
          <cell r="F314">
            <v>1.01108074087347E-2</v>
          </cell>
          <cell r="G314">
            <v>4.5832493819118601E-2</v>
          </cell>
          <cell r="H314">
            <v>9.1258026445223697E-2</v>
          </cell>
          <cell r="I314">
            <v>0.34664599368558202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3.7376223467194799E-3</v>
          </cell>
          <cell r="F315">
            <v>1.38484297554542E-2</v>
          </cell>
          <cell r="G315">
            <v>5.8719149491347357E-2</v>
          </cell>
          <cell r="H315">
            <v>0.18320405935652989</v>
          </cell>
          <cell r="I315">
            <v>0.40712325103867436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1.562517903534809E-4</v>
          </cell>
          <cell r="E316">
            <v>3.5404250880955931E-4</v>
          </cell>
          <cell r="F316">
            <v>3.7674566517045881E-4</v>
          </cell>
          <cell r="G316">
            <v>6.7108414268998769E-3</v>
          </cell>
          <cell r="H316">
            <v>2.3703303230649127E-2</v>
          </cell>
          <cell r="I316">
            <v>5.9235047175432043E-2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4.1260784014982173E-4</v>
          </cell>
          <cell r="E317">
            <v>9.2325720830602708E-4</v>
          </cell>
          <cell r="F317">
            <v>9.6761757707164214E-4</v>
          </cell>
          <cell r="G317">
            <v>1.5006280000238162E-2</v>
          </cell>
          <cell r="H317">
            <v>4.8595373163368781E-2</v>
          </cell>
          <cell r="I317">
            <v>0.11056335234997584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1.08021727620626E-6</v>
          </cell>
          <cell r="F318">
            <v>2.0153623152298102E-6</v>
          </cell>
          <cell r="G318">
            <v>1.4933072261191899E-4</v>
          </cell>
          <cell r="H318">
            <v>3.67598431962608E-4</v>
          </cell>
          <cell r="I318">
            <v>1.15931678191315E-3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3.3713942307692301E-6</v>
          </cell>
          <cell r="E319">
            <v>7.823005737744721E-6</v>
          </cell>
          <cell r="F319">
            <v>9.6090737975234195E-6</v>
          </cell>
          <cell r="G319">
            <v>1.4966897450015645E-4</v>
          </cell>
          <cell r="H319">
            <v>5.2066115107642042E-4</v>
          </cell>
          <cell r="I319">
            <v>1.3704745470734451E-3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2.0827441283548795E-4</v>
          </cell>
          <cell r="E320">
            <v>3.0520488261761409E-4</v>
          </cell>
          <cell r="F320">
            <v>3.0305343053656426E-4</v>
          </cell>
          <cell r="G320">
            <v>3.2566679689096696E-4</v>
          </cell>
          <cell r="H320">
            <v>3.4036120651779869E-2</v>
          </cell>
          <cell r="I320">
            <v>5.5583918605434844E-2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7.5686415899708101E-4</v>
          </cell>
          <cell r="E321">
            <v>1.0929377405052832E-3</v>
          </cell>
          <cell r="F321">
            <v>1.0796349347719388E-3</v>
          </cell>
          <cell r="G321">
            <v>1.020024489554417E-3</v>
          </cell>
          <cell r="H321">
            <v>9.6403557313771232E-2</v>
          </cell>
          <cell r="I321">
            <v>0.14521449080426274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3.0491421921540598E-7</v>
          </cell>
          <cell r="F322">
            <v>5.0163054997294202E-7</v>
          </cell>
          <cell r="G322">
            <v>6.1123973736539499E-6</v>
          </cell>
          <cell r="H322">
            <v>5.1699776241953099E-4</v>
          </cell>
          <cell r="I322">
            <v>9.0968250868714697E-4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4.5897438817175603E-6</v>
          </cell>
          <cell r="E323">
            <v>6.7145095326994062E-6</v>
          </cell>
          <cell r="F323">
            <v>6.9402306500990513E-6</v>
          </cell>
          <cell r="G323">
            <v>6.9187015514587011E-6</v>
          </cell>
          <cell r="H323">
            <v>7.3963272077264789E-4</v>
          </cell>
          <cell r="I323">
            <v>1.20784089422715E-3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5.2537863091926835E-5</v>
          </cell>
          <cell r="E324">
            <v>9.9934738100571205E-5</v>
          </cell>
          <cell r="F324">
            <v>8.852082359097439E-5</v>
          </cell>
          <cell r="G324">
            <v>9.280761544765079E-5</v>
          </cell>
          <cell r="H324">
            <v>4.3848628753952629E-4</v>
          </cell>
          <cell r="I324">
            <v>1.2153174811097621E-3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2.8713858112222335E-4</v>
          </cell>
          <cell r="E325">
            <v>5.4079216508241465E-4</v>
          </cell>
          <cell r="F325">
            <v>4.7605868643185549E-4</v>
          </cell>
          <cell r="G325">
            <v>4.6450769541611279E-4</v>
          </cell>
          <cell r="H325">
            <v>1.854315034940472E-3</v>
          </cell>
          <cell r="I325">
            <v>4.6797255972064154E-3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E326">
            <v>1.5629635567848999E-7</v>
          </cell>
          <cell r="F326">
            <v>1.7527296181010999E-7</v>
          </cell>
          <cell r="G326">
            <v>9.0987197997942204E-7</v>
          </cell>
          <cell r="H326">
            <v>7.4362497795931199E-6</v>
          </cell>
          <cell r="I326">
            <v>2.38048167360862E-5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1.1153123732252401E-6</v>
          </cell>
          <cell r="E327">
            <v>2.0801334313023298E-6</v>
          </cell>
          <cell r="F327">
            <v>1.83673403469361E-6</v>
          </cell>
          <cell r="G327">
            <v>1.8514489662189198E-6</v>
          </cell>
          <cell r="H327">
            <v>9.4861804287563408E-6</v>
          </cell>
          <cell r="I327">
            <v>2.63518902816948E-5</v>
          </cell>
        </row>
        <row r="328">
          <cell r="A328" t="str">
            <v>T_B_c-BEVELC-S4</v>
          </cell>
          <cell r="B328" t="str">
            <v>VAR_fout</v>
          </cell>
          <cell r="C328" t="str">
            <v>TPBSc</v>
          </cell>
          <cell r="E328">
            <v>2.7843797707619155E-6</v>
          </cell>
          <cell r="F328">
            <v>9.4920750457008936E-6</v>
          </cell>
          <cell r="G328">
            <v>5.1316929580279754E-6</v>
          </cell>
          <cell r="H328">
            <v>1.0506538436887531E-5</v>
          </cell>
          <cell r="I328">
            <v>3.8568685101404421E-6</v>
          </cell>
        </row>
        <row r="329">
          <cell r="A329" t="str">
            <v>T_B_c-BEVELC-S4</v>
          </cell>
          <cell r="B329" t="str">
            <v>VAR_fin</v>
          </cell>
          <cell r="C329" t="str">
            <v>T-ELC-Bus_c_BatSTGout_S4</v>
          </cell>
          <cell r="E329">
            <v>2.202234653833738E-5</v>
          </cell>
          <cell r="F329">
            <v>7.3215882835670775E-5</v>
          </cell>
          <cell r="G329">
            <v>3.5581647309671661E-5</v>
          </cell>
          <cell r="H329">
            <v>6.6453226590303021E-5</v>
          </cell>
          <cell r="I329">
            <v>2.2130524090130479E-5</v>
          </cell>
        </row>
        <row r="330">
          <cell r="A330" t="str">
            <v>T_B_c-BEVELC-S4</v>
          </cell>
          <cell r="B330" t="str">
            <v>VAR_ncap</v>
          </cell>
          <cell r="C330" t="str">
            <v>-</v>
          </cell>
          <cell r="E330">
            <v>7.5315483009876604E-8</v>
          </cell>
          <cell r="F330">
            <v>7.9523084593821504E-8</v>
          </cell>
          <cell r="G330">
            <v>9.2021103554171706E-8</v>
          </cell>
          <cell r="H330">
            <v>1.7930214405229401E-7</v>
          </cell>
          <cell r="I330">
            <v>7.4343705543040097E-8</v>
          </cell>
        </row>
        <row r="331">
          <cell r="A331" t="str">
            <v>T_B_c-BEVELC-S4</v>
          </cell>
          <cell r="B331" t="str">
            <v>VAR_cap</v>
          </cell>
          <cell r="C331" t="str">
            <v>-</v>
          </cell>
          <cell r="E331">
            <v>7.5315483009876604E-8</v>
          </cell>
          <cell r="F331">
            <v>1.54838567603698E-7</v>
          </cell>
          <cell r="G331">
            <v>7.5519089620669898E-8</v>
          </cell>
          <cell r="H331">
            <v>2.134514420487191E-7</v>
          </cell>
          <cell r="I331">
            <v>8.3592815227126594E-8</v>
          </cell>
        </row>
        <row r="332">
          <cell r="A332" t="str">
            <v>T_C-BAT-ELC-S1</v>
          </cell>
          <cell r="B332" t="str">
            <v>VAR_fout</v>
          </cell>
          <cell r="C332" t="str">
            <v>TPCAR</v>
          </cell>
          <cell r="D332">
            <v>1.3794962352380355E-2</v>
          </cell>
          <cell r="E332">
            <v>0.33109903149103159</v>
          </cell>
          <cell r="F332">
            <v>0.80059031769093614</v>
          </cell>
          <cell r="G332">
            <v>1.5962987461748284</v>
          </cell>
          <cell r="H332">
            <v>2.3256820765778281</v>
          </cell>
          <cell r="I332">
            <v>2.4036643624945682</v>
          </cell>
        </row>
        <row r="333">
          <cell r="A333" t="str">
            <v>T_C-BAT-ELC-S1</v>
          </cell>
          <cell r="B333" t="str">
            <v>VAR_fin</v>
          </cell>
          <cell r="C333" t="str">
            <v>T-ELC-car-BatSTGOut_S1</v>
          </cell>
          <cell r="D333">
            <v>7.6144923331128997E-3</v>
          </cell>
          <cell r="E333">
            <v>0.18275881966104329</v>
          </cell>
          <cell r="F333">
            <v>0.44190688457878596</v>
          </cell>
          <cell r="G333">
            <v>0.88111908199652211</v>
          </cell>
          <cell r="H333">
            <v>1.2099128388685165</v>
          </cell>
          <cell r="I333">
            <v>1.1355582453574318</v>
          </cell>
        </row>
        <row r="334">
          <cell r="A334" t="str">
            <v>T_C-BAT-ELC-S1</v>
          </cell>
          <cell r="B334" t="str">
            <v>VAR_ncap</v>
          </cell>
          <cell r="C334" t="str">
            <v>-</v>
          </cell>
          <cell r="D334">
            <v>2.6798486467673602E-5</v>
          </cell>
          <cell r="E334">
            <v>3.3653551787409003E-2</v>
          </cell>
          <cell r="F334">
            <v>8.9445463352498894E-2</v>
          </cell>
          <cell r="G334">
            <v>0.14569966935075199</v>
          </cell>
          <cell r="H334">
            <v>0.15339651592138401</v>
          </cell>
          <cell r="I334">
            <v>0.28802766835252502</v>
          </cell>
        </row>
        <row r="335">
          <cell r="A335" t="str">
            <v>T_C-BAT-ELC-S1</v>
          </cell>
          <cell r="B335" t="str">
            <v>VAR_cap</v>
          </cell>
          <cell r="C335" t="str">
            <v>-</v>
          </cell>
          <cell r="D335">
            <v>1.4985592426301037E-3</v>
          </cell>
          <cell r="E335">
            <v>3.537271430071362E-2</v>
          </cell>
          <cell r="F335">
            <v>0.12165667081169688</v>
          </cell>
          <cell r="G335">
            <v>0.24258794194005934</v>
          </cell>
          <cell r="H335">
            <v>0.35344267991676642</v>
          </cell>
          <cell r="I335">
            <v>0.36529670799481001</v>
          </cell>
        </row>
        <row r="336">
          <cell r="A336" t="str">
            <v>D-TNGA</v>
          </cell>
          <cell r="B336" t="str">
            <v>VAR_fout</v>
          </cell>
          <cell r="C336" t="str">
            <v>CO2</v>
          </cell>
          <cell r="D336">
            <v>16.148111979112901</v>
          </cell>
          <cell r="E336">
            <v>15.3915691259059</v>
          </cell>
          <cell r="F336">
            <v>340.68235726976201</v>
          </cell>
          <cell r="G336">
            <v>410.12836840407499</v>
          </cell>
          <cell r="H336">
            <v>87.649114314109397</v>
          </cell>
          <cell r="I336">
            <v>123.58532548839599</v>
          </cell>
        </row>
        <row r="337">
          <cell r="A337" t="str">
            <v>D-TNGA</v>
          </cell>
          <cell r="B337" t="str">
            <v>VAR_fout</v>
          </cell>
          <cell r="C337" t="str">
            <v>TNGA</v>
          </cell>
          <cell r="D337">
            <v>0.3085362424972079</v>
          </cell>
          <cell r="E337">
            <v>0.32312899259049005</v>
          </cell>
          <cell r="F337">
            <v>6.0234774596041092</v>
          </cell>
          <cell r="G337">
            <v>7.2489457202796981</v>
          </cell>
          <cell r="H337">
            <v>1.5611589102120997</v>
          </cell>
          <cell r="I337">
            <v>2.2012011784698591</v>
          </cell>
        </row>
        <row r="338">
          <cell r="A338" t="str">
            <v>D-TNGA</v>
          </cell>
          <cell r="B338" t="str">
            <v>VAR_fin</v>
          </cell>
          <cell r="C338" t="str">
            <v>NGA</v>
          </cell>
          <cell r="D338">
            <v>0.28631404218285261</v>
          </cell>
          <cell r="E338">
            <v>0.27290016180684284</v>
          </cell>
          <cell r="F338">
            <v>6.0404673274780496</v>
          </cell>
          <cell r="G338">
            <v>7.2717795816325381</v>
          </cell>
          <cell r="H338">
            <v>1.5540623105338549</v>
          </cell>
          <cell r="I338">
            <v>2.1912291753261748</v>
          </cell>
        </row>
        <row r="339">
          <cell r="A339" t="str">
            <v>D-TNGA</v>
          </cell>
          <cell r="B339" t="str">
            <v>VAR_fin</v>
          </cell>
          <cell r="C339" t="str">
            <v>BNGA</v>
          </cell>
          <cell r="D339">
            <v>2.3206366957089674E-2</v>
          </cell>
          <cell r="E339">
            <v>4.7437740096385024E-2</v>
          </cell>
          <cell r="F339">
            <v>1.17238553723865E-3</v>
          </cell>
          <cell r="G339">
            <v>1.7195932443612473E-4</v>
          </cell>
          <cell r="H339">
            <v>1.6992234686649953E-4</v>
          </cell>
          <cell r="I339">
            <v>2.2842286659906225E-4</v>
          </cell>
        </row>
        <row r="340">
          <cell r="A340" t="str">
            <v>D-TNGA</v>
          </cell>
          <cell r="B340" t="str">
            <v>VAR_fin</v>
          </cell>
          <cell r="C340" t="str">
            <v>H2</v>
          </cell>
          <cell r="E340">
            <v>3.8217160216763046E-3</v>
          </cell>
          <cell r="F340">
            <v>1.0514555702768518E-3</v>
          </cell>
          <cell r="G340">
            <v>1.1687797140144453E-4</v>
          </cell>
          <cell r="H340">
            <v>1.1906450569695019E-2</v>
          </cell>
          <cell r="I340">
            <v>1.6764955647005683E-2</v>
          </cell>
        </row>
        <row r="341">
          <cell r="A341" t="str">
            <v>D-TNGA</v>
          </cell>
          <cell r="B341" t="str">
            <v>VAR_ncap</v>
          </cell>
          <cell r="C341" t="str">
            <v>-</v>
          </cell>
          <cell r="D341">
            <v>9.4236700838108895E-8</v>
          </cell>
          <cell r="E341">
            <v>5.5740073355377803E-8</v>
          </cell>
          <cell r="F341">
            <v>6.6092784122924696E-8</v>
          </cell>
          <cell r="G341">
            <v>7.7407914855212195E-8</v>
          </cell>
          <cell r="H341">
            <v>1.21594350051035E-7</v>
          </cell>
          <cell r="I341">
            <v>2.5762442267473798E-7</v>
          </cell>
        </row>
        <row r="342">
          <cell r="A342" t="str">
            <v>D-TNGA</v>
          </cell>
          <cell r="B342" t="str">
            <v>VAR_cap</v>
          </cell>
          <cell r="C342" t="str">
            <v>-</v>
          </cell>
          <cell r="D342">
            <v>0.95961778731834491</v>
          </cell>
          <cell r="E342">
            <v>0.95961784305841824</v>
          </cell>
          <cell r="F342">
            <v>0.95961790915120238</v>
          </cell>
          <cell r="G342">
            <v>0.95961798655911723</v>
          </cell>
          <cell r="H342">
            <v>0.9596182262171169</v>
          </cell>
          <cell r="I342">
            <v>0.48125414019548363</v>
          </cell>
        </row>
        <row r="343">
          <cell r="A343" t="str">
            <v>T_C-BAT-ELC-S2</v>
          </cell>
          <cell r="B343" t="str">
            <v>VAR_fout</v>
          </cell>
          <cell r="C343" t="str">
            <v>TPCAR</v>
          </cell>
          <cell r="D343">
            <v>9.6824241286998639E-2</v>
          </cell>
          <cell r="E343">
            <v>0.14990387542303921</v>
          </cell>
          <cell r="F343">
            <v>0.19021996295805027</v>
          </cell>
          <cell r="G343">
            <v>7.3968139948100431</v>
          </cell>
          <cell r="H343">
            <v>17.946905942396466</v>
          </cell>
          <cell r="I343">
            <v>17.700582804835285</v>
          </cell>
        </row>
        <row r="344">
          <cell r="A344" t="str">
            <v>T_C-BAT-ELC-S2</v>
          </cell>
          <cell r="B344" t="str">
            <v>VAR_fin</v>
          </cell>
          <cell r="C344" t="str">
            <v>T-ELC-car-BatSTGOut_S2</v>
          </cell>
          <cell r="D344">
            <v>6.6145891453767855E-2</v>
          </cell>
          <cell r="E344">
            <v>0.10240746883665937</v>
          </cell>
          <cell r="F344">
            <v>0.12994957517784791</v>
          </cell>
          <cell r="G344">
            <v>5.0531648800031865</v>
          </cell>
          <cell r="H344">
            <v>11.547722464147659</v>
          </cell>
          <cell r="I344">
            <v>10.305215089192176</v>
          </cell>
        </row>
        <row r="345">
          <cell r="A345" t="str">
            <v>T_C-BAT-ELC-S2</v>
          </cell>
          <cell r="B345" t="str">
            <v>VAR_ncap</v>
          </cell>
          <cell r="C345" t="str">
            <v>-</v>
          </cell>
          <cell r="D345">
            <v>6.6458715174804001E-5</v>
          </cell>
          <cell r="E345">
            <v>1.1740667878166301E-4</v>
          </cell>
          <cell r="F345">
            <v>3.5551943569794501E-3</v>
          </cell>
          <cell r="G345">
            <v>0.57926038195559004</v>
          </cell>
          <cell r="H345">
            <v>0.58977137577221395</v>
          </cell>
          <cell r="I345">
            <v>1.4586893629605899</v>
          </cell>
        </row>
        <row r="346">
          <cell r="A346" t="str">
            <v>T_C-BAT-ELC-S2</v>
          </cell>
          <cell r="B346" t="str">
            <v>VAR_cap</v>
          </cell>
          <cell r="C346" t="str">
            <v>-</v>
          </cell>
          <cell r="D346">
            <v>7.3536077285494238E-3</v>
          </cell>
          <cell r="E346">
            <v>1.1372853786477472E-2</v>
          </cell>
          <cell r="F346">
            <v>1.4435669892862811E-2</v>
          </cell>
          <cell r="G346">
            <v>0.56121835679208076</v>
          </cell>
          <cell r="H346">
            <v>1.8929518745731253</v>
          </cell>
          <cell r="I346">
            <v>1.866986191080261</v>
          </cell>
        </row>
        <row r="347">
          <cell r="A347" t="str">
            <v>TFLGV-BeVELCExt</v>
          </cell>
          <cell r="B347" t="str">
            <v>VAR_fout</v>
          </cell>
          <cell r="C347" t="str">
            <v>TFLGV</v>
          </cell>
          <cell r="D347">
            <v>2.793073285982945E-2</v>
          </cell>
          <cell r="E347">
            <v>2.4241373833124153E-2</v>
          </cell>
          <cell r="F347">
            <v>1.8621339387167753E-2</v>
          </cell>
          <cell r="G347">
            <v>9.3114921387871356E-3</v>
          </cell>
        </row>
        <row r="348">
          <cell r="A348" t="str">
            <v>TFLGV-BeVELCExt</v>
          </cell>
          <cell r="B348" t="str">
            <v>VAR_fin</v>
          </cell>
          <cell r="C348" t="str">
            <v>TELC</v>
          </cell>
          <cell r="D348">
            <v>4.0524966232680266E-2</v>
          </cell>
          <cell r="E348">
            <v>3.4847262549260398E-2</v>
          </cell>
          <cell r="F348">
            <v>2.6402693837755242E-2</v>
          </cell>
          <cell r="G348">
            <v>1.3202513041703076E-2</v>
          </cell>
        </row>
        <row r="349">
          <cell r="A349" t="str">
            <v>TFLGV-BeVELCExt</v>
          </cell>
          <cell r="B349" t="str">
            <v>VAR_cap</v>
          </cell>
          <cell r="C349" t="str">
            <v>-</v>
          </cell>
          <cell r="D349">
            <v>1.9499999999999999E-3</v>
          </cell>
          <cell r="E349">
            <v>1.6900000000000001E-3</v>
          </cell>
          <cell r="F349">
            <v>1.2999999999999999E-3</v>
          </cell>
          <cell r="G349">
            <v>6.4999999999999997E-4</v>
          </cell>
        </row>
        <row r="350">
          <cell r="A350" t="str">
            <v>T_C-BAT-ELC-S3</v>
          </cell>
          <cell r="B350" t="str">
            <v>VAR_fout</v>
          </cell>
          <cell r="C350" t="str">
            <v>TPCAR</v>
          </cell>
          <cell r="D350">
            <v>6.117011713655382E-2</v>
          </cell>
          <cell r="E350">
            <v>9.1206310081871134E-2</v>
          </cell>
          <cell r="F350">
            <v>0.11943291896740603</v>
          </cell>
          <cell r="G350">
            <v>0.10337811561423568</v>
          </cell>
          <cell r="H350">
            <v>0.65825090412918574</v>
          </cell>
          <cell r="I350">
            <v>0.83472960923121287</v>
          </cell>
        </row>
        <row r="351">
          <cell r="A351" t="str">
            <v>T_C-BAT-ELC-S3</v>
          </cell>
          <cell r="B351" t="str">
            <v>VAR_fin</v>
          </cell>
          <cell r="C351" t="str">
            <v>T-ELC-car-BatSTGOut_S3</v>
          </cell>
          <cell r="D351">
            <v>4.5736283598158581E-2</v>
          </cell>
          <cell r="E351">
            <v>6.8194044071125115E-2</v>
          </cell>
          <cell r="F351">
            <v>8.9298796676408082E-2</v>
          </cell>
          <cell r="G351">
            <v>7.7294781094189927E-2</v>
          </cell>
          <cell r="H351">
            <v>0.46713374659982132</v>
          </cell>
          <cell r="I351">
            <v>0.52685871451378252</v>
          </cell>
        </row>
        <row r="352">
          <cell r="A352" t="str">
            <v>T_C-BAT-ELC-S3</v>
          </cell>
          <cell r="B352" t="str">
            <v>VAR_ncap</v>
          </cell>
          <cell r="C352" t="str">
            <v>-</v>
          </cell>
          <cell r="D352">
            <v>4.5275146849859099E-5</v>
          </cell>
          <cell r="E352">
            <v>1.0011187182445E-4</v>
          </cell>
          <cell r="F352">
            <v>2.1787134471473002E-3</v>
          </cell>
          <cell r="G352">
            <v>2.9641986287146598E-4</v>
          </cell>
          <cell r="H352">
            <v>2.8657981475819399E-4</v>
          </cell>
          <cell r="I352">
            <v>5.17380945565886E-2</v>
          </cell>
        </row>
        <row r="353">
          <cell r="A353" t="str">
            <v>T_C-BAT-ELC-S3</v>
          </cell>
          <cell r="B353" t="str">
            <v>VAR_cap</v>
          </cell>
          <cell r="C353" t="str">
            <v>-</v>
          </cell>
          <cell r="D353">
            <v>4.2664964445227483E-3</v>
          </cell>
          <cell r="E353">
            <v>6.2714907196769476E-3</v>
          </cell>
          <cell r="F353">
            <v>8.2228932614623954E-3</v>
          </cell>
          <cell r="G353">
            <v>7.1134515129963587E-3</v>
          </cell>
          <cell r="H353">
            <v>4.5273237536257067E-2</v>
          </cell>
          <cell r="I353">
            <v>5.7402253895081912E-2</v>
          </cell>
        </row>
        <row r="354">
          <cell r="A354" t="str">
            <v>T_C-BAT-ELC-S4</v>
          </cell>
          <cell r="B354" t="str">
            <v>VAR_fout</v>
          </cell>
          <cell r="C354" t="str">
            <v>TPCAR</v>
          </cell>
          <cell r="D354">
            <v>0.19370017638621762</v>
          </cell>
          <cell r="E354">
            <v>1.064820886590421</v>
          </cell>
          <cell r="F354">
            <v>4.0914335558309105</v>
          </cell>
          <cell r="G354">
            <v>13.18079106211154</v>
          </cell>
          <cell r="H354">
            <v>22.505779775534037</v>
          </cell>
          <cell r="I354">
            <v>23.126724157582604</v>
          </cell>
        </row>
        <row r="355">
          <cell r="A355" t="str">
            <v>T_C-BAT-ELC-S4</v>
          </cell>
          <cell r="B355" t="str">
            <v>VAR_fin</v>
          </cell>
          <cell r="C355" t="str">
            <v>T-ELC-car-BatSTGOut_S4</v>
          </cell>
          <cell r="D355">
            <v>0.14957855323820099</v>
          </cell>
          <cell r="E355">
            <v>0.82227270333733582</v>
          </cell>
          <cell r="F355">
            <v>3.159474210963916</v>
          </cell>
          <cell r="G355">
            <v>10.178429851682573</v>
          </cell>
          <cell r="H355">
            <v>16.293482327397708</v>
          </cell>
          <cell r="I355">
            <v>15.215286961459903</v>
          </cell>
        </row>
        <row r="356">
          <cell r="A356" t="str">
            <v>T_C-BAT-ELC-S4</v>
          </cell>
          <cell r="B356" t="str">
            <v>VAR_ncap</v>
          </cell>
          <cell r="C356" t="str">
            <v>-</v>
          </cell>
          <cell r="D356">
            <v>1.4045738872885401E-4</v>
          </cell>
          <cell r="E356">
            <v>5.6524861900034799E-2</v>
          </cell>
          <cell r="F356">
            <v>0.24595951587135201</v>
          </cell>
          <cell r="G356">
            <v>0.80166960545003496</v>
          </cell>
          <cell r="H356">
            <v>0.92014103954355297</v>
          </cell>
          <cell r="I356">
            <v>1.9498599065807101</v>
          </cell>
        </row>
        <row r="357">
          <cell r="A357" t="str">
            <v>T_C-BAT-ELC-S4</v>
          </cell>
          <cell r="B357" t="str">
            <v>VAR_cap</v>
          </cell>
          <cell r="C357" t="str">
            <v>-</v>
          </cell>
          <cell r="D357">
            <v>1.5343326321518854E-2</v>
          </cell>
          <cell r="E357">
            <v>8.3844358104573274E-2</v>
          </cell>
          <cell r="F357">
            <v>0.32218332552818951</v>
          </cell>
          <cell r="G357">
            <v>1.037867989730775</v>
          </cell>
          <cell r="H357">
            <v>1.9592763673661862</v>
          </cell>
          <cell r="I357">
            <v>2.3488956517935304</v>
          </cell>
        </row>
        <row r="358">
          <cell r="A358" t="str">
            <v>T_B_c-ICENGA-S1</v>
          </cell>
          <cell r="B358" t="str">
            <v>VAR_fout</v>
          </cell>
          <cell r="C358" t="str">
            <v>CO2_T</v>
          </cell>
          <cell r="E358">
            <v>4.9571116413316399E-3</v>
          </cell>
          <cell r="F358">
            <v>4.6210418979156627E-2</v>
          </cell>
          <cell r="G358">
            <v>2.4500634790605672E-2</v>
          </cell>
          <cell r="H358">
            <v>5.0546861286974609E-2</v>
          </cell>
          <cell r="I358">
            <v>1.7732308602976851E-2</v>
          </cell>
        </row>
        <row r="359">
          <cell r="A359" t="str">
            <v>T_B_c-ICENGA-S1</v>
          </cell>
          <cell r="B359" t="str">
            <v>VAR_fout</v>
          </cell>
          <cell r="C359" t="str">
            <v>TPBSc</v>
          </cell>
          <cell r="E359">
            <v>1.0567922143084998E-5</v>
          </cell>
          <cell r="F359">
            <v>1.0321286390882673E-4</v>
          </cell>
          <cell r="G359">
            <v>5.6510445794550057E-5</v>
          </cell>
          <cell r="H359">
            <v>1.3408888078543494E-4</v>
          </cell>
          <cell r="I359">
            <v>4.8971911235960111E-5</v>
          </cell>
        </row>
        <row r="360">
          <cell r="A360" t="str">
            <v>T_B_c-ICENGA-S1</v>
          </cell>
          <cell r="B360" t="str">
            <v>VAR_fin</v>
          </cell>
          <cell r="C360" t="str">
            <v>TNGA</v>
          </cell>
          <cell r="E360">
            <v>8.7892050378220494E-5</v>
          </cell>
          <cell r="F360">
            <v>8.1933366984320152E-4</v>
          </cell>
          <cell r="G360">
            <v>4.344084182731506E-4</v>
          </cell>
          <cell r="H360">
            <v>8.9622094480451477E-4</v>
          </cell>
          <cell r="I360">
            <v>3.1440263480455438E-4</v>
          </cell>
        </row>
        <row r="361">
          <cell r="A361" t="str">
            <v>T_B_c-ICENGA-S1</v>
          </cell>
          <cell r="B361" t="str">
            <v>VAR_ncap</v>
          </cell>
          <cell r="C361" t="str">
            <v>-</v>
          </cell>
          <cell r="E361">
            <v>2.6635547673166898E-7</v>
          </cell>
          <cell r="F361">
            <v>2.0325305025747401E-6</v>
          </cell>
          <cell r="G361">
            <v>5.42643347282752E-7</v>
          </cell>
          <cell r="H361">
            <v>1.8811886327985E-6</v>
          </cell>
          <cell r="I361">
            <v>3.5804638705852302E-7</v>
          </cell>
        </row>
        <row r="362">
          <cell r="A362" t="str">
            <v>T_B_c-ICENGA-S1</v>
          </cell>
          <cell r="B362" t="str">
            <v>VAR_cap</v>
          </cell>
          <cell r="C362" t="str">
            <v>-</v>
          </cell>
          <cell r="E362">
            <v>2.6635547673166898E-7</v>
          </cell>
          <cell r="F362">
            <v>2.2988859793064101E-6</v>
          </cell>
          <cell r="G362">
            <v>1.2345282657721802E-6</v>
          </cell>
          <cell r="H362">
            <v>3.0221722982835E-6</v>
          </cell>
          <cell r="I362">
            <v>1.2343635827175261E-6</v>
          </cell>
        </row>
        <row r="363">
          <cell r="A363" t="str">
            <v>TFLGV-FCLH2O</v>
          </cell>
          <cell r="B363" t="str">
            <v>VAR_fout</v>
          </cell>
          <cell r="C363" t="str">
            <v>TFLGV</v>
          </cell>
          <cell r="E363">
            <v>1.6671164255468195E-5</v>
          </cell>
          <cell r="F363">
            <v>3.0727518271228674E-5</v>
          </cell>
          <cell r="G363">
            <v>5.5585368666484531E-5</v>
          </cell>
          <cell r="H363">
            <v>1.4958386888268648E-4</v>
          </cell>
          <cell r="I363">
            <v>8.3776543495723207E-3</v>
          </cell>
        </row>
        <row r="364">
          <cell r="A364" t="str">
            <v>TFLGV-FCLH2O</v>
          </cell>
          <cell r="B364" t="str">
            <v>VAR_fin</v>
          </cell>
          <cell r="C364" t="str">
            <v>TH2O</v>
          </cell>
          <cell r="E364">
            <v>3.5843993225321537E-5</v>
          </cell>
          <cell r="F364">
            <v>6.4425563118293783E-5</v>
          </cell>
          <cell r="G364">
            <v>1.1069793478903549E-4</v>
          </cell>
          <cell r="H364">
            <v>2.6396958950602567E-4</v>
          </cell>
          <cell r="I364">
            <v>1.3857378132611609E-2</v>
          </cell>
        </row>
        <row r="365">
          <cell r="A365" t="str">
            <v>TFLGV-FCLH2O</v>
          </cell>
          <cell r="B365" t="str">
            <v>VAR_ncap</v>
          </cell>
          <cell r="C365" t="str">
            <v>-</v>
          </cell>
          <cell r="E365">
            <v>1.12715765521967E-6</v>
          </cell>
          <cell r="F365">
            <v>1.1252637084158899E-6</v>
          </cell>
          <cell r="G365">
            <v>2.04622892372582E-6</v>
          </cell>
          <cell r="H365">
            <v>7.88404536054412E-6</v>
          </cell>
          <cell r="I365">
            <v>6.5236403363914399E-4</v>
          </cell>
        </row>
        <row r="366">
          <cell r="A366" t="str">
            <v>TFLGV-FCLH2O</v>
          </cell>
          <cell r="B366" t="str">
            <v>VAR_cap</v>
          </cell>
          <cell r="C366" t="str">
            <v>-</v>
          </cell>
          <cell r="E366">
            <v>1.12715765521967E-6</v>
          </cell>
          <cell r="F366">
            <v>2.2524213636355601E-6</v>
          </cell>
          <cell r="G366">
            <v>4.1493070508359802E-6</v>
          </cell>
          <cell r="H366">
            <v>1.246979830264086E-5</v>
          </cell>
          <cell r="I366">
            <v>6.570574952553625E-4</v>
          </cell>
        </row>
        <row r="367">
          <cell r="A367" t="str">
            <v>T_B_c-ICENGA-S2</v>
          </cell>
          <cell r="B367" t="str">
            <v>VAR_fout</v>
          </cell>
          <cell r="C367" t="str">
            <v>CO2_T</v>
          </cell>
          <cell r="E367">
            <v>4.2995263649228599E-3</v>
          </cell>
          <cell r="F367">
            <v>3.373223020692151E-2</v>
          </cell>
          <cell r="G367">
            <v>5.9665427068192153E-2</v>
          </cell>
          <cell r="H367">
            <v>6.9698451540406214E-2</v>
          </cell>
          <cell r="I367">
            <v>2.3518064341009261E-2</v>
          </cell>
        </row>
        <row r="368">
          <cell r="A368" t="str">
            <v>T_B_c-ICENGA-S2</v>
          </cell>
          <cell r="B368" t="str">
            <v>VAR_fout</v>
          </cell>
          <cell r="C368" t="str">
            <v>TPBSc</v>
          </cell>
          <cell r="E368">
            <v>6.4796359881937006E-6</v>
          </cell>
          <cell r="F368">
            <v>5.3081737933351139E-5</v>
          </cell>
          <cell r="G368">
            <v>9.7552539390753691E-5</v>
          </cell>
          <cell r="H368">
            <v>1.2743460378249029E-4</v>
          </cell>
          <cell r="I368">
            <v>4.4699772928143479E-5</v>
          </cell>
        </row>
        <row r="369">
          <cell r="A369" t="str">
            <v>T_B_c-ICENGA-S2</v>
          </cell>
          <cell r="B369" t="str">
            <v>VAR_fin</v>
          </cell>
          <cell r="C369" t="str">
            <v>TNGA</v>
          </cell>
          <cell r="E369">
            <v>7.623273696671744E-5</v>
          </cell>
          <cell r="F369">
            <v>5.9808918806598498E-4</v>
          </cell>
          <cell r="G369">
            <v>1.0578976430530534E-3</v>
          </cell>
          <cell r="H369">
            <v>1.2357881478795426E-3</v>
          </cell>
          <cell r="I369">
            <v>4.1698695640087489E-4</v>
          </cell>
        </row>
        <row r="370">
          <cell r="A370" t="str">
            <v>T_B_c-ICENGA-S2</v>
          </cell>
          <cell r="B370" t="str">
            <v>VAR_ncap</v>
          </cell>
          <cell r="C370" t="str">
            <v>-</v>
          </cell>
          <cell r="E370">
            <v>1.50300257935368E-7</v>
          </cell>
          <cell r="F370">
            <v>1.0005457903922699E-6</v>
          </cell>
          <cell r="G370">
            <v>9.3270172789651195E-7</v>
          </cell>
          <cell r="H370">
            <v>9.2162309627144899E-7</v>
          </cell>
          <cell r="I370">
            <v>1.9034153938054E-7</v>
          </cell>
        </row>
        <row r="371">
          <cell r="A371" t="str">
            <v>T_B_c-ICENGA-S2</v>
          </cell>
          <cell r="B371" t="str">
            <v>VAR_cap</v>
          </cell>
          <cell r="C371" t="str">
            <v>-</v>
          </cell>
          <cell r="E371">
            <v>1.50300257935368E-7</v>
          </cell>
          <cell r="F371">
            <v>1.15084604832764E-6</v>
          </cell>
          <cell r="G371">
            <v>2.0636336791440099E-6</v>
          </cell>
          <cell r="H371">
            <v>2.7469761672793601E-6</v>
          </cell>
          <cell r="I371">
            <v>9.43878058426638E-7</v>
          </cell>
        </row>
        <row r="372">
          <cell r="A372" t="str">
            <v>T_B_u-ICEDSL-S1</v>
          </cell>
          <cell r="B372" t="str">
            <v>VAR_fout</v>
          </cell>
          <cell r="C372" t="str">
            <v>CO2_T</v>
          </cell>
          <cell r="D372">
            <v>2.2968298152851462E-2</v>
          </cell>
          <cell r="E372">
            <v>5.5809179458060652E-2</v>
          </cell>
          <cell r="F372">
            <v>12.964921539860885</v>
          </cell>
          <cell r="G372">
            <v>44.992032324816449</v>
          </cell>
          <cell r="H372">
            <v>28.778960013396361</v>
          </cell>
          <cell r="I372">
            <v>2.4413191634460651E-2</v>
          </cell>
        </row>
        <row r="373">
          <cell r="A373" t="str">
            <v>T_B_u-ICEDSL-S1</v>
          </cell>
          <cell r="B373" t="str">
            <v>VAR_fout</v>
          </cell>
          <cell r="C373" t="str">
            <v>TPBSu</v>
          </cell>
          <cell r="D373">
            <v>3.8829636912292089E-5</v>
          </cell>
          <cell r="E373">
            <v>9.6395322673847414E-5</v>
          </cell>
          <cell r="F373">
            <v>2.3943335199887023E-2</v>
          </cell>
          <cell r="G373">
            <v>8.8740164616212591E-2</v>
          </cell>
          <cell r="H373">
            <v>6.2758718421572102E-2</v>
          </cell>
          <cell r="I373">
            <v>5.4644443508929717E-5</v>
          </cell>
        </row>
        <row r="374">
          <cell r="A374" t="str">
            <v>T_B_u-ICEDSL-S1</v>
          </cell>
          <cell r="B374" t="str">
            <v>VAR_fin</v>
          </cell>
          <cell r="C374" t="str">
            <v>TDSL</v>
          </cell>
          <cell r="D374">
            <v>3.1334649594613186E-4</v>
          </cell>
          <cell r="E374">
            <v>7.6138034731324075E-4</v>
          </cell>
          <cell r="F374">
            <v>0.17687478226276804</v>
          </cell>
          <cell r="G374">
            <v>0.61380671657321162</v>
          </cell>
          <cell r="H374">
            <v>0.39261882692218814</v>
          </cell>
          <cell r="I374">
            <v>3.3305854890123681E-4</v>
          </cell>
        </row>
        <row r="375">
          <cell r="A375" t="str">
            <v>T_B_u-ICEDSL-S1</v>
          </cell>
          <cell r="B375" t="str">
            <v>VAR_ncap</v>
          </cell>
          <cell r="C375" t="str">
            <v>-</v>
          </cell>
          <cell r="E375">
            <v>1.2001192670419299E-6</v>
          </cell>
          <cell r="F375">
            <v>4.4958716631887999E-4</v>
          </cell>
          <cell r="G375">
            <v>1.55632904935888E-3</v>
          </cell>
          <cell r="H375">
            <v>1.24229608667731E-3</v>
          </cell>
          <cell r="I375">
            <v>3.3994967016960701E-7</v>
          </cell>
        </row>
        <row r="376">
          <cell r="A376" t="str">
            <v>T_B_u-ICEDSL-S1</v>
          </cell>
          <cell r="B376" t="str">
            <v>VAR_cap</v>
          </cell>
          <cell r="C376" t="str">
            <v>-</v>
          </cell>
          <cell r="D376">
            <v>7.0464135021097004E-7</v>
          </cell>
          <cell r="E376">
            <v>2.0320461306143628E-6</v>
          </cell>
          <cell r="F376">
            <v>4.5161921244949447E-4</v>
          </cell>
          <cell r="G376">
            <v>2.0074227289096662E-3</v>
          </cell>
          <cell r="H376">
            <v>1.5360800353116995E-3</v>
          </cell>
          <cell r="I376">
            <v>1.2580495936590072E-6</v>
          </cell>
        </row>
        <row r="377">
          <cell r="A377" t="str">
            <v>T_B_c-ICENGA-S3</v>
          </cell>
          <cell r="B377" t="str">
            <v>VAR_fout</v>
          </cell>
          <cell r="C377" t="str">
            <v>CO2_T</v>
          </cell>
          <cell r="E377">
            <v>3.1452305882242E-3</v>
          </cell>
          <cell r="F377">
            <v>1.491977710891786</v>
          </cell>
          <cell r="G377">
            <v>2.2673618948199867</v>
          </cell>
          <cell r="H377">
            <v>4.7792776179327099</v>
          </cell>
          <cell r="I377">
            <v>0.7390627323785125</v>
          </cell>
        </row>
        <row r="378">
          <cell r="A378" t="str">
            <v>T_B_c-ICENGA-S3</v>
          </cell>
          <cell r="B378" t="str">
            <v>VAR_fout</v>
          </cell>
          <cell r="C378" t="str">
            <v>TPBSc</v>
          </cell>
          <cell r="E378">
            <v>3.1464648938856575E-6</v>
          </cell>
          <cell r="F378">
            <v>1.5699784383349229E-3</v>
          </cell>
          <cell r="G378">
            <v>2.4532865425706202E-3</v>
          </cell>
          <cell r="H378">
            <v>5.8556228472330003E-3</v>
          </cell>
          <cell r="I378">
            <v>9.3065238115823965E-4</v>
          </cell>
        </row>
        <row r="379">
          <cell r="A379" t="str">
            <v>T_B_c-ICENGA-S3</v>
          </cell>
          <cell r="B379" t="str">
            <v>VAR_fin</v>
          </cell>
          <cell r="C379" t="str">
            <v>TNGA</v>
          </cell>
          <cell r="E379">
            <v>5.5766499791209139E-5</v>
          </cell>
          <cell r="F379">
            <v>2.6453505512265687E-2</v>
          </cell>
          <cell r="G379">
            <v>4.0201452035815259E-2</v>
          </cell>
          <cell r="H379">
            <v>8.4738964856962862E-2</v>
          </cell>
          <cell r="I379">
            <v>1.3103949155647367E-2</v>
          </cell>
        </row>
        <row r="380">
          <cell r="A380" t="str">
            <v>T_B_c-ICENGA-S3</v>
          </cell>
          <cell r="B380" t="str">
            <v>VAR_ncap</v>
          </cell>
          <cell r="C380" t="str">
            <v>-</v>
          </cell>
          <cell r="E380">
            <v>6.7705249286364396E-8</v>
          </cell>
          <cell r="F380">
            <v>3.4041276370849398E-5</v>
          </cell>
          <cell r="G380">
            <v>1.91556948075219E-5</v>
          </cell>
          <cell r="H380">
            <v>5.8359964095834702E-5</v>
          </cell>
          <cell r="I380">
            <v>1.84647485942363E-7</v>
          </cell>
        </row>
        <row r="381">
          <cell r="A381" t="str">
            <v>T_B_c-ICENGA-S3</v>
          </cell>
          <cell r="B381" t="str">
            <v>VAR_cap</v>
          </cell>
          <cell r="C381" t="str">
            <v>-</v>
          </cell>
          <cell r="E381">
            <v>6.7705249286364396E-8</v>
          </cell>
          <cell r="F381">
            <v>3.4108981620135802E-5</v>
          </cell>
          <cell r="G381">
            <v>5.3237086115075498E-5</v>
          </cell>
          <cell r="H381">
            <v>1.27201151572778E-4</v>
          </cell>
          <cell r="I381">
            <v>2.0174175148002801E-5</v>
          </cell>
        </row>
        <row r="382">
          <cell r="A382" t="str">
            <v>T_B_u-ICEDSL-S2</v>
          </cell>
          <cell r="B382" t="str">
            <v>VAR_fout</v>
          </cell>
          <cell r="C382" t="str">
            <v>CO2_T</v>
          </cell>
          <cell r="D382">
            <v>8.1164378631521394</v>
          </cell>
          <cell r="E382">
            <v>9.6595970604693235</v>
          </cell>
          <cell r="F382">
            <v>17.607424029207881</v>
          </cell>
          <cell r="G382">
            <v>29.558618064717464</v>
          </cell>
          <cell r="H382">
            <v>2.9348850918046949</v>
          </cell>
          <cell r="I382">
            <v>1.7140277583026997E-2</v>
          </cell>
        </row>
        <row r="383">
          <cell r="A383" t="str">
            <v>T_B_u-ICEDSL-S2</v>
          </cell>
          <cell r="B383" t="str">
            <v>VAR_fout</v>
          </cell>
          <cell r="C383" t="str">
            <v>TPBSu</v>
          </cell>
          <cell r="D383">
            <v>9.6850084185074164E-3</v>
          </cell>
          <cell r="E383">
            <v>1.1559509090214557E-2</v>
          </cell>
          <cell r="F383">
            <v>2.1877835449353122E-2</v>
          </cell>
          <cell r="G383">
            <v>3.9544862221257811E-2</v>
          </cell>
          <cell r="H383">
            <v>4.1266313896696771E-3</v>
          </cell>
          <cell r="I383">
            <v>2.653483003870549E-5</v>
          </cell>
        </row>
        <row r="384">
          <cell r="A384" t="str">
            <v>T_B_u-ICEDSL-S2</v>
          </cell>
          <cell r="B384" t="str">
            <v>VAR_fin</v>
          </cell>
          <cell r="C384" t="str">
            <v>TDSL</v>
          </cell>
          <cell r="D384">
            <v>0.11072902951094322</v>
          </cell>
          <cell r="E384">
            <v>0.13178167886042744</v>
          </cell>
          <cell r="F384">
            <v>0.24021042331798004</v>
          </cell>
          <cell r="G384">
            <v>0.40325536241087984</v>
          </cell>
          <cell r="H384">
            <v>4.0039360051905726E-2</v>
          </cell>
          <cell r="I384">
            <v>2.3383734765384745E-4</v>
          </cell>
        </row>
        <row r="385">
          <cell r="A385" t="str">
            <v>T_B_u-ICEDSL-S2</v>
          </cell>
          <cell r="B385" t="str">
            <v>VAR_ncap</v>
          </cell>
          <cell r="C385" t="str">
            <v>-</v>
          </cell>
          <cell r="E385">
            <v>1.4254608189842001E-6</v>
          </cell>
          <cell r="F385">
            <v>1.94103071354794E-4</v>
          </cell>
          <cell r="G385">
            <v>4.2879302332518999E-4</v>
          </cell>
          <cell r="H385">
            <v>7.0274034627340401E-7</v>
          </cell>
          <cell r="I385">
            <v>9.5651861280721595E-8</v>
          </cell>
        </row>
        <row r="386">
          <cell r="A386" t="str">
            <v>T_B_u-ICEDSL-S2</v>
          </cell>
          <cell r="B386" t="str">
            <v>VAR_cap</v>
          </cell>
          <cell r="C386" t="str">
            <v>-</v>
          </cell>
          <cell r="D386">
            <v>1.8382913011354555E-4</v>
          </cell>
          <cell r="E386">
            <v>2.1854942132740635E-4</v>
          </cell>
          <cell r="F386">
            <v>4.1267970435830388E-4</v>
          </cell>
          <cell r="G386">
            <v>7.4580928380434618E-4</v>
          </cell>
          <cell r="H386">
            <v>7.7894577255971386E-5</v>
          </cell>
          <cell r="I386">
            <v>5.0603634787164405E-7</v>
          </cell>
        </row>
        <row r="387">
          <cell r="A387" t="str">
            <v>T_B_u-ICEDSL-S3</v>
          </cell>
          <cell r="B387" t="str">
            <v>VAR_fout</v>
          </cell>
          <cell r="C387" t="str">
            <v>CO2_T</v>
          </cell>
          <cell r="D387">
            <v>45.306989552160715</v>
          </cell>
          <cell r="E387">
            <v>55.230569960546141</v>
          </cell>
          <cell r="F387">
            <v>102.83833101087053</v>
          </cell>
          <cell r="G387">
            <v>183.52463651622514</v>
          </cell>
          <cell r="H387">
            <v>81.079532590098623</v>
          </cell>
          <cell r="I387">
            <v>2.6134920236020018E-2</v>
          </cell>
        </row>
        <row r="388">
          <cell r="A388" t="str">
            <v>T_B_u-ICEDSL-S3</v>
          </cell>
          <cell r="B388" t="str">
            <v>VAR_fout</v>
          </cell>
          <cell r="C388" t="str">
            <v>TPBSu</v>
          </cell>
          <cell r="D388">
            <v>3.5818808445282367E-2</v>
          </cell>
          <cell r="E388">
            <v>4.3799352014137906E-2</v>
          </cell>
          <cell r="F388">
            <v>8.4757341939173864E-2</v>
          </cell>
          <cell r="G388">
            <v>0.16506714233473876</v>
          </cell>
          <cell r="H388">
            <v>7.9282966026811993E-2</v>
          </cell>
          <cell r="I388">
            <v>2.70995376966052E-5</v>
          </cell>
        </row>
        <row r="389">
          <cell r="A389" t="str">
            <v>T_B_u-ICEDSL-S3</v>
          </cell>
          <cell r="B389" t="str">
            <v>VAR_fin</v>
          </cell>
          <cell r="C389" t="str">
            <v>TDSL</v>
          </cell>
          <cell r="D389">
            <v>0.6181035409571719</v>
          </cell>
          <cell r="E389">
            <v>0.75348662974824254</v>
          </cell>
          <cell r="F389">
            <v>1.4029785949641296</v>
          </cell>
          <cell r="G389">
            <v>2.5037467464696532</v>
          </cell>
          <cell r="H389">
            <v>1.1061327774911129</v>
          </cell>
          <cell r="I389">
            <v>3.565473429197826E-4</v>
          </cell>
        </row>
        <row r="390">
          <cell r="A390" t="str">
            <v>T_B_u-ICEDSL-S3</v>
          </cell>
          <cell r="B390" t="str">
            <v>VAR_ncap</v>
          </cell>
          <cell r="C390" t="str">
            <v>-</v>
          </cell>
          <cell r="E390">
            <v>6.3538485623671204E-7</v>
          </cell>
          <cell r="F390">
            <v>7.7225222081232195E-4</v>
          </cell>
          <cell r="G390">
            <v>2.0839326665132202E-3</v>
          </cell>
          <cell r="H390">
            <v>1.26831303863247E-6</v>
          </cell>
          <cell r="I390">
            <v>5.0520429919521298E-8</v>
          </cell>
        </row>
        <row r="391">
          <cell r="A391" t="str">
            <v>T_B_u-ICEDSL-S3</v>
          </cell>
          <cell r="B391" t="str">
            <v>VAR_cap</v>
          </cell>
          <cell r="C391" t="str">
            <v>-</v>
          </cell>
          <cell r="D391">
            <v>6.7966559927252297E-4</v>
          </cell>
          <cell r="E391">
            <v>8.2605452287293376E-4</v>
          </cell>
          <cell r="F391">
            <v>1.5983155729260901E-3</v>
          </cell>
          <cell r="G391">
            <v>3.1126279319417401E-3</v>
          </cell>
          <cell r="H391">
            <v>1.49507060459697E-3</v>
          </cell>
          <cell r="I391">
            <v>4.84944593174021E-7</v>
          </cell>
        </row>
        <row r="392">
          <cell r="A392" t="str">
            <v>T_B_u-ICEDSL-S4</v>
          </cell>
          <cell r="B392" t="str">
            <v>VAR_fout</v>
          </cell>
          <cell r="C392" t="str">
            <v>CO2_T</v>
          </cell>
          <cell r="D392">
            <v>0.242102810045562</v>
          </cell>
          <cell r="F392">
            <v>7.3236367739668701E-4</v>
          </cell>
        </row>
        <row r="393">
          <cell r="A393" t="str">
            <v>T_B_u-ICEDSL-S4</v>
          </cell>
          <cell r="B393" t="str">
            <v>VAR_fout</v>
          </cell>
          <cell r="C393" t="str">
            <v>TPBSu</v>
          </cell>
          <cell r="D393">
            <v>1.27645589937184E-4</v>
          </cell>
          <cell r="F393">
            <v>3.885003777810529E-7</v>
          </cell>
        </row>
        <row r="394">
          <cell r="A394" t="str">
            <v>T_B_u-ICEDSL-S4</v>
          </cell>
          <cell r="B394" t="str">
            <v>VAR_fin</v>
          </cell>
          <cell r="C394" t="str">
            <v>TDSL</v>
          </cell>
          <cell r="D394">
            <v>3.3029032748371346E-3</v>
          </cell>
          <cell r="F394">
            <v>9.991318927649228E-6</v>
          </cell>
        </row>
        <row r="395">
          <cell r="A395" t="str">
            <v>T_B_u-ICEDSL-S4</v>
          </cell>
          <cell r="B395" t="str">
            <v>VAR_cap</v>
          </cell>
          <cell r="C395" t="str">
            <v>-</v>
          </cell>
          <cell r="D395">
            <v>2.8271975002533489E-6</v>
          </cell>
          <cell r="E395">
            <v>-5.0352496712009992E-9</v>
          </cell>
          <cell r="F395">
            <v>-3.0863644334912417E-10</v>
          </cell>
          <cell r="G395">
            <v>-5.0554626754799462E-10</v>
          </cell>
        </row>
        <row r="396">
          <cell r="A396" t="str">
            <v>T_B_c-ICENGAEXT</v>
          </cell>
          <cell r="B396" t="str">
            <v>VAR_fout</v>
          </cell>
          <cell r="C396" t="str">
            <v>CO2_T</v>
          </cell>
          <cell r="D396">
            <v>7.7418600405700904E-3</v>
          </cell>
          <cell r="E396">
            <v>7.7504318349442504E-3</v>
          </cell>
          <cell r="F396">
            <v>7.6793555282458998E-3</v>
          </cell>
        </row>
        <row r="397">
          <cell r="A397" t="str">
            <v>T_B_c-ICENGAEXT</v>
          </cell>
          <cell r="B397" t="str">
            <v>VAR_fout</v>
          </cell>
          <cell r="C397" t="str">
            <v>TPBSc</v>
          </cell>
          <cell r="D397">
            <v>1.3658411299113857E-3</v>
          </cell>
          <cell r="E397">
            <v>1.0961635832860462E-3</v>
          </cell>
          <cell r="F397">
            <v>6.830568371956607E-4</v>
          </cell>
        </row>
        <row r="398">
          <cell r="A398" t="str">
            <v>T_B_c-ICENGAEXT</v>
          </cell>
          <cell r="B398" t="str">
            <v>VAR_fin</v>
          </cell>
          <cell r="C398" t="str">
            <v>TNGA</v>
          </cell>
          <cell r="D398">
            <v>1.3726702199592366E-4</v>
          </cell>
          <cell r="E398">
            <v>1.3741900416567817E-4</v>
          </cell>
          <cell r="F398">
            <v>1.3615878596180678E-4</v>
          </cell>
        </row>
        <row r="399">
          <cell r="A399" t="str">
            <v>T_B_c-ICENGAEXT</v>
          </cell>
          <cell r="B399" t="str">
            <v>VAR_cap</v>
          </cell>
          <cell r="C399" t="str">
            <v>-</v>
          </cell>
          <cell r="D399">
            <v>2.9722792607802899E-5</v>
          </cell>
          <cell r="E399">
            <v>2.3778234086242301E-5</v>
          </cell>
          <cell r="F399">
            <v>1.4861396303901497E-5</v>
          </cell>
        </row>
        <row r="400">
          <cell r="A400" t="str">
            <v>T_B_u-ICEDSLEXT</v>
          </cell>
          <cell r="B400" t="str">
            <v>VAR_fout</v>
          </cell>
          <cell r="C400" t="str">
            <v>CO2_T</v>
          </cell>
          <cell r="D400">
            <v>1.27101574700956</v>
          </cell>
          <cell r="E400">
            <v>1.2694285091505899</v>
          </cell>
          <cell r="F400">
            <v>1.2644344187796099</v>
          </cell>
        </row>
        <row r="401">
          <cell r="A401" t="str">
            <v>T_B_u-ICEDSLEXT</v>
          </cell>
          <cell r="B401" t="str">
            <v>VAR_fout</v>
          </cell>
          <cell r="C401" t="str">
            <v>TPBSu</v>
          </cell>
          <cell r="D401">
            <v>0.24221573197230317</v>
          </cell>
          <cell r="E401">
            <v>0.19378435000922684</v>
          </cell>
          <cell r="F401">
            <v>0.12111263952338795</v>
          </cell>
        </row>
        <row r="402">
          <cell r="A402" t="str">
            <v>T_B_u-ICEDSLEXT</v>
          </cell>
          <cell r="B402" t="str">
            <v>VAR_fin</v>
          </cell>
          <cell r="C402" t="str">
            <v>TDSL</v>
          </cell>
          <cell r="D402">
            <v>1.733991469317267E-2</v>
          </cell>
          <cell r="E402">
            <v>1.7318260697825258E-2</v>
          </cell>
          <cell r="F402">
            <v>1.7250128496311187E-2</v>
          </cell>
        </row>
        <row r="403">
          <cell r="A403" t="str">
            <v>T_B_u-ICEDSLEXT</v>
          </cell>
          <cell r="B403" t="str">
            <v>VAR_cap</v>
          </cell>
          <cell r="C403" t="str">
            <v>-</v>
          </cell>
          <cell r="D403">
            <v>4.5678362175525303E-3</v>
          </cell>
          <cell r="E403">
            <v>3.6542689740420198E-3</v>
          </cell>
          <cell r="F403">
            <v>2.2839181087762699E-3</v>
          </cell>
        </row>
        <row r="404">
          <cell r="A404" t="str">
            <v>D-T-ELC-LGV</v>
          </cell>
          <cell r="B404" t="str">
            <v>VAR_fout</v>
          </cell>
          <cell r="C404" t="str">
            <v>T-ELC-LGV_BatSTGin</v>
          </cell>
          <cell r="D404">
            <v>3.5495372636702237E-2</v>
          </cell>
          <cell r="E404">
            <v>7.8668448302976618E-2</v>
          </cell>
          <cell r="F404">
            <v>0.29130643750185259</v>
          </cell>
          <cell r="G404">
            <v>1.236739644065308</v>
          </cell>
          <cell r="H404">
            <v>3.1228083117340764</v>
          </cell>
          <cell r="I404">
            <v>6.4722361957856931</v>
          </cell>
        </row>
        <row r="405">
          <cell r="A405" t="str">
            <v>D-T-ELC-LGV</v>
          </cell>
          <cell r="B405" t="str">
            <v>VAR_fin</v>
          </cell>
          <cell r="C405" t="str">
            <v>TELC</v>
          </cell>
          <cell r="D405">
            <v>3.5495372636702237E-2</v>
          </cell>
          <cell r="E405">
            <v>7.8668448302976618E-2</v>
          </cell>
          <cell r="F405">
            <v>0.29130643750185259</v>
          </cell>
          <cell r="G405">
            <v>1.236739644065308</v>
          </cell>
          <cell r="H405">
            <v>3.1228083117340764</v>
          </cell>
          <cell r="I405">
            <v>6.4722361957856931</v>
          </cell>
        </row>
        <row r="406">
          <cell r="A406" t="str">
            <v>D-T-ELC-LGV</v>
          </cell>
          <cell r="B406" t="str">
            <v>VAR_ncap</v>
          </cell>
          <cell r="C406" t="str">
            <v>-</v>
          </cell>
          <cell r="D406">
            <v>3.7535722800750401E-3</v>
          </cell>
          <cell r="E406">
            <v>4.5624064426275602E-3</v>
          </cell>
          <cell r="F406">
            <v>2.2475983783127099E-2</v>
          </cell>
          <cell r="G406">
            <v>0.101542031559948</v>
          </cell>
          <cell r="H406">
            <v>0.15903672232657901</v>
          </cell>
          <cell r="I406">
            <v>0.57749322771907297</v>
          </cell>
        </row>
        <row r="407">
          <cell r="A407" t="str">
            <v>D-T-ELC-LGV</v>
          </cell>
          <cell r="B407" t="str">
            <v>VAR_cap</v>
          </cell>
          <cell r="C407" t="str">
            <v>-</v>
          </cell>
          <cell r="D407">
            <v>3.7535722800750401E-3</v>
          </cell>
          <cell r="E407">
            <v>8.3159787227026008E-3</v>
          </cell>
          <cell r="F407">
            <v>3.07919625058297E-2</v>
          </cell>
          <cell r="G407">
            <v>0.13072240044952799</v>
          </cell>
          <cell r="H407">
            <v>0.33007872742523803</v>
          </cell>
          <cell r="I407">
            <v>0.68411069422827897</v>
          </cell>
        </row>
        <row r="408">
          <cell r="A408" t="str">
            <v>T_B_c-FCLH2O-S1</v>
          </cell>
          <cell r="B408" t="str">
            <v>VAR_fout</v>
          </cell>
          <cell r="C408" t="str">
            <v>TPBSc</v>
          </cell>
          <cell r="G408">
            <v>3.0679578247007049E-3</v>
          </cell>
          <cell r="H408">
            <v>1.0732334266582863E-2</v>
          </cell>
          <cell r="I408">
            <v>3.8141594162743259E-3</v>
          </cell>
        </row>
        <row r="409">
          <cell r="A409" t="str">
            <v>T_B_c-FCLH2O-S1</v>
          </cell>
          <cell r="B409" t="str">
            <v>VAR_fin</v>
          </cell>
          <cell r="C409" t="str">
            <v>TH2O</v>
          </cell>
          <cell r="G409">
            <v>1.3088458900089578E-2</v>
          </cell>
          <cell r="H409">
            <v>4.0457479003936758E-2</v>
          </cell>
          <cell r="I409">
            <v>1.4180144645409606E-2</v>
          </cell>
        </row>
        <row r="410">
          <cell r="A410" t="str">
            <v>T_B_c-FCLH2O-S1</v>
          </cell>
          <cell r="B410" t="str">
            <v>VAR_ncap</v>
          </cell>
          <cell r="C410" t="str">
            <v>-</v>
          </cell>
          <cell r="G410">
            <v>6.6681669438723796E-5</v>
          </cell>
          <cell r="H410">
            <v>1.91013174042004E-4</v>
          </cell>
          <cell r="I410">
            <v>5.8726230533094999E-6</v>
          </cell>
        </row>
        <row r="411">
          <cell r="A411" t="str">
            <v>T_B_c-FCLH2O-S1</v>
          </cell>
          <cell r="B411" t="str">
            <v>VAR_cap</v>
          </cell>
          <cell r="C411" t="str">
            <v>-</v>
          </cell>
          <cell r="G411">
            <v>6.6681669438723796E-5</v>
          </cell>
          <cell r="H411">
            <v>2.4657355184171429E-4</v>
          </cell>
          <cell r="I411">
            <v>1.1137718168440281E-4</v>
          </cell>
        </row>
        <row r="412">
          <cell r="A412" t="str">
            <v>T_B_c-FCLH2O-S2</v>
          </cell>
          <cell r="B412" t="str">
            <v>VAR_fout</v>
          </cell>
          <cell r="C412" t="str">
            <v>TPBSc</v>
          </cell>
          <cell r="G412">
            <v>2.5962081089423865E-5</v>
          </cell>
          <cell r="H412">
            <v>8.8601105398704804E-4</v>
          </cell>
          <cell r="I412">
            <v>3.4162272621815346E-4</v>
          </cell>
        </row>
        <row r="413">
          <cell r="A413" t="str">
            <v>T_B_c-FCLH2O-S2</v>
          </cell>
          <cell r="B413" t="str">
            <v>VAR_fin</v>
          </cell>
          <cell r="C413" t="str">
            <v>TH2O</v>
          </cell>
          <cell r="G413">
            <v>1.5352955983024275E-4</v>
          </cell>
          <cell r="H413">
            <v>4.736716176295259E-3</v>
          </cell>
          <cell r="I413">
            <v>1.7492490266969914E-3</v>
          </cell>
        </row>
        <row r="414">
          <cell r="A414" t="str">
            <v>T_B_c-FCLH2O-S2</v>
          </cell>
          <cell r="B414" t="str">
            <v>VAR_ncap</v>
          </cell>
          <cell r="C414" t="str">
            <v>-</v>
          </cell>
          <cell r="G414">
            <v>5.4229948219731802E-7</v>
          </cell>
          <cell r="H414">
            <v>9.0191156197011499E-6</v>
          </cell>
          <cell r="I414">
            <v>1.4722439293353499E-6</v>
          </cell>
        </row>
        <row r="415">
          <cell r="A415" t="str">
            <v>T_B_c-FCLH2O-S2</v>
          </cell>
          <cell r="B415" t="str">
            <v>VAR_cap</v>
          </cell>
          <cell r="C415" t="str">
            <v>-</v>
          </cell>
          <cell r="G415">
            <v>5.4229948219731802E-7</v>
          </cell>
          <cell r="H415">
            <v>1.92630061762819E-5</v>
          </cell>
          <cell r="I415">
            <v>7.7762082756278503E-6</v>
          </cell>
        </row>
        <row r="416">
          <cell r="A416" t="str">
            <v>T_B_c-FCLH2O-S3</v>
          </cell>
          <cell r="B416" t="str">
            <v>VAR_fout</v>
          </cell>
          <cell r="C416" t="str">
            <v>TPBSc</v>
          </cell>
          <cell r="G416">
            <v>1.0942670005714215E-5</v>
          </cell>
          <cell r="H416">
            <v>2.4840022517261784E-3</v>
          </cell>
          <cell r="I416">
            <v>9.8170109689345517E-3</v>
          </cell>
        </row>
        <row r="417">
          <cell r="A417" t="str">
            <v>T_B_c-FCLH2O-S3</v>
          </cell>
          <cell r="B417" t="str">
            <v>VAR_fin</v>
          </cell>
          <cell r="C417" t="str">
            <v>TH2O</v>
          </cell>
          <cell r="G417">
            <v>9.6744988349789076E-5</v>
          </cell>
          <cell r="H417">
            <v>1.9139995103008803E-2</v>
          </cell>
          <cell r="I417">
            <v>6.7712714484285577E-2</v>
          </cell>
        </row>
        <row r="418">
          <cell r="A418" t="str">
            <v>T_B_c-FCLH2O-S3</v>
          </cell>
          <cell r="B418" t="str">
            <v>VAR_ncap</v>
          </cell>
          <cell r="C418" t="str">
            <v>-</v>
          </cell>
          <cell r="G418">
            <v>2.1481794514907401E-7</v>
          </cell>
          <cell r="H418">
            <v>5.3546574022099702E-5</v>
          </cell>
          <cell r="I418">
            <v>1.9492810729033E-4</v>
          </cell>
        </row>
        <row r="419">
          <cell r="A419" t="str">
            <v>T_B_c-FCLH2O-S3</v>
          </cell>
          <cell r="B419" t="str">
            <v>VAR_cap</v>
          </cell>
          <cell r="C419" t="str">
            <v>-</v>
          </cell>
          <cell r="G419">
            <v>2.1481794514907401E-7</v>
          </cell>
          <cell r="H419">
            <v>5.3935272551057303E-5</v>
          </cell>
          <cell r="I419">
            <v>2.1326894658326801E-4</v>
          </cell>
        </row>
        <row r="420">
          <cell r="A420" t="str">
            <v>T_C-HYBGSLEXT</v>
          </cell>
          <cell r="B420" t="str">
            <v>VAR_fout</v>
          </cell>
          <cell r="C420" t="str">
            <v>CO2_T</v>
          </cell>
          <cell r="D420">
            <v>101.606148068556</v>
          </cell>
          <cell r="E420">
            <v>91.724661008102899</v>
          </cell>
          <cell r="F420">
            <v>68.278412947157094</v>
          </cell>
          <cell r="G420">
            <v>32.395579240161801</v>
          </cell>
        </row>
        <row r="421">
          <cell r="A421" t="str">
            <v>T_C-HYBGSLEXT</v>
          </cell>
          <cell r="B421" t="str">
            <v>VAR_fout</v>
          </cell>
          <cell r="C421" t="str">
            <v>TPCAR</v>
          </cell>
          <cell r="D421">
            <v>0.6798461129734269</v>
          </cell>
          <cell r="E421">
            <v>0.62769523214416145</v>
          </cell>
          <cell r="F421">
            <v>0.48284079012354075</v>
          </cell>
          <cell r="G421">
            <v>0.2414215379584348</v>
          </cell>
        </row>
        <row r="422">
          <cell r="A422" t="str">
            <v>T_C-HYBGSLEXT</v>
          </cell>
          <cell r="B422" t="str">
            <v>VAR_fin</v>
          </cell>
          <cell r="C422" t="str">
            <v>TGSL</v>
          </cell>
          <cell r="D422">
            <v>1.3767770740996779</v>
          </cell>
          <cell r="E422">
            <v>1.2428815854756503</v>
          </cell>
          <cell r="F422">
            <v>0.9251817472514523</v>
          </cell>
          <cell r="G422">
            <v>0.43896448834907537</v>
          </cell>
        </row>
        <row r="423">
          <cell r="A423" t="str">
            <v>T_C-HYBGSLEXT</v>
          </cell>
          <cell r="B423" t="str">
            <v>VAR_cap</v>
          </cell>
          <cell r="C423" t="str">
            <v>-</v>
          </cell>
          <cell r="D423">
            <v>6.5841999999999998E-2</v>
          </cell>
          <cell r="E423">
            <v>5.7063066666666697E-2</v>
          </cell>
          <cell r="F423">
            <v>4.38946666666667E-2</v>
          </cell>
          <cell r="G423">
            <v>2.1947333333333301E-2</v>
          </cell>
        </row>
        <row r="424">
          <cell r="A424" t="str">
            <v>TPAVDKEREXT</v>
          </cell>
          <cell r="B424" t="str">
            <v>VAR_fout</v>
          </cell>
          <cell r="C424" t="str">
            <v>CO2_T</v>
          </cell>
          <cell r="D424">
            <v>79.576349423418094</v>
          </cell>
          <cell r="E424">
            <v>100.796237247683</v>
          </cell>
          <cell r="F424">
            <v>132.626068984081</v>
          </cell>
          <cell r="G424">
            <v>185.675788544743</v>
          </cell>
          <cell r="H424">
            <v>154.38211110512901</v>
          </cell>
          <cell r="I424">
            <v>123.088433665514</v>
          </cell>
        </row>
        <row r="425">
          <cell r="A425" t="str">
            <v>TPAVDKEREXT</v>
          </cell>
          <cell r="B425" t="str">
            <v>VAR_fout</v>
          </cell>
          <cell r="C425" t="str">
            <v>TPAVD</v>
          </cell>
          <cell r="D425">
            <v>1.0930817228491501</v>
          </cell>
          <cell r="E425">
            <v>1.3845636984571901</v>
          </cell>
          <cell r="F425">
            <v>1.82178666186924</v>
          </cell>
          <cell r="G425">
            <v>2.5504916008893299</v>
          </cell>
          <cell r="H425">
            <v>2.1206333943012199</v>
          </cell>
          <cell r="I425">
            <v>1.6907751877131001</v>
          </cell>
        </row>
        <row r="426">
          <cell r="A426" t="str">
            <v>TPAVDKEREXT</v>
          </cell>
          <cell r="B426" t="str">
            <v>VAR_fin</v>
          </cell>
          <cell r="C426" t="str">
            <v>TKER</v>
          </cell>
          <cell r="D426">
            <v>1.0930817228491501</v>
          </cell>
          <cell r="E426">
            <v>1.3845636984571901</v>
          </cell>
          <cell r="F426">
            <v>1.82178666186924</v>
          </cell>
          <cell r="G426">
            <v>2.5504916008893299</v>
          </cell>
          <cell r="H426">
            <v>2.1206333943012199</v>
          </cell>
          <cell r="I426">
            <v>1.6907751877131001</v>
          </cell>
        </row>
        <row r="427">
          <cell r="A427" t="str">
            <v>TPAVDKEREXT</v>
          </cell>
          <cell r="B427" t="str">
            <v>VAR_ncap</v>
          </cell>
          <cell r="C427" t="str">
            <v>-</v>
          </cell>
          <cell r="D427">
            <v>25.880814477670601</v>
          </cell>
          <cell r="E427">
            <v>25.912501635041899</v>
          </cell>
          <cell r="F427">
            <v>23.480291951126802</v>
          </cell>
          <cell r="G427">
            <v>24.922132157852499</v>
          </cell>
          <cell r="H427">
            <v>29.615917385119399</v>
          </cell>
          <cell r="I427">
            <v>31.025886889375201</v>
          </cell>
        </row>
        <row r="428">
          <cell r="A428" t="str">
            <v>TPAVDKEREXT</v>
          </cell>
          <cell r="B428" t="str">
            <v>VAR_cap</v>
          </cell>
          <cell r="C428" t="str">
            <v>-</v>
          </cell>
          <cell r="D428">
            <v>26.97389620051975</v>
          </cell>
          <cell r="E428">
            <v>52.886397835561652</v>
          </cell>
          <cell r="F428">
            <v>74.474582642959277</v>
          </cell>
          <cell r="G428">
            <v>91.812046121323476</v>
          </cell>
          <cell r="H428">
            <v>104.27766054669786</v>
          </cell>
          <cell r="I428">
            <v>79.147199926524749</v>
          </cell>
        </row>
        <row r="429">
          <cell r="A429" t="str">
            <v>T_C-ICE-GSL-S1</v>
          </cell>
          <cell r="B429" t="str">
            <v>VAR_fout</v>
          </cell>
          <cell r="C429" t="str">
            <v>CO2_T</v>
          </cell>
          <cell r="D429">
            <v>36.324278860988414</v>
          </cell>
          <cell r="E429">
            <v>40.545715782066011</v>
          </cell>
          <cell r="F429">
            <v>28.510685613833548</v>
          </cell>
          <cell r="G429">
            <v>21.690616414176983</v>
          </cell>
          <cell r="H429">
            <v>7.5653489780909494E-2</v>
          </cell>
          <cell r="I429">
            <v>7.0121518162453303E-3</v>
          </cell>
        </row>
        <row r="430">
          <cell r="A430" t="str">
            <v>T_C-ICE-GSL-S1</v>
          </cell>
          <cell r="B430" t="str">
            <v>VAR_fout</v>
          </cell>
          <cell r="C430" t="str">
            <v>TPCAR</v>
          </cell>
          <cell r="D430">
            <v>0.33659313437973798</v>
          </cell>
          <cell r="E430">
            <v>0.37157732769532004</v>
          </cell>
          <cell r="F430">
            <v>0.26121998126796264</v>
          </cell>
          <cell r="G430">
            <v>0.20080884028807758</v>
          </cell>
          <cell r="H430">
            <v>6.1778061419559831E-4</v>
          </cell>
          <cell r="I430">
            <v>5.9685194636026746E-5</v>
          </cell>
        </row>
        <row r="431">
          <cell r="A431" t="str">
            <v>T_C-ICE-GSL-S1</v>
          </cell>
          <cell r="B431" t="str">
            <v>VAR_fin</v>
          </cell>
          <cell r="C431" t="str">
            <v>TGSL</v>
          </cell>
          <cell r="D431">
            <v>0.49219890055539794</v>
          </cell>
          <cell r="E431">
            <v>0.54939994284642335</v>
          </cell>
          <cell r="F431">
            <v>0.38632365330397711</v>
          </cell>
          <cell r="G431">
            <v>0.29391079152001331</v>
          </cell>
          <cell r="H431">
            <v>1.0251150376817009E-3</v>
          </cell>
          <cell r="I431">
            <v>9.5015607266196798E-5</v>
          </cell>
        </row>
        <row r="432">
          <cell r="A432" t="str">
            <v>T_C-ICE-GSL-S1</v>
          </cell>
          <cell r="B432" t="str">
            <v>VAR_ncap</v>
          </cell>
          <cell r="C432" t="str">
            <v>-</v>
          </cell>
          <cell r="E432">
            <v>4.1396766374581002E-6</v>
          </cell>
          <cell r="F432">
            <v>4.58954163099192E-4</v>
          </cell>
          <cell r="G432">
            <v>6.1419730637137803E-5</v>
          </cell>
        </row>
        <row r="433">
          <cell r="A433" t="str">
            <v>T_C-ICE-GSL-S1</v>
          </cell>
          <cell r="B433" t="str">
            <v>VAR_cap</v>
          </cell>
          <cell r="C433" t="str">
            <v>-</v>
          </cell>
          <cell r="D433">
            <v>3.6541995403073464E-2</v>
          </cell>
          <cell r="E433">
            <v>3.9697398487447758E-2</v>
          </cell>
          <cell r="F433">
            <v>3.9685896760831382E-2</v>
          </cell>
          <cell r="G433">
            <v>3.0508473932645747E-2</v>
          </cell>
          <cell r="H433">
            <v>9.1554999592436233E-5</v>
          </cell>
          <cell r="I433">
            <v>8.707737255222307E-6</v>
          </cell>
        </row>
        <row r="434">
          <cell r="A434" t="str">
            <v>V2G</v>
          </cell>
          <cell r="B434" t="str">
            <v>VAR_fout</v>
          </cell>
          <cell r="C434" t="str">
            <v>ELC35</v>
          </cell>
          <cell r="G434">
            <v>2.1434237974420105E-2</v>
          </cell>
          <cell r="H434">
            <v>1.351445749552161</v>
          </cell>
          <cell r="I434">
            <v>15.14972914711111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T-ELC-Bus_c_BatSTGout_S1</v>
          </cell>
          <cell r="G435">
            <v>3.1234082208792354E-4</v>
          </cell>
          <cell r="H435">
            <v>1.4804944676788982E-3</v>
          </cell>
          <cell r="I435">
            <v>5.2193400560523334E-4</v>
          </cell>
        </row>
        <row r="436">
          <cell r="A436" t="str">
            <v>V2G</v>
          </cell>
          <cell r="B436" t="str">
            <v>VAR_fin</v>
          </cell>
          <cell r="C436" t="str">
            <v>T-ELC-Bus_c_BatSTGout_S2</v>
          </cell>
          <cell r="G436">
            <v>1.4730737000602899E-4</v>
          </cell>
          <cell r="H436">
            <v>2.0532731447542147E-3</v>
          </cell>
          <cell r="I436">
            <v>5.422120635955554E-4</v>
          </cell>
        </row>
        <row r="437">
          <cell r="A437" t="str">
            <v>V2G</v>
          </cell>
          <cell r="B437" t="str">
            <v>VAR_fin</v>
          </cell>
          <cell r="C437" t="str">
            <v>T-ELC-Bus_c_BatSTGout_S3</v>
          </cell>
          <cell r="G437">
            <v>7.619821545889277E-5</v>
          </cell>
          <cell r="H437">
            <v>2.2494054813563342E-4</v>
          </cell>
          <cell r="I437">
            <v>3.2136513601931858E-4</v>
          </cell>
        </row>
        <row r="438">
          <cell r="A438" t="str">
            <v>V2G</v>
          </cell>
          <cell r="B438" t="str">
            <v>VAR_fin</v>
          </cell>
          <cell r="C438" t="str">
            <v>T-ELC-Bus_c_BatSTGout_S4</v>
          </cell>
          <cell r="G438">
            <v>1.3795937558455627E-4</v>
          </cell>
          <cell r="H438">
            <v>2.0112902116213008E-4</v>
          </cell>
          <cell r="I438">
            <v>1.1724776455175461E-4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T-ELC-car-BatSTGOut_S1</v>
          </cell>
          <cell r="G439">
            <v>2.4533354330702811E-3</v>
          </cell>
          <cell r="H439">
            <v>0.45136834964628469</v>
          </cell>
          <cell r="I439">
            <v>4.205243923559788</v>
          </cell>
        </row>
        <row r="440">
          <cell r="A440" t="str">
            <v>V2G</v>
          </cell>
          <cell r="B440" t="str">
            <v>VAR_fin</v>
          </cell>
          <cell r="C440" t="str">
            <v>T-ELC-car-BatSTGOut_S2</v>
          </cell>
          <cell r="G440">
            <v>1.6844103250412443E-3</v>
          </cell>
          <cell r="H440">
            <v>0.1926760680717165</v>
          </cell>
          <cell r="I440">
            <v>2.9144467230300539</v>
          </cell>
        </row>
        <row r="441">
          <cell r="A441" t="str">
            <v>V2G</v>
          </cell>
          <cell r="B441" t="str">
            <v>VAR_fin</v>
          </cell>
          <cell r="C441" t="str">
            <v>T-ELC-car-BatSTGOut_S3</v>
          </cell>
          <cell r="G441">
            <v>2.9053075622594874E-3</v>
          </cell>
          <cell r="H441">
            <v>0.27186936078659951</v>
          </cell>
          <cell r="I441">
            <v>1.9701014936458008</v>
          </cell>
        </row>
        <row r="442">
          <cell r="A442" t="str">
            <v>V2G</v>
          </cell>
          <cell r="B442" t="str">
            <v>VAR_fin</v>
          </cell>
          <cell r="C442" t="str">
            <v>T-ELC-car-BatSTGOut_S4</v>
          </cell>
          <cell r="G442">
            <v>1.6105857154372163E-3</v>
          </cell>
          <cell r="H442">
            <v>0.19903636396141333</v>
          </cell>
          <cell r="I442">
            <v>2.7494510059486914</v>
          </cell>
        </row>
        <row r="443">
          <cell r="A443" t="str">
            <v>V2G</v>
          </cell>
          <cell r="B443" t="str">
            <v>VAR_fin</v>
          </cell>
          <cell r="C443" t="str">
            <v>T-ELC-car-PlgSTGOut_S1</v>
          </cell>
          <cell r="G443">
            <v>5.1425050792110833E-4</v>
          </cell>
          <cell r="H443">
            <v>8.3125942738220687E-4</v>
          </cell>
          <cell r="I443">
            <v>8.16527219653181E-4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T-ELC-car-PlgSTGOut_S2</v>
          </cell>
          <cell r="G444">
            <v>1.2904150629199369E-4</v>
          </cell>
          <cell r="H444">
            <v>3.0150697327207594E-4</v>
          </cell>
          <cell r="I444">
            <v>2.9291840386150156E-4</v>
          </cell>
        </row>
        <row r="445">
          <cell r="A445" t="str">
            <v>V2G</v>
          </cell>
          <cell r="B445" t="str">
            <v>VAR_fin</v>
          </cell>
          <cell r="C445" t="str">
            <v>T-ELC-car-PlgSTGOut_S3</v>
          </cell>
          <cell r="G445">
            <v>2.3615724261345171E-3</v>
          </cell>
          <cell r="H445">
            <v>0.18947256585904673</v>
          </cell>
          <cell r="I445">
            <v>3.2771019433488981</v>
          </cell>
        </row>
        <row r="446">
          <cell r="A446" t="str">
            <v>V2G</v>
          </cell>
          <cell r="B446" t="str">
            <v>VAR_fin</v>
          </cell>
          <cell r="C446" t="str">
            <v>T-ELC-TWSTGout_S1</v>
          </cell>
          <cell r="G446">
            <v>6.4468354713353515E-4</v>
          </cell>
          <cell r="H446">
            <v>1.8377676579335569E-3</v>
          </cell>
          <cell r="I446">
            <v>5.5443089126068262E-4</v>
          </cell>
        </row>
        <row r="447">
          <cell r="A447" t="str">
            <v>V2G</v>
          </cell>
          <cell r="B447" t="str">
            <v>VAR_fin</v>
          </cell>
          <cell r="C447" t="str">
            <v>T-ELC-car-PlgSTGOut_S4</v>
          </cell>
          <cell r="G447">
            <v>8.1721388256267549E-5</v>
          </cell>
          <cell r="H447">
            <v>7.0049116956900845E-3</v>
          </cell>
          <cell r="I447">
            <v>6.4239114498177491E-3</v>
          </cell>
        </row>
        <row r="448">
          <cell r="A448" t="str">
            <v>V2G</v>
          </cell>
          <cell r="B448" t="str">
            <v>VAR_fin</v>
          </cell>
          <cell r="C448" t="str">
            <v>T-ELC-TWSTGout_S2</v>
          </cell>
          <cell r="G448">
            <v>1.4428116283348154E-3</v>
          </cell>
          <cell r="H448">
            <v>2.3098096959851102E-3</v>
          </cell>
          <cell r="I448">
            <v>1.4981548497578934E-3</v>
          </cell>
        </row>
        <row r="449">
          <cell r="A449" t="str">
            <v>V2G</v>
          </cell>
          <cell r="B449" t="str">
            <v>VAR_fin</v>
          </cell>
          <cell r="C449" t="str">
            <v>T-ELC-TWSTGout_S3</v>
          </cell>
          <cell r="G449">
            <v>1.9567509924644866E-3</v>
          </cell>
          <cell r="H449">
            <v>4.310555607406414E-3</v>
          </cell>
          <cell r="I449">
            <v>2.5350644384042613E-3</v>
          </cell>
        </row>
        <row r="450">
          <cell r="A450" t="str">
            <v>V2G</v>
          </cell>
          <cell r="B450" t="str">
            <v>VAR_fin</v>
          </cell>
          <cell r="C450" t="str">
            <v>T-ELC-TWSTGout_S4</v>
          </cell>
          <cell r="G450">
            <v>2.0001022100324113E-3</v>
          </cell>
          <cell r="H450">
            <v>5.0286851132059184E-3</v>
          </cell>
          <cell r="I450">
            <v>4.080415379012989E-3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T-ELC-Bus_u_BatSTGout_S1</v>
          </cell>
          <cell r="G451">
            <v>8.3256155887927719E-5</v>
          </cell>
          <cell r="H451">
            <v>1.3597155013267938E-4</v>
          </cell>
          <cell r="I451">
            <v>9.1860222404600966E-5</v>
          </cell>
        </row>
        <row r="452">
          <cell r="A452" t="str">
            <v>V2G</v>
          </cell>
          <cell r="B452" t="str">
            <v>VAR_fin</v>
          </cell>
          <cell r="C452" t="str">
            <v>T-ELC-Bus_u_BatSTGout_S2</v>
          </cell>
          <cell r="G452">
            <v>9.4084469553593655E-5</v>
          </cell>
          <cell r="H452">
            <v>1.0732491505961242E-4</v>
          </cell>
          <cell r="I452">
            <v>8.0827564869811086E-5</v>
          </cell>
        </row>
        <row r="453">
          <cell r="A453" t="str">
            <v>V2G</v>
          </cell>
          <cell r="B453" t="str">
            <v>VAR_fin</v>
          </cell>
          <cell r="C453" t="str">
            <v>T-ELC-Bus_u_BatSTGout_S3</v>
          </cell>
          <cell r="G453">
            <v>7.616129788525576E-5</v>
          </cell>
          <cell r="H453">
            <v>5.3177678763154531E-5</v>
          </cell>
          <cell r="I453">
            <v>4.2001320617191521E-5</v>
          </cell>
        </row>
        <row r="454">
          <cell r="A454" t="str">
            <v>V2G</v>
          </cell>
          <cell r="B454" t="str">
            <v>VAR_fin</v>
          </cell>
          <cell r="C454" t="str">
            <v>T-ELC-Bus_u_BatSTGout_S4</v>
          </cell>
          <cell r="G454">
            <v>9.1327126058435759E-5</v>
          </cell>
          <cell r="H454">
            <v>1.1627137531274686E-4</v>
          </cell>
          <cell r="I454">
            <v>8.489877637811761E-5</v>
          </cell>
        </row>
        <row r="455">
          <cell r="A455" t="str">
            <v>V2G</v>
          </cell>
          <cell r="B455" t="str">
            <v>VAR_fin</v>
          </cell>
          <cell r="C455" t="str">
            <v>T-ELC-LGV_BatSTGout</v>
          </cell>
          <cell r="G455">
            <v>4.3305683085154655E-4</v>
          </cell>
          <cell r="H455">
            <v>4.6693803603281125E-4</v>
          </cell>
          <cell r="I455">
            <v>2.5573103676209416E-4</v>
          </cell>
        </row>
        <row r="456">
          <cell r="A456" t="str">
            <v>V2G</v>
          </cell>
          <cell r="B456" t="str">
            <v>VAR_fin</v>
          </cell>
          <cell r="C456" t="str">
            <v>T-ELC-HGV_BatSTGout</v>
          </cell>
          <cell r="G456">
            <v>2.2458021648826374E-3</v>
          </cell>
          <cell r="H456">
            <v>2.0594169049691295E-2</v>
          </cell>
          <cell r="I456">
            <v>1.5161408636366266E-2</v>
          </cell>
        </row>
        <row r="457">
          <cell r="A457" t="str">
            <v>V2G</v>
          </cell>
          <cell r="B457" t="str">
            <v>VAR_ncap</v>
          </cell>
          <cell r="C457" t="str">
            <v>-</v>
          </cell>
          <cell r="G457">
            <v>2.25118357472624E-3</v>
          </cell>
          <cell r="H457">
            <v>1.01698956792422</v>
          </cell>
          <cell r="I457">
            <v>1.86631377548092</v>
          </cell>
        </row>
        <row r="458">
          <cell r="A458" t="str">
            <v>V2G</v>
          </cell>
          <cell r="B458" t="str">
            <v>VAR_cap</v>
          </cell>
          <cell r="C458" t="str">
            <v>-</v>
          </cell>
          <cell r="G458">
            <v>2.25118357472624E-3</v>
          </cell>
          <cell r="H458">
            <v>1.2244009252496471</v>
          </cell>
          <cell r="I458">
            <v>2.6914597785778036</v>
          </cell>
        </row>
        <row r="459">
          <cell r="A459" t="str">
            <v>TPSHPELCEXT</v>
          </cell>
          <cell r="B459" t="str">
            <v>VAR_fout</v>
          </cell>
          <cell r="C459" t="str">
            <v>TPSHP</v>
          </cell>
          <cell r="E459">
            <v>2.2048029521613701</v>
          </cell>
          <cell r="F459">
            <v>2.2048004802484802</v>
          </cell>
          <cell r="G459">
            <v>2.2047992526791602</v>
          </cell>
        </row>
        <row r="460">
          <cell r="A460" t="str">
            <v>TPSHPELCEXT</v>
          </cell>
          <cell r="B460" t="str">
            <v>VAR_fin</v>
          </cell>
          <cell r="C460" t="str">
            <v>TELC</v>
          </cell>
          <cell r="E460">
            <v>0.89357652686716493</v>
          </cell>
          <cell r="F460">
            <v>0.8935755250346229</v>
          </cell>
          <cell r="G460">
            <v>0.89357502751754725</v>
          </cell>
        </row>
        <row r="461">
          <cell r="A461" t="str">
            <v>TPSHPELCEXT</v>
          </cell>
          <cell r="B461" t="str">
            <v>VAR_ncap</v>
          </cell>
          <cell r="C461" t="str">
            <v>-</v>
          </cell>
          <cell r="D461">
            <v>7.6754690343827307E-6</v>
          </cell>
          <cell r="E461">
            <v>2.2047955770533001</v>
          </cell>
          <cell r="F461">
            <v>1.35093890872403E-6</v>
          </cell>
          <cell r="G461">
            <v>1.2808105506275801E-6</v>
          </cell>
        </row>
        <row r="462">
          <cell r="A462" t="str">
            <v>TPSHPELCEXT</v>
          </cell>
          <cell r="B462" t="str">
            <v>VAR_cap</v>
          </cell>
          <cell r="C462" t="str">
            <v>-</v>
          </cell>
          <cell r="D462">
            <v>7.6754690343827307E-6</v>
          </cell>
          <cell r="E462">
            <v>2.20480325252234</v>
          </cell>
          <cell r="F462">
            <v>2.2048018349397953</v>
          </cell>
          <cell r="G462">
            <v>2.2047997585926722</v>
          </cell>
          <cell r="H462">
            <v>-3.6770197997526566E-9</v>
          </cell>
          <cell r="I462">
            <v>-2.4029928414300584E-9</v>
          </cell>
        </row>
        <row r="463">
          <cell r="A463" t="str">
            <v>TFLGV-ICEGSL</v>
          </cell>
          <cell r="B463" t="str">
            <v>VAR_fout</v>
          </cell>
          <cell r="C463" t="str">
            <v>CO2_T</v>
          </cell>
          <cell r="D463">
            <v>26.873426835967102</v>
          </cell>
          <cell r="E463">
            <v>42.57982500543833</v>
          </cell>
          <cell r="F463">
            <v>68.55724775937118</v>
          </cell>
          <cell r="G463">
            <v>100.9861842055126</v>
          </cell>
          <cell r="H463">
            <v>10.679383635314581</v>
          </cell>
          <cell r="I463">
            <v>0.17099534943674791</v>
          </cell>
        </row>
        <row r="464">
          <cell r="A464" t="str">
            <v>TFLGV-ICEGSL</v>
          </cell>
          <cell r="B464" t="str">
            <v>VAR_fout</v>
          </cell>
          <cell r="C464" t="str">
            <v>TFLGV</v>
          </cell>
          <cell r="D464">
            <v>0.12789625047297143</v>
          </cell>
          <cell r="E464">
            <v>0.20264627943549954</v>
          </cell>
          <cell r="F464">
            <v>0.3262782593634399</v>
          </cell>
          <cell r="G464">
            <v>0.48061434026610933</v>
          </cell>
          <cell r="H464">
            <v>5.0825416968821778E-2</v>
          </cell>
          <cell r="I464">
            <v>8.1380257809195828E-4</v>
          </cell>
        </row>
        <row r="465">
          <cell r="A465" t="str">
            <v>TFLGV-ICEGSL</v>
          </cell>
          <cell r="B465" t="str">
            <v>VAR_fin</v>
          </cell>
          <cell r="C465" t="str">
            <v>TGSL</v>
          </cell>
          <cell r="D465">
            <v>0.36413857501310398</v>
          </cell>
          <cell r="E465">
            <v>0.57696239844767516</v>
          </cell>
          <cell r="F465">
            <v>0.92895999673944729</v>
          </cell>
          <cell r="G465">
            <v>1.3683764797494919</v>
          </cell>
          <cell r="H465">
            <v>0.14470709532946635</v>
          </cell>
          <cell r="I465">
            <v>2.3170101549694873E-3</v>
          </cell>
        </row>
        <row r="466">
          <cell r="A466" t="str">
            <v>TFLGV-ICEGSL</v>
          </cell>
          <cell r="B466" t="str">
            <v>VAR_ncap</v>
          </cell>
          <cell r="C466" t="str">
            <v>-</v>
          </cell>
          <cell r="E466">
            <v>4.9244599075898098E-6</v>
          </cell>
          <cell r="F466">
            <v>1.2379154727338E-2</v>
          </cell>
          <cell r="G466">
            <v>2.7478989900936401E-2</v>
          </cell>
          <cell r="H466">
            <v>7.0904762018811194E-5</v>
          </cell>
          <cell r="I466">
            <v>2.2965018260930001E-5</v>
          </cell>
        </row>
        <row r="467">
          <cell r="A467" t="str">
            <v>TFLGV-ICEGSL</v>
          </cell>
          <cell r="B467" t="str">
            <v>VAR_cap</v>
          </cell>
          <cell r="C467" t="str">
            <v>-</v>
          </cell>
          <cell r="D467">
            <v>1.2435E-2</v>
          </cell>
          <cell r="E467">
            <v>1.4126914182937222E-2</v>
          </cell>
          <cell r="F467">
            <v>2.6506068147307285E-2</v>
          </cell>
          <cell r="G467">
            <v>4.7562094623792447E-2</v>
          </cell>
          <cell r="H467">
            <v>5.0529781570771105E-3</v>
          </cell>
          <cell r="I467">
            <v>7.8691068925502535E-5</v>
          </cell>
        </row>
        <row r="468">
          <cell r="A468" t="str">
            <v>T_C-ICE-GSL-S2</v>
          </cell>
          <cell r="B468" t="str">
            <v>VAR_fout</v>
          </cell>
          <cell r="C468" t="str">
            <v>CO2_T</v>
          </cell>
          <cell r="D468">
            <v>275.29385568580813</v>
          </cell>
          <cell r="E468">
            <v>391.62525610714351</v>
          </cell>
          <cell r="F468">
            <v>361.5350974652888</v>
          </cell>
          <cell r="G468">
            <v>303.0501841851613</v>
          </cell>
          <cell r="H468">
            <v>8.1710887781889008E-2</v>
          </cell>
          <cell r="I468">
            <v>1.0272367943264299E-2</v>
          </cell>
        </row>
        <row r="469">
          <cell r="A469" t="str">
            <v>T_C-ICE-GSL-S2</v>
          </cell>
          <cell r="B469" t="str">
            <v>VAR_fout</v>
          </cell>
          <cell r="C469" t="str">
            <v>TPCAR</v>
          </cell>
          <cell r="D469">
            <v>2.2604984190754913</v>
          </cell>
          <cell r="E469">
            <v>3.2076131670222376</v>
          </cell>
          <cell r="F469">
            <v>2.9860502255623662</v>
          </cell>
          <cell r="G469">
            <v>2.5022661451023462</v>
          </cell>
          <cell r="H469">
            <v>5.6723682777503866E-4</v>
          </cell>
          <cell r="I469">
            <v>7.0228339084734459E-5</v>
          </cell>
        </row>
        <row r="470">
          <cell r="A470" t="str">
            <v>T_C-ICE-GSL-S2</v>
          </cell>
          <cell r="B470" t="str">
            <v>VAR_fin</v>
          </cell>
          <cell r="C470" t="str">
            <v>TGSL</v>
          </cell>
          <cell r="D470">
            <v>3.730269047233171</v>
          </cell>
          <cell r="E470">
            <v>5.306575286004656</v>
          </cell>
          <cell r="F470">
            <v>4.8988495591502561</v>
          </cell>
          <cell r="G470">
            <v>4.1063710594195397</v>
          </cell>
          <cell r="H470">
            <v>1.1071936013806098E-3</v>
          </cell>
          <cell r="I470">
            <v>1.3919197755100742E-4</v>
          </cell>
        </row>
        <row r="471">
          <cell r="A471" t="str">
            <v>T_C-ICE-GSL-S2</v>
          </cell>
          <cell r="B471" t="str">
            <v>VAR_ncap</v>
          </cell>
          <cell r="C471" t="str">
            <v>-</v>
          </cell>
          <cell r="E471">
            <v>3.9441704560282501E-6</v>
          </cell>
          <cell r="F471">
            <v>2.4806733708321202E-4</v>
          </cell>
          <cell r="G471">
            <v>2.9149211297458502E-5</v>
          </cell>
        </row>
        <row r="472">
          <cell r="A472" t="str">
            <v>T_C-ICE-GSL-S2</v>
          </cell>
          <cell r="B472" t="str">
            <v>VAR_cap</v>
          </cell>
          <cell r="C472" t="str">
            <v>-</v>
          </cell>
          <cell r="D472">
            <v>0.21742581018086735</v>
          </cell>
          <cell r="E472">
            <v>0.24337061039717736</v>
          </cell>
          <cell r="F472">
            <v>0.24027142291476455</v>
          </cell>
          <cell r="G472">
            <v>0.18985669174449465</v>
          </cell>
          <cell r="H472">
            <v>5.5228000072229407E-5</v>
          </cell>
          <cell r="I472">
            <v>6.8436077469127813E-6</v>
          </cell>
        </row>
        <row r="473">
          <cell r="A473" t="str">
            <v>T_C-ICE-DSL-S1</v>
          </cell>
          <cell r="B473" t="str">
            <v>VAR_fout</v>
          </cell>
          <cell r="C473" t="str">
            <v>CO2_T</v>
          </cell>
          <cell r="D473">
            <v>0.38200234655257148</v>
          </cell>
          <cell r="E473">
            <v>0.43027350783509877</v>
          </cell>
          <cell r="F473">
            <v>0.31978687865872601</v>
          </cell>
          <cell r="G473">
            <v>0.2324555995854172</v>
          </cell>
          <cell r="H473">
            <v>1.8060378618605183E-2</v>
          </cell>
          <cell r="I473">
            <v>3.47903680351235E-3</v>
          </cell>
        </row>
        <row r="474">
          <cell r="A474" t="str">
            <v>T_C-ICE-DSL-S1</v>
          </cell>
          <cell r="B474" t="str">
            <v>VAR_fout</v>
          </cell>
          <cell r="C474" t="str">
            <v>TPCAR</v>
          </cell>
          <cell r="D474">
            <v>3.9090264354330129E-3</v>
          </cell>
          <cell r="E474">
            <v>4.4905248155701263E-3</v>
          </cell>
          <cell r="F474">
            <v>3.3492776473623394E-3</v>
          </cell>
          <cell r="G474">
            <v>2.4917245224532346E-3</v>
          </cell>
          <cell r="H474">
            <v>1.6114693183690924E-4</v>
          </cell>
          <cell r="I474">
            <v>3.0911579370674337E-5</v>
          </cell>
        </row>
        <row r="475">
          <cell r="A475" t="str">
            <v>T_C-ICE-DSL-S1</v>
          </cell>
          <cell r="B475" t="str">
            <v>VAR_fin</v>
          </cell>
          <cell r="C475" t="str">
            <v>TDSL</v>
          </cell>
          <cell r="D475">
            <v>5.2114917674293505E-3</v>
          </cell>
          <cell r="E475">
            <v>5.8700342133028221E-3</v>
          </cell>
          <cell r="F475">
            <v>4.3627132149894462E-3</v>
          </cell>
          <cell r="G475">
            <v>3.1712905809743075E-3</v>
          </cell>
          <cell r="H475">
            <v>2.4638988565627788E-4</v>
          </cell>
          <cell r="I475">
            <v>4.7462985041096075E-5</v>
          </cell>
        </row>
        <row r="476">
          <cell r="A476" t="str">
            <v>T_C-ICE-DSL-S1</v>
          </cell>
          <cell r="B476" t="str">
            <v>VAR_ncap</v>
          </cell>
          <cell r="C476" t="str">
            <v>-</v>
          </cell>
          <cell r="E476">
            <v>6.0421132555875296E-6</v>
          </cell>
          <cell r="F476">
            <v>2.5729559914305001E-5</v>
          </cell>
          <cell r="G476">
            <v>1.49347234277191E-5</v>
          </cell>
        </row>
        <row r="477">
          <cell r="A477" t="str">
            <v>T_C-ICE-DSL-S1</v>
          </cell>
          <cell r="B477" t="str">
            <v>VAR_cap</v>
          </cell>
          <cell r="C477" t="str">
            <v>-</v>
          </cell>
          <cell r="D477">
            <v>4.4475664049548942E-4</v>
          </cell>
          <cell r="E477">
            <v>4.7885621712881162E-4</v>
          </cell>
          <cell r="F477">
            <v>5.0069959798351368E-4</v>
          </cell>
          <cell r="G477">
            <v>3.7226812157667319E-4</v>
          </cell>
          <cell r="H477">
            <v>2.2741879970529032E-5</v>
          </cell>
          <cell r="I477">
            <v>4.3566761284928833E-6</v>
          </cell>
        </row>
        <row r="478">
          <cell r="A478" t="str">
            <v>T_C-ICE-GSL-S3</v>
          </cell>
          <cell r="B478" t="str">
            <v>VAR_fout</v>
          </cell>
          <cell r="C478" t="str">
            <v>CO2_T</v>
          </cell>
          <cell r="D478">
            <v>274.58921481128289</v>
          </cell>
          <cell r="E478">
            <v>423.60791946819978</v>
          </cell>
          <cell r="F478">
            <v>417.751462890428</v>
          </cell>
          <cell r="G478">
            <v>336.52036836681162</v>
          </cell>
          <cell r="H478">
            <v>0.1080273099442155</v>
          </cell>
          <cell r="I478">
            <v>1.1899498881490301E-2</v>
          </cell>
        </row>
        <row r="479">
          <cell r="A479" t="str">
            <v>T_C-ICE-GSL-S3</v>
          </cell>
          <cell r="B479" t="str">
            <v>VAR_fout</v>
          </cell>
          <cell r="C479" t="str">
            <v>TPCAR</v>
          </cell>
          <cell r="D479">
            <v>1.9208577890242806</v>
          </cell>
          <cell r="E479">
            <v>2.9619700923319683</v>
          </cell>
          <cell r="F479">
            <v>2.9207000102578324</v>
          </cell>
          <cell r="G479">
            <v>2.3722475271577066</v>
          </cell>
          <cell r="H479">
            <v>6.8531100451056366E-4</v>
          </cell>
          <cell r="I479">
            <v>7.5613704678797772E-5</v>
          </cell>
        </row>
        <row r="480">
          <cell r="A480" t="str">
            <v>T_C-ICE-GSL-S3</v>
          </cell>
          <cell r="B480" t="str">
            <v>VAR_fin</v>
          </cell>
          <cell r="C480" t="str">
            <v>TGSL</v>
          </cell>
          <cell r="D480">
            <v>3.7207210679035603</v>
          </cell>
          <cell r="E480">
            <v>5.7399447082411843</v>
          </cell>
          <cell r="F480">
            <v>5.6605889280545796</v>
          </cell>
          <cell r="G480">
            <v>4.5598965903361997</v>
          </cell>
          <cell r="H480">
            <v>1.4637846875909942E-3</v>
          </cell>
          <cell r="I480">
            <v>1.6123982224241649E-4</v>
          </cell>
        </row>
        <row r="481">
          <cell r="A481" t="str">
            <v>T_C-ICE-GSL-S3</v>
          </cell>
          <cell r="B481" t="str">
            <v>VAR_ncap</v>
          </cell>
          <cell r="C481" t="str">
            <v>-</v>
          </cell>
          <cell r="E481">
            <v>3.3218118511459599E-6</v>
          </cell>
          <cell r="F481">
            <v>3.1797268978526599E-4</v>
          </cell>
          <cell r="G481">
            <v>2.37702873761629E-5</v>
          </cell>
        </row>
        <row r="482">
          <cell r="A482" t="str">
            <v>T_C-ICE-GSL-S3</v>
          </cell>
          <cell r="B482" t="str">
            <v>VAR_cap</v>
          </cell>
          <cell r="C482" t="str">
            <v>-</v>
          </cell>
          <cell r="D482">
            <v>0.18201270213021822</v>
          </cell>
          <cell r="E482">
            <v>0.2036569970931372</v>
          </cell>
          <cell r="F482">
            <v>0.2008363584421349</v>
          </cell>
          <cell r="G482">
            <v>0.16311758448983169</v>
          </cell>
          <cell r="H482">
            <v>5.8064748953450065E-5</v>
          </cell>
          <cell r="I482">
            <v>6.5688174774551221E-6</v>
          </cell>
        </row>
        <row r="483">
          <cell r="A483" t="str">
            <v>T_C-ICE-DSL-S2</v>
          </cell>
          <cell r="B483" t="str">
            <v>VAR_fout</v>
          </cell>
          <cell r="C483" t="str">
            <v>CO2_T</v>
          </cell>
          <cell r="D483">
            <v>89.478489029011072</v>
          </cell>
          <cell r="E483">
            <v>93.994849009580676</v>
          </cell>
          <cell r="F483">
            <v>69.647371664000005</v>
          </cell>
          <cell r="G483">
            <v>60.727372519262005</v>
          </cell>
          <cell r="H483">
            <v>2.3843352425867381E-2</v>
          </cell>
          <cell r="I483">
            <v>4.7321565116112E-3</v>
          </cell>
        </row>
        <row r="484">
          <cell r="A484" t="str">
            <v>T_C-ICE-DSL-S2</v>
          </cell>
          <cell r="B484" t="str">
            <v>VAR_fout</v>
          </cell>
          <cell r="C484" t="str">
            <v>TPCAR</v>
          </cell>
          <cell r="D484">
            <v>0.85031657794803139</v>
          </cell>
          <cell r="E484">
            <v>0.90259006573594136</v>
          </cell>
          <cell r="F484">
            <v>0.67647168368150989</v>
          </cell>
          <cell r="G484">
            <v>0.63216085514323395</v>
          </cell>
          <cell r="H484">
            <v>1.7139515802522536E-4</v>
          </cell>
          <cell r="I484">
            <v>3.3740057961310568E-5</v>
          </cell>
        </row>
        <row r="485">
          <cell r="A485" t="str">
            <v>T_C-ICE-DSL-S2</v>
          </cell>
          <cell r="B485" t="str">
            <v>VAR_fin</v>
          </cell>
          <cell r="C485" t="str">
            <v>TDSL</v>
          </cell>
          <cell r="D485">
            <v>1.2207160849796868</v>
          </cell>
          <cell r="E485">
            <v>1.2823308186845948</v>
          </cell>
          <cell r="F485">
            <v>0.95016878122783133</v>
          </cell>
          <cell r="G485">
            <v>0.82847711486032682</v>
          </cell>
          <cell r="H485">
            <v>3.252844805711783E-4</v>
          </cell>
          <cell r="I485">
            <v>6.4558751863727176E-5</v>
          </cell>
        </row>
        <row r="486">
          <cell r="A486" t="str">
            <v>T_C-ICE-DSL-S2</v>
          </cell>
          <cell r="B486" t="str">
            <v>VAR_ncap</v>
          </cell>
          <cell r="C486" t="str">
            <v>-</v>
          </cell>
          <cell r="E486">
            <v>4.4658789905707597E-6</v>
          </cell>
          <cell r="F486">
            <v>1.6762717477489499E-5</v>
          </cell>
          <cell r="G486">
            <v>9.3695883136310094E-6</v>
          </cell>
        </row>
        <row r="487">
          <cell r="A487" t="str">
            <v>T_C-ICE-DSL-S2</v>
          </cell>
          <cell r="B487" t="str">
            <v>VAR_cap</v>
          </cell>
          <cell r="C487" t="str">
            <v>-</v>
          </cell>
          <cell r="D487">
            <v>6.4542203047784366E-2</v>
          </cell>
          <cell r="E487">
            <v>6.8481452674996349E-2</v>
          </cell>
          <cell r="F487">
            <v>6.7877305099694224E-2</v>
          </cell>
          <cell r="G487">
            <v>5.147170085113089E-2</v>
          </cell>
          <cell r="H487">
            <v>1.5605530958017513E-5</v>
          </cell>
          <cell r="I487">
            <v>3.1103137181614505E-6</v>
          </cell>
        </row>
        <row r="488">
          <cell r="A488" t="str">
            <v>TPRLPH2OFCL</v>
          </cell>
          <cell r="B488" t="str">
            <v>VAR_fout</v>
          </cell>
          <cell r="C488" t="str">
            <v>TPRLP</v>
          </cell>
          <cell r="I488">
            <v>1.12038684828572E-8</v>
          </cell>
        </row>
        <row r="489">
          <cell r="A489" t="str">
            <v>TPRLPH2OFCL</v>
          </cell>
          <cell r="B489" t="str">
            <v>VAR_fin</v>
          </cell>
          <cell r="C489" t="str">
            <v>TH2O</v>
          </cell>
          <cell r="I489">
            <v>5.7990805434480905E-7</v>
          </cell>
        </row>
        <row r="490">
          <cell r="A490" t="str">
            <v>T_C-ICE-GSL-S4</v>
          </cell>
          <cell r="B490" t="str">
            <v>VAR_fout</v>
          </cell>
          <cell r="C490" t="str">
            <v>CO2_T</v>
          </cell>
          <cell r="D490">
            <v>275.18217950114388</v>
          </cell>
          <cell r="E490">
            <v>323.88492838178109</v>
          </cell>
          <cell r="F490">
            <v>586.99513378192341</v>
          </cell>
          <cell r="G490">
            <v>501.36988470931703</v>
          </cell>
          <cell r="H490">
            <v>16.265436243053689</v>
          </cell>
          <cell r="I490">
            <v>7.3792180711149402E-2</v>
          </cell>
        </row>
        <row r="491">
          <cell r="A491" t="str">
            <v>T_C-ICE-GSL-S4</v>
          </cell>
          <cell r="B491" t="str">
            <v>VAR_fout</v>
          </cell>
          <cell r="C491" t="str">
            <v>TPCAR</v>
          </cell>
          <cell r="D491">
            <v>1.6941785436705308</v>
          </cell>
          <cell r="E491">
            <v>1.9793578528129026</v>
          </cell>
          <cell r="F491">
            <v>3.5287849282534816</v>
          </cell>
          <cell r="G491">
            <v>3.0194707307353497</v>
          </cell>
          <cell r="H491">
            <v>9.5886090869263016E-2</v>
          </cell>
          <cell r="I491">
            <v>4.732488704579335E-4</v>
          </cell>
        </row>
        <row r="492">
          <cell r="A492" t="str">
            <v>T_C-ICE-GSL-S4</v>
          </cell>
          <cell r="B492" t="str">
            <v>VAR_fin</v>
          </cell>
          <cell r="C492" t="str">
            <v>TGSL</v>
          </cell>
          <cell r="D492">
            <v>3.7287558197986979</v>
          </cell>
          <cell r="E492">
            <v>4.3886846664198069</v>
          </cell>
          <cell r="F492">
            <v>7.9538636013810811</v>
          </cell>
          <cell r="G492">
            <v>6.7936298741099952</v>
          </cell>
          <cell r="H492">
            <v>0.22039886508202836</v>
          </cell>
          <cell r="I492">
            <v>9.9989404757655086E-4</v>
          </cell>
        </row>
        <row r="493">
          <cell r="A493" t="str">
            <v>T_C-ICE-GSL-S4</v>
          </cell>
          <cell r="B493" t="str">
            <v>VAR_ncap</v>
          </cell>
          <cell r="C493" t="str">
            <v>-</v>
          </cell>
          <cell r="E493">
            <v>3.4314470800304601E-6</v>
          </cell>
          <cell r="F493">
            <v>0.12664000141885201</v>
          </cell>
          <cell r="G493">
            <v>6.6579282875291497E-5</v>
          </cell>
        </row>
        <row r="494">
          <cell r="A494" t="str">
            <v>T_C-ICE-GSL-S4</v>
          </cell>
          <cell r="B494" t="str">
            <v>VAR_cap</v>
          </cell>
          <cell r="C494" t="str">
            <v>-</v>
          </cell>
          <cell r="D494">
            <v>0.13366537859093361</v>
          </cell>
          <cell r="E494">
            <v>0.15585613612324678</v>
          </cell>
          <cell r="F494">
            <v>0.27790887276868259</v>
          </cell>
          <cell r="G494">
            <v>0.23777725801463612</v>
          </cell>
          <cell r="H494">
            <v>1.0774649548158641E-2</v>
          </cell>
          <cell r="I494">
            <v>5.2011693493575405E-5</v>
          </cell>
        </row>
        <row r="495">
          <cell r="A495" t="str">
            <v>T_C-ICE-DSL-S3</v>
          </cell>
          <cell r="B495" t="str">
            <v>VAR_fout</v>
          </cell>
          <cell r="C495" t="str">
            <v>CO2_T</v>
          </cell>
          <cell r="D495">
            <v>369.14833987051998</v>
          </cell>
          <cell r="E495">
            <v>390.43022658303619</v>
          </cell>
          <cell r="F495">
            <v>386.68127301923079</v>
          </cell>
          <cell r="G495">
            <v>295.3123933334374</v>
          </cell>
          <cell r="H495">
            <v>2.5670400037360482E-2</v>
          </cell>
          <cell r="I495">
            <v>5.18479503276989E-3</v>
          </cell>
        </row>
        <row r="496">
          <cell r="A496" t="str">
            <v>T_C-ICE-DSL-S3</v>
          </cell>
          <cell r="B496" t="str">
            <v>VAR_fout</v>
          </cell>
          <cell r="C496" t="str">
            <v>TPCAR</v>
          </cell>
          <cell r="D496">
            <v>2.6589964204685055</v>
          </cell>
          <cell r="E496">
            <v>2.8359367133344153</v>
          </cell>
          <cell r="F496">
            <v>2.8062500389119545</v>
          </cell>
          <cell r="G496">
            <v>2.1804818799218508</v>
          </cell>
          <cell r="H496">
            <v>1.6904352837706385E-4</v>
          </cell>
          <cell r="I496">
            <v>3.43608878313043E-5</v>
          </cell>
        </row>
        <row r="497">
          <cell r="A497" t="str">
            <v>T_C-ICE-DSL-S3</v>
          </cell>
          <cell r="B497" t="str">
            <v>VAR_fin</v>
          </cell>
          <cell r="C497" t="str">
            <v>TDSL</v>
          </cell>
          <cell r="D497">
            <v>5.0361301483017717</v>
          </cell>
          <cell r="E497">
            <v>5.3264696668899862</v>
          </cell>
          <cell r="F497">
            <v>5.2753243249553945</v>
          </cell>
          <cell r="G497">
            <v>4.0288184629391068</v>
          </cell>
          <cell r="H497">
            <v>3.5021009600764551E-4</v>
          </cell>
          <cell r="I497">
            <v>7.0733902220598783E-5</v>
          </cell>
        </row>
        <row r="498">
          <cell r="A498" t="str">
            <v>T_C-ICE-DSL-S3</v>
          </cell>
          <cell r="B498" t="str">
            <v>VAR_ncap</v>
          </cell>
          <cell r="C498" t="str">
            <v>-</v>
          </cell>
          <cell r="E498">
            <v>3.07352337190368E-6</v>
          </cell>
          <cell r="F498">
            <v>1.19037385727342E-5</v>
          </cell>
          <cell r="G498">
            <v>7.4679651558684199E-6</v>
          </cell>
        </row>
        <row r="499">
          <cell r="A499" t="str">
            <v>T_C-ICE-DSL-S3</v>
          </cell>
          <cell r="B499" t="str">
            <v>VAR_cap</v>
          </cell>
          <cell r="C499" t="str">
            <v>-</v>
          </cell>
          <cell r="D499">
            <v>0.18323343288203769</v>
          </cell>
          <cell r="E499">
            <v>0.1949911567264829</v>
          </cell>
          <cell r="F499">
            <v>0.19296889226420036</v>
          </cell>
          <cell r="G499">
            <v>0.14993444850435508</v>
          </cell>
          <cell r="H499">
            <v>1.3399347320788793E-5</v>
          </cell>
          <cell r="I499">
            <v>2.7953053799593197E-6</v>
          </cell>
        </row>
        <row r="500">
          <cell r="A500" t="str">
            <v>T_C-ICE-DSL-S4</v>
          </cell>
          <cell r="B500" t="str">
            <v>VAR_fout</v>
          </cell>
          <cell r="C500" t="str">
            <v>CO2_T</v>
          </cell>
          <cell r="D500">
            <v>142.2166270225274</v>
          </cell>
          <cell r="E500">
            <v>162.04492300971484</v>
          </cell>
          <cell r="F500">
            <v>159.19311196174044</v>
          </cell>
          <cell r="G500">
            <v>122.56516734479536</v>
          </cell>
          <cell r="H500">
            <v>1.7058375450622061E-2</v>
          </cell>
          <cell r="I500">
            <v>3.5388004231481202E-3</v>
          </cell>
        </row>
        <row r="501">
          <cell r="A501" t="str">
            <v>T_C-ICE-DSL-S4</v>
          </cell>
          <cell r="B501" t="str">
            <v>VAR_fout</v>
          </cell>
          <cell r="C501" t="str">
            <v>TPCAR</v>
          </cell>
          <cell r="D501">
            <v>0.90415226966975382</v>
          </cell>
          <cell r="E501">
            <v>1.0075404836171071</v>
          </cell>
          <cell r="F501">
            <v>0.99207646666803539</v>
          </cell>
          <cell r="G501">
            <v>0.77462103587854636</v>
          </cell>
          <cell r="H501">
            <v>1.042836291591964E-4</v>
          </cell>
          <cell r="I501">
            <v>2.216224835777819E-5</v>
          </cell>
        </row>
        <row r="502">
          <cell r="A502" t="str">
            <v>T_C-ICE-DSL-S4</v>
          </cell>
          <cell r="B502" t="str">
            <v>VAR_fin</v>
          </cell>
          <cell r="C502" t="str">
            <v>TDSL</v>
          </cell>
          <cell r="D502">
            <v>1.9401995501026927</v>
          </cell>
          <cell r="E502">
            <v>2.2107083630247568</v>
          </cell>
          <cell r="F502">
            <v>2.1718023459991835</v>
          </cell>
          <cell r="G502">
            <v>1.672103237991752</v>
          </cell>
          <cell r="H502">
            <v>2.3271999250507527E-4</v>
          </cell>
          <cell r="I502">
            <v>4.827831409479023E-5</v>
          </cell>
        </row>
        <row r="503">
          <cell r="A503" t="str">
            <v>T_C-ICE-DSL-S4</v>
          </cell>
          <cell r="B503" t="str">
            <v>VAR_ncap</v>
          </cell>
          <cell r="C503" t="str">
            <v>-</v>
          </cell>
          <cell r="E503">
            <v>1.64191697370832E-6</v>
          </cell>
          <cell r="F503">
            <v>6.5068982893933904E-6</v>
          </cell>
          <cell r="G503">
            <v>5.4444427382401802E-6</v>
          </cell>
        </row>
        <row r="504">
          <cell r="A504" t="str">
            <v>T_C-ICE-DSL-S4</v>
          </cell>
          <cell r="B504" t="str">
            <v>VAR_cap</v>
          </cell>
          <cell r="C504" t="str">
            <v>-</v>
          </cell>
          <cell r="D504">
            <v>7.1258522743968572E-2</v>
          </cell>
          <cell r="E504">
            <v>7.9334874655718243E-2</v>
          </cell>
          <cell r="F504">
            <v>7.8205319493621084E-2</v>
          </cell>
          <cell r="G504">
            <v>6.1059450673387888E-2</v>
          </cell>
          <cell r="H504">
            <v>9.5438345329400959E-6</v>
          </cell>
          <cell r="I504">
            <v>2.0245069790487059E-6</v>
          </cell>
        </row>
        <row r="505">
          <cell r="A505" t="str">
            <v>TFLGV-ICENGAExt</v>
          </cell>
          <cell r="B505" t="str">
            <v>VAR_fout</v>
          </cell>
          <cell r="C505" t="str">
            <v>CO2_T</v>
          </cell>
          <cell r="D505">
            <v>6.06082542752391</v>
          </cell>
          <cell r="E505">
            <v>1.8288928680404599</v>
          </cell>
          <cell r="F505">
            <v>3.95222762829246</v>
          </cell>
          <cell r="G505">
            <v>1.97526464065753</v>
          </cell>
        </row>
        <row r="506">
          <cell r="A506" t="str">
            <v>TFLGV-ICENGAExt</v>
          </cell>
          <cell r="B506" t="str">
            <v>VAR_fout</v>
          </cell>
          <cell r="C506" t="str">
            <v>TFLGV</v>
          </cell>
          <cell r="D506">
            <v>2.9829497465405381E-2</v>
          </cell>
          <cell r="E506">
            <v>9.0851336454931802E-3</v>
          </cell>
          <cell r="F506">
            <v>1.9904859573647352E-2</v>
          </cell>
          <cell r="G506">
            <v>9.9481530394710718E-3</v>
          </cell>
        </row>
        <row r="507">
          <cell r="A507" t="str">
            <v>TFLGV-ICENGAExt</v>
          </cell>
          <cell r="B507" t="str">
            <v>VAR_fin</v>
          </cell>
          <cell r="C507" t="str">
            <v>TNGA</v>
          </cell>
          <cell r="D507">
            <v>0.10746144375042392</v>
          </cell>
          <cell r="E507">
            <v>3.242717851135566E-2</v>
          </cell>
          <cell r="F507">
            <v>7.0074957948447883E-2</v>
          </cell>
          <cell r="G507">
            <v>3.5022422706693812E-2</v>
          </cell>
        </row>
        <row r="508">
          <cell r="A508" t="str">
            <v>TFLGV-ICENGAExt</v>
          </cell>
          <cell r="B508" t="str">
            <v>VAR_cap</v>
          </cell>
          <cell r="C508" t="str">
            <v>-</v>
          </cell>
          <cell r="D508">
            <v>2.085E-3</v>
          </cell>
          <cell r="E508">
            <v>1.807E-3</v>
          </cell>
          <cell r="F508">
            <v>1.39E-3</v>
          </cell>
          <cell r="G508">
            <v>6.9499999999999998E-4</v>
          </cell>
        </row>
        <row r="509">
          <cell r="A509" t="str">
            <v>D-TGSL</v>
          </cell>
          <cell r="B509" t="str">
            <v>VAR_fout</v>
          </cell>
          <cell r="C509" t="str">
            <v>CO2</v>
          </cell>
          <cell r="D509">
            <v>5884.0135532915901</v>
          </cell>
          <cell r="E509">
            <v>5816.6482933056704</v>
          </cell>
          <cell r="F509">
            <v>5436.4009793782197</v>
          </cell>
          <cell r="G509">
            <v>3054.3491318491301</v>
          </cell>
          <cell r="H509">
            <v>425.54855613350202</v>
          </cell>
          <cell r="I509">
            <v>59.202991595525702</v>
          </cell>
        </row>
        <row r="510">
          <cell r="A510" t="str">
            <v>D-TGSL</v>
          </cell>
          <cell r="B510" t="str">
            <v>VAR_fout</v>
          </cell>
          <cell r="C510" t="str">
            <v>TGSL</v>
          </cell>
          <cell r="D510">
            <v>83.106789300271785</v>
          </cell>
          <cell r="E510">
            <v>82.155340353518881</v>
          </cell>
          <cell r="F510">
            <v>76.784721114751378</v>
          </cell>
          <cell r="G510">
            <v>43.140348016241639</v>
          </cell>
          <cell r="H510">
            <v>10.479546580913928</v>
          </cell>
          <cell r="I510">
            <v>5.1728048005182199</v>
          </cell>
        </row>
        <row r="511">
          <cell r="A511" t="str">
            <v>D-TGSL</v>
          </cell>
          <cell r="B511" t="str">
            <v>VAR_fin</v>
          </cell>
          <cell r="C511" t="str">
            <v>GSL</v>
          </cell>
          <cell r="D511">
            <v>79.72918093891046</v>
          </cell>
          <cell r="E511">
            <v>78.816372538017276</v>
          </cell>
          <cell r="F511">
            <v>73.663969910274133</v>
          </cell>
          <cell r="G511">
            <v>41.38684460500172</v>
          </cell>
          <cell r="H511">
            <v>5.7662405980149272</v>
          </cell>
          <cell r="I511">
            <v>0.80220855820495529</v>
          </cell>
        </row>
        <row r="512">
          <cell r="A512" t="str">
            <v>D-TGSL</v>
          </cell>
          <cell r="B512" t="str">
            <v>VAR_fin</v>
          </cell>
          <cell r="C512" t="str">
            <v>ETH</v>
          </cell>
          <cell r="D512">
            <v>4.6171712286477371</v>
          </cell>
          <cell r="E512">
            <v>4.5643394621068998</v>
          </cell>
          <cell r="F512">
            <v>4.2660184753855583</v>
          </cell>
          <cell r="G512">
            <v>2.3969577991885855</v>
          </cell>
          <cell r="H512">
            <v>4.8696115804037854</v>
          </cell>
          <cell r="I512">
            <v>4.4479037035134503</v>
          </cell>
        </row>
        <row r="513">
          <cell r="A513" t="str">
            <v>T_TW-BEVELC-S1</v>
          </cell>
          <cell r="B513" t="str">
            <v>VAR_fout</v>
          </cell>
          <cell r="C513" t="str">
            <v>TPTWL</v>
          </cell>
          <cell r="D513">
            <v>1.7876971354078949E-2</v>
          </cell>
          <cell r="E513">
            <v>0.56567578242046834</v>
          </cell>
          <cell r="F513">
            <v>0.5658562796020894</v>
          </cell>
          <cell r="G513">
            <v>0.48638625056186979</v>
          </cell>
          <cell r="H513">
            <v>3.9083950135345895E-3</v>
          </cell>
          <cell r="I513">
            <v>0.86923688839644486</v>
          </cell>
        </row>
        <row r="514">
          <cell r="A514" t="str">
            <v>T_TW-BEVELC-S1</v>
          </cell>
          <cell r="B514" t="str">
            <v>VAR_fin</v>
          </cell>
          <cell r="C514" t="str">
            <v>T-ELC-TWSTGout_S1</v>
          </cell>
          <cell r="D514">
            <v>1.6106936584099495E-3</v>
          </cell>
          <cell r="E514">
            <v>5.0716425283146523E-2</v>
          </cell>
          <cell r="F514">
            <v>5.0732417835413122E-2</v>
          </cell>
          <cell r="G514">
            <v>4.360460470651048E-2</v>
          </cell>
          <cell r="H514">
            <v>3.3779172971183771E-4</v>
          </cell>
          <cell r="I514">
            <v>7.2962568928527843E-2</v>
          </cell>
        </row>
        <row r="515">
          <cell r="A515" t="str">
            <v>T_TW-BEVELC-S1</v>
          </cell>
          <cell r="B515" t="str">
            <v>VAR_ncap</v>
          </cell>
          <cell r="C515" t="str">
            <v>-</v>
          </cell>
          <cell r="D515">
            <v>2.3453878236945301E-4</v>
          </cell>
          <cell r="E515">
            <v>0.18656793283168699</v>
          </cell>
          <cell r="F515">
            <v>8.9050144366439399E-5</v>
          </cell>
          <cell r="G515">
            <v>1.32814572543396E-4</v>
          </cell>
          <cell r="H515">
            <v>5.91717157818571E-4</v>
          </cell>
          <cell r="I515">
            <v>0.30009992805728603</v>
          </cell>
        </row>
        <row r="516">
          <cell r="A516" t="str">
            <v>T_TW-BEVELC-S1</v>
          </cell>
          <cell r="B516" t="str">
            <v>VAR_cap</v>
          </cell>
          <cell r="C516" t="str">
            <v>-</v>
          </cell>
          <cell r="D516">
            <v>6.1754885929283434E-3</v>
          </cell>
          <cell r="E516">
            <v>0.19469730860673101</v>
          </cell>
          <cell r="F516">
            <v>0.19478612022388334</v>
          </cell>
          <cell r="G516">
            <v>0.16743752395387362</v>
          </cell>
          <cell r="H516">
            <v>1.3735511004673198E-3</v>
          </cell>
          <cell r="I516">
            <v>0.30052969581033895</v>
          </cell>
        </row>
        <row r="517">
          <cell r="A517" t="str">
            <v>T_TW-BEVELC-S2</v>
          </cell>
          <cell r="B517" t="str">
            <v>VAR_fout</v>
          </cell>
          <cell r="C517" t="str">
            <v>TPTWL</v>
          </cell>
          <cell r="D517">
            <v>2.2565994467473923E-3</v>
          </cell>
          <cell r="E517">
            <v>2.8547915560947971E-3</v>
          </cell>
          <cell r="F517">
            <v>2.872337659374875E-3</v>
          </cell>
          <cell r="G517">
            <v>2.5249781061083701E-3</v>
          </cell>
          <cell r="H517">
            <v>6.4690104079769418E-4</v>
          </cell>
          <cell r="I517">
            <v>4.5037702154986531E-4</v>
          </cell>
        </row>
        <row r="518">
          <cell r="A518" t="str">
            <v>T_TW-BEVELC-S2</v>
          </cell>
          <cell r="B518" t="str">
            <v>VAR_fin</v>
          </cell>
          <cell r="C518" t="str">
            <v>T-ELC-TWSTGout_S2</v>
          </cell>
          <cell r="D518">
            <v>3.5907243196574366E-4</v>
          </cell>
          <cell r="E518">
            <v>4.5399020888946549E-4</v>
          </cell>
          <cell r="F518">
            <v>4.5656273246891255E-4</v>
          </cell>
          <cell r="G518">
            <v>4.0076777504372755E-4</v>
          </cell>
          <cell r="H518">
            <v>9.8916521255321797E-5</v>
          </cell>
          <cell r="I518">
            <v>6.7814786570720475E-5</v>
          </cell>
        </row>
        <row r="519">
          <cell r="A519" t="str">
            <v>T_TW-BEVELC-S2</v>
          </cell>
          <cell r="B519" t="str">
            <v>VAR_ncap</v>
          </cell>
          <cell r="C519" t="str">
            <v>-</v>
          </cell>
          <cell r="D519">
            <v>2.6411512149680499E-5</v>
          </cell>
          <cell r="E519">
            <v>5.1621087731525697E-5</v>
          </cell>
          <cell r="F519">
            <v>4.2379733933253997E-5</v>
          </cell>
          <cell r="G519">
            <v>4.86868954668003E-5</v>
          </cell>
          <cell r="H519">
            <v>8.0418602010506104E-5</v>
          </cell>
          <cell r="I519">
            <v>7.6700971537245098E-5</v>
          </cell>
        </row>
        <row r="520">
          <cell r="A520" t="str">
            <v>T_TW-BEVELC-S2</v>
          </cell>
          <cell r="B520" t="str">
            <v>VAR_cap</v>
          </cell>
          <cell r="C520" t="str">
            <v>-</v>
          </cell>
          <cell r="D520">
            <v>8.1137395709048054E-4</v>
          </cell>
          <cell r="E520">
            <v>9.8091520972818876E-4</v>
          </cell>
          <cell r="F520">
            <v>1.0231634737316389E-3</v>
          </cell>
          <cell r="G520">
            <v>9.068390439687246E-4</v>
          </cell>
          <cell r="H520">
            <v>2.4158268525409146E-4</v>
          </cell>
          <cell r="I520">
            <v>1.7572676690007073E-4</v>
          </cell>
        </row>
        <row r="521">
          <cell r="A521" t="str">
            <v>T_TW-BEVELC-S3</v>
          </cell>
          <cell r="B521" t="str">
            <v>VAR_fout</v>
          </cell>
          <cell r="C521" t="str">
            <v>TPTWL</v>
          </cell>
          <cell r="D521">
            <v>3.2288067860124876E-4</v>
          </cell>
          <cell r="E521">
            <v>5.7281364398080318E-4</v>
          </cell>
          <cell r="F521">
            <v>6.0308928688507734E-4</v>
          </cell>
          <cell r="G521">
            <v>6.5643639303454983E-4</v>
          </cell>
          <cell r="H521">
            <v>4.9295135692809433E-4</v>
          </cell>
          <cell r="I521">
            <v>2.313880052021194E-4</v>
          </cell>
        </row>
        <row r="522">
          <cell r="A522" t="str">
            <v>T_TW-BEVELC-S3</v>
          </cell>
          <cell r="B522" t="str">
            <v>VAR_fin</v>
          </cell>
          <cell r="C522" t="str">
            <v>T-ELC-TWSTGout_S3</v>
          </cell>
          <cell r="D522">
            <v>7.8941165872642541E-5</v>
          </cell>
          <cell r="E522">
            <v>1.3982842236095235E-4</v>
          </cell>
          <cell r="F522">
            <v>1.4701218719230028E-4</v>
          </cell>
          <cell r="G522">
            <v>1.595953205625403E-4</v>
          </cell>
          <cell r="H522">
            <v>1.1775814207708354E-4</v>
          </cell>
          <cell r="I522">
            <v>5.338203039066365E-5</v>
          </cell>
        </row>
        <row r="523">
          <cell r="A523" t="str">
            <v>T_TW-BEVELC-S3</v>
          </cell>
          <cell r="B523" t="str">
            <v>VAR_ncap</v>
          </cell>
          <cell r="C523" t="str">
            <v>-</v>
          </cell>
          <cell r="D523">
            <v>1.1802173738105E-5</v>
          </cell>
          <cell r="E523">
            <v>2.23192316013846E-5</v>
          </cell>
          <cell r="F523">
            <v>2.29068688088563E-5</v>
          </cell>
          <cell r="G523">
            <v>2.3986843556131401E-5</v>
          </cell>
          <cell r="H523">
            <v>2.94858394064359E-5</v>
          </cell>
          <cell r="I523">
            <v>2.6406767104554598E-5</v>
          </cell>
        </row>
        <row r="524">
          <cell r="A524" t="str">
            <v>T_TW-BEVELC-S3</v>
          </cell>
          <cell r="B524" t="str">
            <v>VAR_cap</v>
          </cell>
          <cell r="C524" t="str">
            <v>-</v>
          </cell>
          <cell r="D524">
            <v>1.18802173738105E-4</v>
          </cell>
          <cell r="E524">
            <v>1.9608526828911044E-4</v>
          </cell>
          <cell r="F524">
            <v>2.1896309306682169E-4</v>
          </cell>
          <cell r="G524">
            <v>2.4287732018134556E-4</v>
          </cell>
          <cell r="H524">
            <v>1.8594709973686243E-4</v>
          </cell>
          <cell r="I524">
            <v>8.8964426028784703E-5</v>
          </cell>
        </row>
        <row r="525">
          <cell r="A525" t="str">
            <v>T_TW-BEVELC-S4</v>
          </cell>
          <cell r="B525" t="str">
            <v>VAR_fout</v>
          </cell>
          <cell r="C525" t="str">
            <v>TPTWL</v>
          </cell>
          <cell r="D525">
            <v>1.0987826915053535E-4</v>
          </cell>
          <cell r="E525">
            <v>2.3827190926122005E-4</v>
          </cell>
          <cell r="F525">
            <v>3.0582710668596529E-4</v>
          </cell>
          <cell r="G525">
            <v>3.6399981778780736E-4</v>
          </cell>
          <cell r="H525">
            <v>5.6537043714717159E-4</v>
          </cell>
          <cell r="I525">
            <v>3.7452512910447576E-4</v>
          </cell>
        </row>
        <row r="526">
          <cell r="A526" t="str">
            <v>T_TW-BEVELC-S4</v>
          </cell>
          <cell r="B526" t="str">
            <v>VAR_fin</v>
          </cell>
          <cell r="C526" t="str">
            <v>T-ELC-TWSTGout_S4</v>
          </cell>
          <cell r="D526">
            <v>2.9183720668995771E-5</v>
          </cell>
          <cell r="E526">
            <v>6.3105470554709021E-5</v>
          </cell>
          <cell r="F526">
            <v>8.0692966670786203E-5</v>
          </cell>
          <cell r="G526">
            <v>9.5576785774181515E-5</v>
          </cell>
          <cell r="H526">
            <v>1.4612490107698088E-4</v>
          </cell>
          <cell r="I526">
            <v>9.4487179293035447E-5</v>
          </cell>
        </row>
        <row r="527">
          <cell r="A527" t="str">
            <v>T_TW-BEVELC-S4</v>
          </cell>
          <cell r="B527" t="str">
            <v>VAR_ncap</v>
          </cell>
          <cell r="C527" t="str">
            <v>-</v>
          </cell>
          <cell r="D527">
            <v>2.7196086016044299E-5</v>
          </cell>
          <cell r="E527">
            <v>2.7137748813082699E-5</v>
          </cell>
          <cell r="F527">
            <v>3.02241114346747E-5</v>
          </cell>
          <cell r="G527">
            <v>2.4969448795059398E-5</v>
          </cell>
          <cell r="H527">
            <v>3.8093535394300599E-5</v>
          </cell>
          <cell r="I527">
            <v>2.6167411558995199E-5</v>
          </cell>
        </row>
        <row r="528">
          <cell r="A528" t="str">
            <v>T_TW-BEVELC-S4</v>
          </cell>
          <cell r="B528" t="str">
            <v>VAR_cap</v>
          </cell>
          <cell r="C528" t="str">
            <v>-</v>
          </cell>
          <cell r="D528">
            <v>4.0196086016044296E-5</v>
          </cell>
          <cell r="E528">
            <v>8.1314058418798812E-5</v>
          </cell>
          <cell r="F528">
            <v>1.1152664307521273E-4</v>
          </cell>
          <cell r="G528">
            <v>1.3645904211323539E-4</v>
          </cell>
          <cell r="H528">
            <v>2.1405593858214833E-4</v>
          </cell>
          <cell r="I528">
            <v>1.4383258555932438E-4</v>
          </cell>
        </row>
        <row r="529">
          <cell r="A529" t="str">
            <v>T_B_u-BeVELCEXT</v>
          </cell>
          <cell r="B529" t="str">
            <v>VAR_fout</v>
          </cell>
          <cell r="C529" t="str">
            <v>TPBSu</v>
          </cell>
          <cell r="D529">
            <v>1.9958020686630315E-3</v>
          </cell>
          <cell r="E529">
            <v>1.6051822100189095E-3</v>
          </cell>
          <cell r="F529">
            <v>1.0025113783292846E-3</v>
          </cell>
        </row>
        <row r="530">
          <cell r="A530" t="str">
            <v>T_B_u-BeVELCEXT</v>
          </cell>
          <cell r="B530" t="str">
            <v>VAR_fin</v>
          </cell>
          <cell r="C530" t="str">
            <v>TELC</v>
          </cell>
          <cell r="D530">
            <v>4.7625639800902465E-4</v>
          </cell>
          <cell r="E530">
            <v>4.7578565733038918E-4</v>
          </cell>
          <cell r="F530">
            <v>4.6661630851253723E-4</v>
          </cell>
        </row>
        <row r="531">
          <cell r="A531" t="str">
            <v>T_B_u-BeVELCEXT</v>
          </cell>
          <cell r="B531" t="str">
            <v>VAR_cap</v>
          </cell>
          <cell r="C531" t="str">
            <v>-</v>
          </cell>
          <cell r="D531">
            <v>3.77895550061805E-5</v>
          </cell>
          <cell r="E531">
            <v>3.02316440049444E-5</v>
          </cell>
          <cell r="F531">
            <v>1.8894777503090199E-5</v>
          </cell>
        </row>
        <row r="532">
          <cell r="A532" t="str">
            <v>T_B_u-HYBDSL-S1</v>
          </cell>
          <cell r="B532" t="str">
            <v>VAR_fout</v>
          </cell>
          <cell r="C532" t="str">
            <v>CO2_T</v>
          </cell>
          <cell r="E532">
            <v>15.7012603217578</v>
          </cell>
          <cell r="F532">
            <v>15.686817349906409</v>
          </cell>
          <cell r="G532">
            <v>0.10151327534094501</v>
          </cell>
          <cell r="H532">
            <v>9.9242209540921819E-2</v>
          </cell>
          <cell r="I532">
            <v>7.0524915889844602</v>
          </cell>
        </row>
        <row r="533">
          <cell r="A533" t="str">
            <v>T_B_u-HYBDSL-S1</v>
          </cell>
          <cell r="B533" t="str">
            <v>VAR_fout</v>
          </cell>
          <cell r="C533" t="str">
            <v>TPBSu</v>
          </cell>
          <cell r="E533">
            <v>3.4811322028191295E-2</v>
          </cell>
          <cell r="F533">
            <v>3.4781881117347369E-2</v>
          </cell>
          <cell r="G533">
            <v>2.4479759402767096E-4</v>
          </cell>
          <cell r="H533">
            <v>2.6799203538641449E-4</v>
          </cell>
          <cell r="I533">
            <v>2.1633668387146393E-2</v>
          </cell>
        </row>
        <row r="534">
          <cell r="A534" t="str">
            <v>T_B_u-HYBDSL-S1</v>
          </cell>
          <cell r="B534" t="str">
            <v>VAR_fin</v>
          </cell>
          <cell r="C534" t="str">
            <v>TDSL</v>
          </cell>
          <cell r="E534">
            <v>0.2142054614155223</v>
          </cell>
          <cell r="F534">
            <v>0.21400842223610353</v>
          </cell>
          <cell r="G534">
            <v>1.3849014371206676E-3</v>
          </cell>
          <cell r="H534">
            <v>1.3539182747738297E-3</v>
          </cell>
          <cell r="I534">
            <v>9.6214073519569718E-2</v>
          </cell>
        </row>
        <row r="535">
          <cell r="A535" t="str">
            <v>T_B_u-HYBDSL-S1</v>
          </cell>
          <cell r="B535" t="str">
            <v>VAR_ncap</v>
          </cell>
          <cell r="C535" t="str">
            <v>-</v>
          </cell>
          <cell r="E535">
            <v>6.5649801159160196E-4</v>
          </cell>
          <cell r="F535">
            <v>1.0547208108542699E-6</v>
          </cell>
          <cell r="G535">
            <v>2.91777730801924E-6</v>
          </cell>
          <cell r="H535">
            <v>2.4866947660731401E-6</v>
          </cell>
          <cell r="I535">
            <v>5.8068066299868696E-4</v>
          </cell>
        </row>
        <row r="536">
          <cell r="A536" t="str">
            <v>T_B_u-HYBDSL-S1</v>
          </cell>
          <cell r="B536" t="str">
            <v>VAR_cap</v>
          </cell>
          <cell r="C536" t="str">
            <v>-</v>
          </cell>
          <cell r="E536">
            <v>6.5649801159160196E-4</v>
          </cell>
          <cell r="F536">
            <v>6.5603375573625253E-4</v>
          </cell>
          <cell r="G536">
            <v>5.0320253370620674E-6</v>
          </cell>
          <cell r="H536">
            <v>5.4912187077910604E-6</v>
          </cell>
          <cell r="I536">
            <v>5.8236480183203895E-4</v>
          </cell>
        </row>
        <row r="537">
          <cell r="A537" t="str">
            <v>T_B_u-HYBDSL-S2</v>
          </cell>
          <cell r="B537" t="str">
            <v>VAR_fout</v>
          </cell>
          <cell r="C537" t="str">
            <v>CO2_T</v>
          </cell>
          <cell r="E537">
            <v>0.32045532566385898</v>
          </cell>
          <cell r="F537">
            <v>0.3350699511459605</v>
          </cell>
          <cell r="G537">
            <v>0.33685472673536543</v>
          </cell>
          <cell r="H537">
            <v>6.149606456713929E-2</v>
          </cell>
          <cell r="I537">
            <v>2.3316804544246519E-2</v>
          </cell>
        </row>
        <row r="538">
          <cell r="A538" t="str">
            <v>T_B_u-HYBDSL-S2</v>
          </cell>
          <cell r="B538" t="str">
            <v>VAR_fout</v>
          </cell>
          <cell r="C538" t="str">
            <v>TPBSu</v>
          </cell>
          <cell r="E538">
            <v>5.0929197370229299E-4</v>
          </cell>
          <cell r="F538">
            <v>5.3374417810470324E-4</v>
          </cell>
          <cell r="G538">
            <v>5.4590465476172894E-4</v>
          </cell>
          <cell r="H538">
            <v>1.1833969633363459E-4</v>
          </cell>
          <cell r="I538">
            <v>4.7444427169716993E-5</v>
          </cell>
        </row>
        <row r="539">
          <cell r="A539" t="str">
            <v>T_B_u-HYBDSL-S2</v>
          </cell>
          <cell r="B539" t="str">
            <v>VAR_fin</v>
          </cell>
          <cell r="C539" t="str">
            <v>TDSL</v>
          </cell>
          <cell r="E539">
            <v>4.3718325465737923E-3</v>
          </cell>
          <cell r="F539">
            <v>4.571213521773E-3</v>
          </cell>
          <cell r="G539">
            <v>4.5955624384088007E-3</v>
          </cell>
          <cell r="H539">
            <v>8.3896404593641557E-4</v>
          </cell>
          <cell r="I539">
            <v>3.1810101697471373E-4</v>
          </cell>
        </row>
        <row r="540">
          <cell r="A540" t="str">
            <v>T_B_u-HYBDSL-S2</v>
          </cell>
          <cell r="B540" t="str">
            <v>VAR_ncap</v>
          </cell>
          <cell r="C540" t="str">
            <v>-</v>
          </cell>
          <cell r="E540">
            <v>9.5962313232925092E-6</v>
          </cell>
          <cell r="F540">
            <v>4.8481301016096598E-7</v>
          </cell>
          <cell r="G540">
            <v>1.4809181575604099E-6</v>
          </cell>
          <cell r="H540">
            <v>8.3987502038015899E-7</v>
          </cell>
          <cell r="I540">
            <v>2.8617545512053497E-7</v>
          </cell>
        </row>
        <row r="541">
          <cell r="A541" t="str">
            <v>T_B_u-HYBDSL-S2</v>
          </cell>
          <cell r="B541" t="str">
            <v>VAR_cap</v>
          </cell>
          <cell r="C541" t="str">
            <v>-</v>
          </cell>
          <cell r="E541">
            <v>9.5962313232925092E-6</v>
          </cell>
          <cell r="F541">
            <v>1.0081044333453499E-5</v>
          </cell>
          <cell r="G541">
            <v>1.02905057097639E-5</v>
          </cell>
          <cell r="H541">
            <v>2.2448663545201498E-6</v>
          </cell>
          <cell r="I541">
            <v>9.0790602558064105E-7</v>
          </cell>
        </row>
        <row r="542">
          <cell r="A542" t="str">
            <v>T_B_u-HYBDSL-S3</v>
          </cell>
          <cell r="B542" t="str">
            <v>VAR_fout</v>
          </cell>
          <cell r="C542" t="str">
            <v>CO2_T</v>
          </cell>
          <cell r="E542">
            <v>9.5012382043499493</v>
          </cell>
          <cell r="F542">
            <v>9.5117617678216728</v>
          </cell>
          <cell r="G542">
            <v>5.6900260659940596</v>
          </cell>
          <cell r="H542">
            <v>22.43187290689977</v>
          </cell>
          <cell r="I542">
            <v>4.8646938086867184</v>
          </cell>
        </row>
        <row r="543">
          <cell r="A543" t="str">
            <v>T_B_u-HYBDSL-S3</v>
          </cell>
          <cell r="B543" t="str">
            <v>VAR_fout</v>
          </cell>
          <cell r="C543" t="str">
            <v>TPBSu</v>
          </cell>
          <cell r="E543">
            <v>1.0141026459839764E-2</v>
          </cell>
          <cell r="F543">
            <v>1.0152880672413312E-2</v>
          </cell>
          <cell r="G543">
            <v>6.0807552324829428E-3</v>
          </cell>
          <cell r="H543">
            <v>2.9656537470235809E-2</v>
          </cell>
          <cell r="I543">
            <v>6.553535579874272E-3</v>
          </cell>
        </row>
        <row r="544">
          <cell r="A544" t="str">
            <v>T_B_u-HYBDSL-S3</v>
          </cell>
          <cell r="B544" t="str">
            <v>VAR_fin</v>
          </cell>
          <cell r="C544" t="str">
            <v>TDSL</v>
          </cell>
          <cell r="E544">
            <v>0.12962125790381931</v>
          </cell>
          <cell r="F544">
            <v>0.12976482630043226</v>
          </cell>
          <cell r="G544">
            <v>7.7626549331433425E-2</v>
          </cell>
          <cell r="H544">
            <v>0.30602827976670866</v>
          </cell>
          <cell r="I544">
            <v>6.6366900527785974E-2</v>
          </cell>
        </row>
        <row r="545">
          <cell r="A545" t="str">
            <v>T_B_u-HYBDSL-S3</v>
          </cell>
          <cell r="B545" t="str">
            <v>VAR_ncap</v>
          </cell>
          <cell r="C545" t="str">
            <v>-</v>
          </cell>
          <cell r="E545">
            <v>1.9121551026946799E-4</v>
          </cell>
          <cell r="F545">
            <v>2.30183932626538E-7</v>
          </cell>
          <cell r="G545">
            <v>1.0760557140833301E-6</v>
          </cell>
          <cell r="H545">
            <v>3.6017156587831302E-4</v>
          </cell>
          <cell r="I545">
            <v>1.8809303906211401E-7</v>
          </cell>
        </row>
        <row r="546">
          <cell r="A546" t="str">
            <v>T_B_u-HYBDSL-S3</v>
          </cell>
          <cell r="B546" t="str">
            <v>VAR_cap</v>
          </cell>
          <cell r="C546" t="str">
            <v>-</v>
          </cell>
          <cell r="E546">
            <v>1.9121551026946799E-4</v>
          </cell>
          <cell r="F546">
            <v>1.91445694202094E-4</v>
          </cell>
          <cell r="G546">
            <v>1.1460023342378E-4</v>
          </cell>
          <cell r="H546">
            <v>5.5923035835485195E-4</v>
          </cell>
          <cell r="I546">
            <v>1.23554506825564E-4</v>
          </cell>
        </row>
        <row r="547">
          <cell r="A547" t="str">
            <v>T_C-HY-GSL-S1</v>
          </cell>
          <cell r="B547" t="str">
            <v>VAR_fout</v>
          </cell>
          <cell r="C547" t="str">
            <v>CO2_T</v>
          </cell>
          <cell r="D547">
            <v>3.3899605613010158</v>
          </cell>
          <cell r="E547">
            <v>3.921609382839879</v>
          </cell>
          <cell r="F547">
            <v>2.7563020482600629</v>
          </cell>
          <cell r="G547">
            <v>3.9758983654987041</v>
          </cell>
          <cell r="H547">
            <v>1.5920139575278283</v>
          </cell>
          <cell r="I547">
            <v>0.24878105092588507</v>
          </cell>
        </row>
        <row r="548">
          <cell r="A548" t="str">
            <v>T_C-HY-GSL-S1</v>
          </cell>
          <cell r="B548" t="str">
            <v>VAR_fout</v>
          </cell>
          <cell r="C548" t="str">
            <v>TPCAR</v>
          </cell>
          <cell r="D548">
            <v>5.216091376772277E-2</v>
          </cell>
          <cell r="E548">
            <v>6.1517030421867382E-2</v>
          </cell>
          <cell r="F548">
            <v>4.312556920194334E-2</v>
          </cell>
          <cell r="G548">
            <v>5.661286624522998E-2</v>
          </cell>
          <cell r="H548">
            <v>1.9516060937798726E-2</v>
          </cell>
          <cell r="I548">
            <v>3.1224645008443618E-3</v>
          </cell>
        </row>
        <row r="549">
          <cell r="A549" t="str">
            <v>T_C-HY-GSL-S1</v>
          </cell>
          <cell r="B549" t="str">
            <v>VAR_fin</v>
          </cell>
          <cell r="C549" t="str">
            <v>TGSL</v>
          </cell>
          <cell r="D549">
            <v>4.5934424949878282E-2</v>
          </cell>
          <cell r="E549">
            <v>5.3138338520865469E-2</v>
          </cell>
          <cell r="F549">
            <v>3.7348266236586179E-2</v>
          </cell>
          <cell r="G549">
            <v>5.3873961592123362E-2</v>
          </cell>
          <cell r="H549">
            <v>2.1572004844550526E-2</v>
          </cell>
          <cell r="I549">
            <v>3.371016950215243E-3</v>
          </cell>
        </row>
        <row r="550">
          <cell r="A550" t="str">
            <v>T_C-HY-GSL-S1</v>
          </cell>
          <cell r="B550" t="str">
            <v>VAR_ncap</v>
          </cell>
          <cell r="C550" t="str">
            <v>-</v>
          </cell>
          <cell r="E550">
            <v>1.17441029314658E-5</v>
          </cell>
          <cell r="F550">
            <v>8.0130580309442894E-5</v>
          </cell>
          <cell r="G550">
            <v>3.5692143134100399E-3</v>
          </cell>
          <cell r="H550">
            <v>3.5818525248209003E-5</v>
          </cell>
        </row>
        <row r="551">
          <cell r="A551" t="str">
            <v>T_C-HY-GSL-S1</v>
          </cell>
          <cell r="B551" t="str">
            <v>VAR_cap</v>
          </cell>
          <cell r="C551" t="str">
            <v>-</v>
          </cell>
          <cell r="D551">
            <v>5.6691260440335234E-3</v>
          </cell>
          <cell r="E551">
            <v>6.5712496196464612E-3</v>
          </cell>
          <cell r="F551">
            <v>6.5422124419188656E-3</v>
          </cell>
          <cell r="G551">
            <v>8.5937424382940986E-3</v>
          </cell>
          <cell r="H551">
            <v>2.9626083472432535E-3</v>
          </cell>
          <cell r="I551">
            <v>4.7362067586842862E-4</v>
          </cell>
        </row>
        <row r="552">
          <cell r="A552" t="str">
            <v>TFRLFDSLEXT</v>
          </cell>
          <cell r="B552" t="str">
            <v>VAR_fout</v>
          </cell>
          <cell r="C552" t="str">
            <v>CO2_T</v>
          </cell>
          <cell r="D552">
            <v>29.005388404150398</v>
          </cell>
          <cell r="E552">
            <v>20.269456633848002</v>
          </cell>
        </row>
        <row r="553">
          <cell r="A553" t="str">
            <v>TFRLFDSLEXT</v>
          </cell>
          <cell r="B553" t="str">
            <v>VAR_fout</v>
          </cell>
          <cell r="C553" t="str">
            <v>TFRLF</v>
          </cell>
          <cell r="D553">
            <v>1.603833319467028E-3</v>
          </cell>
          <cell r="E553">
            <v>1.1207858851566279E-3</v>
          </cell>
        </row>
        <row r="554">
          <cell r="A554" t="str">
            <v>TFRLFDSLEXT</v>
          </cell>
          <cell r="B554" t="str">
            <v>VAR_fin</v>
          </cell>
          <cell r="C554" t="str">
            <v>TDSL</v>
          </cell>
          <cell r="D554">
            <v>0.39570789091610353</v>
          </cell>
          <cell r="E554">
            <v>0.27652737563230606</v>
          </cell>
        </row>
        <row r="555">
          <cell r="A555" t="str">
            <v>TFRLFDSLEXT</v>
          </cell>
          <cell r="B555" t="str">
            <v>VAR_ncap</v>
          </cell>
          <cell r="C555" t="str">
            <v>-</v>
          </cell>
          <cell r="D555">
            <v>1.4820645519525999E-4</v>
          </cell>
        </row>
        <row r="556">
          <cell r="A556" t="str">
            <v>TFRLFDSLEXT</v>
          </cell>
          <cell r="B556" t="str">
            <v>VAR_cap</v>
          </cell>
          <cell r="C556" t="str">
            <v>-</v>
          </cell>
          <cell r="D556">
            <v>1.4820645519525999E-4</v>
          </cell>
          <cell r="E556">
            <v>1.4820645519525999E-4</v>
          </cell>
          <cell r="F556">
            <v>3.0277715752993761E-8</v>
          </cell>
          <cell r="G556">
            <v>1.1497550700683042E-10</v>
          </cell>
          <cell r="H556">
            <v>2.0974161105992688E-8</v>
          </cell>
          <cell r="I556">
            <v>8.4430178138981569E-9</v>
          </cell>
        </row>
        <row r="557">
          <cell r="A557" t="str">
            <v>T_C-HY-GSL-S2</v>
          </cell>
          <cell r="B557" t="str">
            <v>VAR_fout</v>
          </cell>
          <cell r="C557" t="str">
            <v>CO2_T</v>
          </cell>
          <cell r="D557">
            <v>10.11629989946087</v>
          </cell>
          <cell r="E557">
            <v>15.103170565415315</v>
          </cell>
          <cell r="F557">
            <v>70.825240921462921</v>
          </cell>
          <cell r="G557">
            <v>61.603839674976541</v>
          </cell>
          <cell r="H557">
            <v>3.5683246598692406</v>
          </cell>
          <cell r="I557">
            <v>2.39995929430602E-2</v>
          </cell>
        </row>
        <row r="558">
          <cell r="A558" t="str">
            <v>T_C-HY-GSL-S2</v>
          </cell>
          <cell r="B558" t="str">
            <v>VAR_fout</v>
          </cell>
          <cell r="C558" t="str">
            <v>TPCAR</v>
          </cell>
          <cell r="D558">
            <v>0.22087100387970582</v>
          </cell>
          <cell r="E558">
            <v>0.38771512859663737</v>
          </cell>
          <cell r="F558">
            <v>1.8050663041366755</v>
          </cell>
          <cell r="G558">
            <v>1.5656904190545526</v>
          </cell>
          <cell r="H558">
            <v>8.8627211090739635E-2</v>
          </cell>
          <cell r="I558">
            <v>2.5495708725623055E-4</v>
          </cell>
        </row>
        <row r="559">
          <cell r="A559" t="str">
            <v>T_C-HY-GSL-S2</v>
          </cell>
          <cell r="B559" t="str">
            <v>VAR_fin</v>
          </cell>
          <cell r="C559" t="str">
            <v>TGSL</v>
          </cell>
          <cell r="D559">
            <v>0.13707723441003916</v>
          </cell>
          <cell r="E559">
            <v>0.20465000766145428</v>
          </cell>
          <cell r="F559">
            <v>0.95969161140193637</v>
          </cell>
          <cell r="G559">
            <v>0.83474037499968312</v>
          </cell>
          <cell r="H559">
            <v>4.835128265405484E-2</v>
          </cell>
          <cell r="I559">
            <v>3.2519773635582831E-4</v>
          </cell>
        </row>
        <row r="560">
          <cell r="A560" t="str">
            <v>T_C-HY-GSL-S2</v>
          </cell>
          <cell r="B560" t="str">
            <v>VAR_ncap</v>
          </cell>
          <cell r="C560" t="str">
            <v>-</v>
          </cell>
          <cell r="E560">
            <v>1.8825746315111899E-4</v>
          </cell>
          <cell r="F560">
            <v>0.110793715352708</v>
          </cell>
          <cell r="G560">
            <v>4.74489222069865E-5</v>
          </cell>
          <cell r="H560">
            <v>2.1823681650709799E-5</v>
          </cell>
        </row>
        <row r="561">
          <cell r="A561" t="str">
            <v>T_C-HY-GSL-S2</v>
          </cell>
          <cell r="B561" t="str">
            <v>VAR_cap</v>
          </cell>
          <cell r="C561" t="str">
            <v>-</v>
          </cell>
          <cell r="D561">
            <v>1.7227232425352883E-2</v>
          </cell>
          <cell r="E561">
            <v>2.9416275684670014E-2</v>
          </cell>
          <cell r="F561">
            <v>0.13764174190940734</v>
          </cell>
          <cell r="G561">
            <v>0.11879371355607914</v>
          </cell>
          <cell r="H561">
            <v>9.3367348448015145E-3</v>
          </cell>
          <cell r="I561">
            <v>2.5328556986677902E-5</v>
          </cell>
        </row>
        <row r="562">
          <cell r="A562" t="str">
            <v>TPSHPNGAEXT</v>
          </cell>
          <cell r="B562" t="str">
            <v>VAR_fout</v>
          </cell>
          <cell r="C562" t="str">
            <v>TPSHP</v>
          </cell>
          <cell r="E562">
            <v>1.0298196628815E-6</v>
          </cell>
          <cell r="F562">
            <v>5.0000230386673001</v>
          </cell>
          <cell r="G562">
            <v>5.8500731402701103</v>
          </cell>
        </row>
        <row r="563">
          <cell r="A563" t="str">
            <v>TPSHPNGAEXT</v>
          </cell>
          <cell r="B563" t="str">
            <v>VAR_fout</v>
          </cell>
          <cell r="C563" t="str">
            <v>CO2_T</v>
          </cell>
          <cell r="E563">
            <v>6.1723904677346198E-5</v>
          </cell>
          <cell r="F563">
            <v>299.68445597522702</v>
          </cell>
          <cell r="G563">
            <v>350.63358166533999</v>
          </cell>
        </row>
        <row r="564">
          <cell r="A564" t="str">
            <v>TPSHPNGAEXT</v>
          </cell>
          <cell r="B564" t="str">
            <v>VAR_fin</v>
          </cell>
          <cell r="C564" t="str">
            <v>TNGA</v>
          </cell>
          <cell r="E564">
            <v>1.0943954730025922E-6</v>
          </cell>
          <cell r="F564">
            <v>5.313554183957935</v>
          </cell>
          <cell r="G564">
            <v>6.2169074763358338</v>
          </cell>
        </row>
        <row r="565">
          <cell r="A565" t="str">
            <v>TPSHPNGAEXT</v>
          </cell>
          <cell r="B565" t="str">
            <v>VAR_ncap</v>
          </cell>
          <cell r="C565" t="str">
            <v>-</v>
          </cell>
          <cell r="D565">
            <v>8.1226043115997705E-6</v>
          </cell>
          <cell r="E565">
            <v>1.7664009276541201E-5</v>
          </cell>
          <cell r="F565">
            <v>4.9999993375606202</v>
          </cell>
          <cell r="G565">
            <v>0.85005265271944397</v>
          </cell>
        </row>
        <row r="566">
          <cell r="A566" t="str">
            <v>TPSHPNGAEXT</v>
          </cell>
          <cell r="B566" t="str">
            <v>VAR_cap</v>
          </cell>
          <cell r="C566" t="str">
            <v>-</v>
          </cell>
          <cell r="D566">
            <v>8.1226043115997705E-6</v>
          </cell>
          <cell r="E566">
            <v>2.5786613588140898E-5</v>
          </cell>
          <cell r="F566">
            <v>5.0000240900654402</v>
          </cell>
          <cell r="G566">
            <v>5.8500737240311143</v>
          </cell>
          <cell r="H566">
            <v>-2.1482340351042239E-8</v>
          </cell>
          <cell r="I566">
            <v>-4.2038550140954811E-9</v>
          </cell>
        </row>
        <row r="567">
          <cell r="A567" t="str">
            <v>T_C-HY-DSL-S1</v>
          </cell>
          <cell r="B567" t="str">
            <v>VAR_fout</v>
          </cell>
          <cell r="C567" t="str">
            <v>CO2_T</v>
          </cell>
          <cell r="D567">
            <v>2.5013137141601301E-3</v>
          </cell>
          <cell r="E567">
            <v>1.052080999382742E-2</v>
          </cell>
          <cell r="F567">
            <v>4.7030627795311877E-2</v>
          </cell>
          <cell r="G567">
            <v>6.3626774043308437E-2</v>
          </cell>
          <cell r="H567">
            <v>0.56863967888654376</v>
          </cell>
          <cell r="I567">
            <v>0.16688151934895179</v>
          </cell>
        </row>
        <row r="568">
          <cell r="A568" t="str">
            <v>T_C-HY-DSL-S1</v>
          </cell>
          <cell r="B568" t="str">
            <v>VAR_fout</v>
          </cell>
          <cell r="C568" t="str">
            <v>TPCAR</v>
          </cell>
          <cell r="D568">
            <v>1.4272201780796007E-5</v>
          </cell>
          <cell r="E568">
            <v>1.9654033408129823E-4</v>
          </cell>
          <cell r="F568">
            <v>8.8489137217010491E-4</v>
          </cell>
          <cell r="G568">
            <v>1.0425825333935917E-3</v>
          </cell>
          <cell r="H568">
            <v>7.1963525728342328E-3</v>
          </cell>
          <cell r="I568">
            <v>2.1095488119476655E-3</v>
          </cell>
        </row>
        <row r="569">
          <cell r="A569" t="str">
            <v>T_C-HY-DSL-S1</v>
          </cell>
          <cell r="B569" t="str">
            <v>VAR_fin</v>
          </cell>
          <cell r="C569" t="str">
            <v>TDSL</v>
          </cell>
          <cell r="D569">
            <v>3.4124334436018118E-5</v>
          </cell>
          <cell r="E569">
            <v>1.4353083211224332E-4</v>
          </cell>
          <cell r="F569">
            <v>6.4161838738488301E-4</v>
          </cell>
          <cell r="G569">
            <v>8.6803238803967897E-4</v>
          </cell>
          <cell r="H569">
            <v>7.7577036683021093E-3</v>
          </cell>
          <cell r="I569">
            <v>2.276691942004797E-3</v>
          </cell>
        </row>
        <row r="570">
          <cell r="A570" t="str">
            <v>T_C-HY-DSL-S1</v>
          </cell>
          <cell r="B570" t="str">
            <v>VAR_ncap</v>
          </cell>
          <cell r="C570" t="str">
            <v>-</v>
          </cell>
          <cell r="E570">
            <v>1.94767481181071E-5</v>
          </cell>
          <cell r="F570">
            <v>1.12655417417267E-4</v>
          </cell>
          <cell r="G570">
            <v>4.4404150787548101E-5</v>
          </cell>
          <cell r="H570">
            <v>3.5038896504243399E-5</v>
          </cell>
        </row>
        <row r="571">
          <cell r="A571" t="str">
            <v>T_C-HY-DSL-S1</v>
          </cell>
          <cell r="B571" t="str">
            <v>VAR_cap</v>
          </cell>
          <cell r="C571" t="str">
            <v>-</v>
          </cell>
          <cell r="D571">
            <v>1.5999999999999999E-6</v>
          </cell>
          <cell r="E571">
            <v>2.0805851324030729E-5</v>
          </cell>
          <cell r="F571">
            <v>1.3086293881759559E-4</v>
          </cell>
          <cell r="G571">
            <v>1.5531035678500123E-4</v>
          </cell>
          <cell r="H571">
            <v>1.0904418670513666E-3</v>
          </cell>
          <cell r="I571">
            <v>3.1968729797365912E-4</v>
          </cell>
        </row>
        <row r="572">
          <cell r="A572" t="str">
            <v>T_C-HY-GSL-S3</v>
          </cell>
          <cell r="B572" t="str">
            <v>VAR_fout</v>
          </cell>
          <cell r="C572" t="str">
            <v>CO2_T</v>
          </cell>
          <cell r="D572">
            <v>7.5205852854283401</v>
          </cell>
          <cell r="E572">
            <v>109.14263458774745</v>
          </cell>
          <cell r="F572">
            <v>103.16002736749356</v>
          </cell>
          <cell r="G572">
            <v>82.559199513844717</v>
          </cell>
          <cell r="H572">
            <v>3.0357008726103488E-2</v>
          </cell>
          <cell r="I572">
            <v>8.9838792252613306E-3</v>
          </cell>
        </row>
        <row r="573">
          <cell r="A573" t="str">
            <v>T_C-HY-GSL-S3</v>
          </cell>
          <cell r="B573" t="str">
            <v>VAR_fout</v>
          </cell>
          <cell r="C573" t="str">
            <v>TPCAR</v>
          </cell>
          <cell r="D573">
            <v>0.20235147778624302</v>
          </cell>
          <cell r="E573">
            <v>3.7015408791719668</v>
          </cell>
          <cell r="F573">
            <v>3.4955837426309673</v>
          </cell>
          <cell r="G573">
            <v>2.8128822787620327</v>
          </cell>
          <cell r="H573">
            <v>2.9940861750142432E-4</v>
          </cell>
          <cell r="I573">
            <v>8.6242308947645792E-5</v>
          </cell>
        </row>
        <row r="574">
          <cell r="A574" t="str">
            <v>T_C-HY-GSL-S3</v>
          </cell>
          <cell r="B574" t="str">
            <v>VAR_fin</v>
          </cell>
          <cell r="C574" t="str">
            <v>TGSL</v>
          </cell>
          <cell r="D574">
            <v>0.10190494966705074</v>
          </cell>
          <cell r="E574">
            <v>1.4788974876388545</v>
          </cell>
          <cell r="F574">
            <v>1.3978323491530302</v>
          </cell>
          <cell r="G574">
            <v>1.1186883402959988</v>
          </cell>
          <cell r="H574">
            <v>4.1134158165451868E-4</v>
          </cell>
          <cell r="I574">
            <v>1.2173278083009925E-4</v>
          </cell>
        </row>
        <row r="575">
          <cell r="A575" t="str">
            <v>T_C-HY-GSL-S3</v>
          </cell>
          <cell r="B575" t="str">
            <v>VAR_ncap</v>
          </cell>
          <cell r="C575" t="str">
            <v>-</v>
          </cell>
          <cell r="E575">
            <v>0.23165574188927199</v>
          </cell>
          <cell r="F575">
            <v>1.9141825166488099E-5</v>
          </cell>
          <cell r="G575">
            <v>9.4931078384921902E-6</v>
          </cell>
          <cell r="H575">
            <v>7.27269721366483E-6</v>
          </cell>
        </row>
        <row r="576">
          <cell r="A576" t="str">
            <v>T_C-HY-GSL-S3</v>
          </cell>
          <cell r="B576" t="str">
            <v>VAR_cap</v>
          </cell>
          <cell r="C576" t="str">
            <v>-</v>
          </cell>
          <cell r="D576">
            <v>1.42489700355796E-2</v>
          </cell>
          <cell r="E576">
            <v>0.25450637919910568</v>
          </cell>
          <cell r="F576">
            <v>0.24036115839434971</v>
          </cell>
          <cell r="G576">
            <v>0.19341022014397891</v>
          </cell>
          <cell r="H576">
            <v>2.31963822090358E-5</v>
          </cell>
          <cell r="I576">
            <v>6.896210322300701E-6</v>
          </cell>
        </row>
        <row r="577">
          <cell r="A577" t="str">
            <v>T_C-HY-DSL-S2</v>
          </cell>
          <cell r="B577" t="str">
            <v>VAR_fout</v>
          </cell>
          <cell r="C577" t="str">
            <v>CO2_T</v>
          </cell>
          <cell r="D577">
            <v>0.2073204649776699</v>
          </cell>
          <cell r="E577">
            <v>49.396628660190963</v>
          </cell>
          <cell r="F577">
            <v>116.52993477385033</v>
          </cell>
          <cell r="G577">
            <v>98.915199839362316</v>
          </cell>
          <cell r="H577">
            <v>4.3323977296981075</v>
          </cell>
          <cell r="I577">
            <v>2.3079090217065709E-2</v>
          </cell>
        </row>
        <row r="578">
          <cell r="A578" t="str">
            <v>T_C-HY-DSL-S2</v>
          </cell>
          <cell r="B578" t="str">
            <v>VAR_fout</v>
          </cell>
          <cell r="C578" t="str">
            <v>TPCAR</v>
          </cell>
          <cell r="D578">
            <v>3.3151860431479712E-3</v>
          </cell>
          <cell r="E578">
            <v>1.8069941703502586</v>
          </cell>
          <cell r="F578">
            <v>3.5678276140768612</v>
          </cell>
          <cell r="G578">
            <v>3.006908152230805</v>
          </cell>
          <cell r="H578">
            <v>0.11427237380307168</v>
          </cell>
          <cell r="I578">
            <v>2.4669672860197478E-4</v>
          </cell>
        </row>
        <row r="579">
          <cell r="A579" t="str">
            <v>T_C-HY-DSL-S2</v>
          </cell>
          <cell r="B579" t="str">
            <v>VAR_fin</v>
          </cell>
          <cell r="C579" t="str">
            <v>TDSL</v>
          </cell>
          <cell r="D579">
            <v>2.8283828782765287E-3</v>
          </cell>
          <cell r="E579">
            <v>0.6738967075060156</v>
          </cell>
          <cell r="F579">
            <v>1.5897671865463894</v>
          </cell>
          <cell r="G579">
            <v>1.3494570237293624</v>
          </cell>
          <cell r="H579">
            <v>5.9105016776236155E-2</v>
          </cell>
          <cell r="I579">
            <v>3.1485798386174277E-4</v>
          </cell>
        </row>
        <row r="580">
          <cell r="A580" t="str">
            <v>T_C-HY-DSL-S2</v>
          </cell>
          <cell r="B580" t="str">
            <v>VAR_ncap</v>
          </cell>
          <cell r="C580" t="str">
            <v>-</v>
          </cell>
          <cell r="E580">
            <v>0.138423683020168</v>
          </cell>
          <cell r="F580">
            <v>0.14335495264065201</v>
          </cell>
          <cell r="G580">
            <v>2.05687243815463E-5</v>
          </cell>
          <cell r="H580">
            <v>2.11353793527594E-5</v>
          </cell>
        </row>
        <row r="581">
          <cell r="A581" t="str">
            <v>T_C-HY-DSL-S2</v>
          </cell>
          <cell r="B581" t="str">
            <v>VAR_cap</v>
          </cell>
          <cell r="C581" t="str">
            <v>-</v>
          </cell>
          <cell r="D581">
            <v>2.5986386435055E-4</v>
          </cell>
          <cell r="E581">
            <v>0.13710147938111839</v>
          </cell>
          <cell r="F581">
            <v>0.27070329450412034</v>
          </cell>
          <cell r="G581">
            <v>0.22814533400894371</v>
          </cell>
          <cell r="H581">
            <v>1.2042228994129751E-2</v>
          </cell>
          <cell r="I581">
            <v>2.4482513657695968E-5</v>
          </cell>
        </row>
        <row r="582">
          <cell r="A582" t="str">
            <v>D-T-ELC-Bus_c_S1</v>
          </cell>
          <cell r="B582" t="str">
            <v>VAR_fout</v>
          </cell>
          <cell r="C582" t="str">
            <v>T-ELC-Bus_c_BatSTGin_S1</v>
          </cell>
          <cell r="D582">
            <v>4.0486047582344022E-4</v>
          </cell>
          <cell r="E582">
            <v>9.1095482506481612E-4</v>
          </cell>
          <cell r="F582">
            <v>9.5395542220438033E-4</v>
          </cell>
          <cell r="G582">
            <v>1.5316129487771189E-2</v>
          </cell>
          <cell r="H582">
            <v>5.0075504197772056E-2</v>
          </cell>
          <cell r="I582">
            <v>0.11109121779695427</v>
          </cell>
        </row>
        <row r="583">
          <cell r="A583" t="str">
            <v>D-T-ELC-Bus_c_S1</v>
          </cell>
          <cell r="B583" t="str">
            <v>VAR_fin</v>
          </cell>
          <cell r="C583" t="str">
            <v>TELC</v>
          </cell>
          <cell r="D583">
            <v>4.0486047582344022E-4</v>
          </cell>
          <cell r="E583">
            <v>9.1095482506481612E-4</v>
          </cell>
          <cell r="F583">
            <v>9.5395542220438033E-4</v>
          </cell>
          <cell r="G583">
            <v>1.5316129487771189E-2</v>
          </cell>
          <cell r="H583">
            <v>5.0075504197772056E-2</v>
          </cell>
          <cell r="I583">
            <v>0.11109121779695427</v>
          </cell>
        </row>
        <row r="584">
          <cell r="A584" t="str">
            <v>D-T-ELC-Bus_c_S1</v>
          </cell>
          <cell r="B584" t="str">
            <v>VAR_ncap</v>
          </cell>
          <cell r="C584" t="str">
            <v>-</v>
          </cell>
          <cell r="D584">
            <v>6.1096234783439095E-5</v>
          </cell>
          <cell r="E584">
            <v>3.8712112322159797E-5</v>
          </cell>
          <cell r="F584">
            <v>6.8343025746409102E-6</v>
          </cell>
          <cell r="G584">
            <v>1.5856636260521599E-3</v>
          </cell>
          <cell r="H584">
            <v>5.5294466105951399E-3</v>
          </cell>
          <cell r="I584">
            <v>1.11113554298482E-2</v>
          </cell>
        </row>
        <row r="585">
          <cell r="A585" t="str">
            <v>D-T-ELC-Bus_c_S1</v>
          </cell>
          <cell r="B585" t="str">
            <v>VAR_cap</v>
          </cell>
          <cell r="C585" t="str">
            <v>-</v>
          </cell>
          <cell r="D585">
            <v>6.1096234783439095E-5</v>
          </cell>
          <cell r="E585">
            <v>9.9808347105598906E-5</v>
          </cell>
          <cell r="F585">
            <v>1.0664264968024E-4</v>
          </cell>
          <cell r="G585">
            <v>1.67078477982882E-3</v>
          </cell>
          <cell r="H585">
            <v>5.8918815416365497E-3</v>
          </cell>
          <cell r="I585">
            <v>1.38987183677272E-2</v>
          </cell>
        </row>
        <row r="586">
          <cell r="A586" t="str">
            <v>T_C-HY-GSL-S4</v>
          </cell>
          <cell r="B586" t="str">
            <v>VAR_fout</v>
          </cell>
          <cell r="C586" t="str">
            <v>CO2_T</v>
          </cell>
          <cell r="D586">
            <v>6.1714859384821343</v>
          </cell>
          <cell r="E586">
            <v>9.3532015010256266</v>
          </cell>
          <cell r="F586">
            <v>8.9618055115432718</v>
          </cell>
          <cell r="G586">
            <v>7.6097414932684107</v>
          </cell>
          <cell r="H586">
            <v>3.7889530979794167E-2</v>
          </cell>
          <cell r="I586">
            <v>1.207530735825954E-2</v>
          </cell>
        </row>
        <row r="587">
          <cell r="A587" t="str">
            <v>T_C-HY-GSL-S4</v>
          </cell>
          <cell r="B587" t="str">
            <v>VAR_fout</v>
          </cell>
          <cell r="C587" t="str">
            <v>TPCAR</v>
          </cell>
          <cell r="D587">
            <v>0.1018279508202112</v>
          </cell>
          <cell r="E587">
            <v>0.17833873143833251</v>
          </cell>
          <cell r="F587">
            <v>0.17065036068240119</v>
          </cell>
          <cell r="G587">
            <v>0.14385927115235994</v>
          </cell>
          <cell r="H587">
            <v>3.6166493875246057E-4</v>
          </cell>
          <cell r="I587">
            <v>1.1443270078753227E-4</v>
          </cell>
        </row>
        <row r="588">
          <cell r="A588" t="str">
            <v>T_C-HY-GSL-S4</v>
          </cell>
          <cell r="B588" t="str">
            <v>VAR_fin</v>
          </cell>
          <cell r="C588" t="str">
            <v>TGSL</v>
          </cell>
          <cell r="D588">
            <v>8.3624470711140042E-2</v>
          </cell>
          <cell r="E588">
            <v>0.12673714771037453</v>
          </cell>
          <cell r="F588">
            <v>0.12143367901820146</v>
          </cell>
          <cell r="G588">
            <v>0.10311302836407062</v>
          </cell>
          <cell r="H588">
            <v>5.1340827885899907E-4</v>
          </cell>
          <cell r="I588">
            <v>1.6362205092492605E-4</v>
          </cell>
        </row>
        <row r="589">
          <cell r="A589" t="str">
            <v>T_C-HY-GSL-S4</v>
          </cell>
          <cell r="B589" t="str">
            <v>VAR_ncap</v>
          </cell>
          <cell r="C589" t="str">
            <v>-</v>
          </cell>
          <cell r="E589">
            <v>2.37736880876811E-4</v>
          </cell>
          <cell r="F589">
            <v>1.8457743806652399E-5</v>
          </cell>
          <cell r="G589">
            <v>1.1791376019594299E-5</v>
          </cell>
          <cell r="H589">
            <v>1.27830721711522E-5</v>
          </cell>
        </row>
        <row r="590">
          <cell r="A590" t="str">
            <v>T_C-HY-GSL-S4</v>
          </cell>
          <cell r="B590" t="str">
            <v>VAR_cap</v>
          </cell>
          <cell r="C590" t="str">
            <v>-</v>
          </cell>
          <cell r="D590">
            <v>8.0493789030099197E-3</v>
          </cell>
          <cell r="E590">
            <v>1.4042420685752658E-2</v>
          </cell>
          <cell r="F590">
            <v>1.3469397128856734E-2</v>
          </cell>
          <cell r="G590">
            <v>1.1335877545806025E-2</v>
          </cell>
          <cell r="H590">
            <v>3.3977081667109399E-5</v>
          </cell>
          <cell r="I590">
            <v>1.105139878278426E-5</v>
          </cell>
        </row>
        <row r="591">
          <cell r="A591" t="str">
            <v>T_C-HY-DSL-S3</v>
          </cell>
          <cell r="B591" t="str">
            <v>VAR_fout</v>
          </cell>
          <cell r="C591" t="str">
            <v>CO2_T</v>
          </cell>
          <cell r="D591">
            <v>2.1617451618718562</v>
          </cell>
          <cell r="E591">
            <v>3.3182033703414917</v>
          </cell>
          <cell r="F591">
            <v>3.1785143043530955</v>
          </cell>
          <cell r="G591">
            <v>2.3834525823842272</v>
          </cell>
          <cell r="H591">
            <v>2.866752696320668E-2</v>
          </cell>
          <cell r="I591">
            <v>8.7683478800618803E-3</v>
          </cell>
        </row>
        <row r="592">
          <cell r="A592" t="str">
            <v>T_C-HY-DSL-S3</v>
          </cell>
          <cell r="B592" t="str">
            <v>VAR_fout</v>
          </cell>
          <cell r="C592" t="str">
            <v>TPCAR</v>
          </cell>
          <cell r="D592">
            <v>2.6428979646087841E-2</v>
          </cell>
          <cell r="E592">
            <v>5.3723578275673672E-2</v>
          </cell>
          <cell r="F592">
            <v>5.1264643556608869E-2</v>
          </cell>
          <cell r="G592">
            <v>4.0818775939587874E-2</v>
          </cell>
          <cell r="H592">
            <v>2.8025792950433094E-4</v>
          </cell>
          <cell r="I592">
            <v>8.468048594423118E-5</v>
          </cell>
        </row>
        <row r="593">
          <cell r="A593" t="str">
            <v>T_C-HY-DSL-S3</v>
          </cell>
          <cell r="B593" t="str">
            <v>VAR_fin</v>
          </cell>
          <cell r="C593" t="str">
            <v>TDSL</v>
          </cell>
          <cell r="D593">
            <v>2.9491748456642049E-2</v>
          </cell>
          <cell r="E593">
            <v>4.5268804506705347E-2</v>
          </cell>
          <cell r="F593">
            <v>4.3363087371802236E-2</v>
          </cell>
          <cell r="G593">
            <v>3.2516406308106698E-2</v>
          </cell>
          <cell r="H593">
            <v>3.9109859431387024E-4</v>
          </cell>
          <cell r="I593">
            <v>1.1962275416182658E-4</v>
          </cell>
        </row>
        <row r="594">
          <cell r="A594" t="str">
            <v>T_C-HY-DSL-S3</v>
          </cell>
          <cell r="B594" t="str">
            <v>VAR_ncap</v>
          </cell>
          <cell r="C594" t="str">
            <v>-</v>
          </cell>
          <cell r="E594">
            <v>1.9813398818330399E-5</v>
          </cell>
          <cell r="F594">
            <v>1.55266166198932E-5</v>
          </cell>
          <cell r="G594">
            <v>7.2824074224290298E-6</v>
          </cell>
          <cell r="H594">
            <v>7.1176408819995902E-6</v>
          </cell>
        </row>
        <row r="595">
          <cell r="A595" t="str">
            <v>T_C-HY-DSL-S3</v>
          </cell>
          <cell r="B595" t="str">
            <v>VAR_cap</v>
          </cell>
          <cell r="C595" t="str">
            <v>-</v>
          </cell>
          <cell r="D595">
            <v>1.8565014936463601E-3</v>
          </cell>
          <cell r="E595">
            <v>3.6938678460005266E-3</v>
          </cell>
          <cell r="F595">
            <v>3.5317260739516272E-3</v>
          </cell>
          <cell r="G595">
            <v>2.8117949823495934E-3</v>
          </cell>
          <cell r="H595">
            <v>2.1727642902525504E-5</v>
          </cell>
          <cell r="I595">
            <v>6.7664113516733399E-6</v>
          </cell>
        </row>
        <row r="596">
          <cell r="A596" t="str">
            <v>D-T-ELC-Bus_c_S2</v>
          </cell>
          <cell r="B596" t="str">
            <v>VAR_fout</v>
          </cell>
          <cell r="C596" t="str">
            <v>T-ELC-Bus_c_BatSTGin_S2</v>
          </cell>
          <cell r="D596">
            <v>7.454841897932391E-4</v>
          </cell>
          <cell r="E596">
            <v>1.0755126891706613E-3</v>
          </cell>
          <cell r="F596">
            <v>1.0599358874794165E-3</v>
          </cell>
          <cell r="G596">
            <v>1.1499772092592835E-3</v>
          </cell>
          <cell r="H596">
            <v>9.8458200789936307E-2</v>
          </cell>
          <cell r="I596">
            <v>0.14576308561517948</v>
          </cell>
        </row>
        <row r="597">
          <cell r="A597" t="str">
            <v>D-T-ELC-Bus_c_S2</v>
          </cell>
          <cell r="B597" t="str">
            <v>VAR_fin</v>
          </cell>
          <cell r="C597" t="str">
            <v>TELC</v>
          </cell>
          <cell r="D597">
            <v>7.454841897932391E-4</v>
          </cell>
          <cell r="E597">
            <v>1.0755126891706613E-3</v>
          </cell>
          <cell r="F597">
            <v>1.0599358874794165E-3</v>
          </cell>
          <cell r="G597">
            <v>1.1499772092592835E-3</v>
          </cell>
          <cell r="H597">
            <v>9.8458200789936307E-2</v>
          </cell>
          <cell r="I597">
            <v>0.14576308561517948</v>
          </cell>
        </row>
        <row r="598">
          <cell r="A598" t="str">
            <v>D-T-ELC-Bus_c_S2</v>
          </cell>
          <cell r="B598" t="str">
            <v>VAR_ncap</v>
          </cell>
          <cell r="C598" t="str">
            <v>-</v>
          </cell>
          <cell r="D598">
            <v>9.4804360752400902E-5</v>
          </cell>
          <cell r="E598">
            <v>2.14057180539157E-5</v>
          </cell>
          <cell r="F598">
            <v>4.9948465870726201E-6</v>
          </cell>
          <cell r="G598">
            <v>4.8121809611065399E-5</v>
          </cell>
          <cell r="H598">
            <v>8.6292115672575408E-3</v>
          </cell>
          <cell r="I598">
            <v>1.3553564196933401E-2</v>
          </cell>
        </row>
        <row r="599">
          <cell r="A599" t="str">
            <v>D-T-ELC-Bus_c_S2</v>
          </cell>
          <cell r="B599" t="str">
            <v>VAR_cap</v>
          </cell>
          <cell r="C599" t="str">
            <v>-</v>
          </cell>
          <cell r="D599">
            <v>9.4804360752400902E-5</v>
          </cell>
          <cell r="E599">
            <v>1.16210078806317E-4</v>
          </cell>
          <cell r="F599">
            <v>1.2120492539338901E-4</v>
          </cell>
          <cell r="G599">
            <v>1.4105425767633301E-4</v>
          </cell>
          <cell r="H599">
            <v>1.23030148951813E-2</v>
          </cell>
          <cell r="I599">
            <v>1.8524374417714901E-2</v>
          </cell>
        </row>
        <row r="600">
          <cell r="A600" t="str">
            <v>T_C-HY-DSL-S4</v>
          </cell>
          <cell r="B600" t="str">
            <v>VAR_fout</v>
          </cell>
          <cell r="C600" t="str">
            <v>CO2_T</v>
          </cell>
          <cell r="D600">
            <v>2.5973597374651063</v>
          </cell>
          <cell r="E600">
            <v>10.87836335795328</v>
          </cell>
          <cell r="F600">
            <v>10.286926750110373</v>
          </cell>
          <cell r="G600">
            <v>8.3474821050207915</v>
          </cell>
          <cell r="H600">
            <v>3.5724468101253751E-2</v>
          </cell>
          <cell r="I600">
            <v>1.1766290888484601E-2</v>
          </cell>
        </row>
        <row r="601">
          <cell r="A601" t="str">
            <v>T_C-HY-DSL-S4</v>
          </cell>
          <cell r="B601" t="str">
            <v>VAR_fout</v>
          </cell>
          <cell r="C601" t="str">
            <v>TPCAR</v>
          </cell>
          <cell r="D601">
            <v>4.765852276139345E-2</v>
          </cell>
          <cell r="E601">
            <v>0.2412731576307981</v>
          </cell>
          <cell r="F601">
            <v>0.22872296826779678</v>
          </cell>
          <cell r="G601">
            <v>0.18750044414918224</v>
          </cell>
          <cell r="H601">
            <v>3.4435404013167349E-4</v>
          </cell>
          <cell r="I601">
            <v>1.1217847001363814E-4</v>
          </cell>
        </row>
        <row r="602">
          <cell r="A602" t="str">
            <v>T_C-HY-DSL-S4</v>
          </cell>
          <cell r="B602" t="str">
            <v>VAR_fin</v>
          </cell>
          <cell r="C602" t="str">
            <v>TDSL</v>
          </cell>
          <cell r="D602">
            <v>3.5434648532948219E-2</v>
          </cell>
          <cell r="E602">
            <v>0.14840877705256844</v>
          </cell>
          <cell r="F602">
            <v>0.14034006480368882</v>
          </cell>
          <cell r="G602">
            <v>0.11388106555280759</v>
          </cell>
          <cell r="H602">
            <v>4.873733710948676E-4</v>
          </cell>
          <cell r="I602">
            <v>1.60522385927484E-4</v>
          </cell>
        </row>
        <row r="603">
          <cell r="A603" t="str">
            <v>T_C-HY-DSL-S4</v>
          </cell>
          <cell r="B603" t="str">
            <v>VAR_ncap</v>
          </cell>
          <cell r="C603" t="str">
            <v>-</v>
          </cell>
          <cell r="E603">
            <v>1.0365788122166901E-2</v>
          </cell>
          <cell r="F603">
            <v>1.8814969326258999E-5</v>
          </cell>
          <cell r="G603">
            <v>8.95891478079256E-6</v>
          </cell>
          <cell r="H603">
            <v>1.24936778456355E-5</v>
          </cell>
        </row>
        <row r="604">
          <cell r="A604" t="str">
            <v>T_C-HY-DSL-S4</v>
          </cell>
          <cell r="B604" t="str">
            <v>VAR_cap</v>
          </cell>
          <cell r="C604" t="str">
            <v>-</v>
          </cell>
          <cell r="D604">
            <v>3.7730346420031002E-3</v>
          </cell>
          <cell r="E604">
            <v>1.8997616900840147E-2</v>
          </cell>
          <cell r="F604">
            <v>1.8022604430458326E-2</v>
          </cell>
          <cell r="G604">
            <v>1.4773652354687226E-2</v>
          </cell>
          <cell r="H604">
            <v>3.2375619631316072E-5</v>
          </cell>
          <cell r="I604">
            <v>1.0826251962101759E-5</v>
          </cell>
        </row>
        <row r="605">
          <cell r="A605" t="str">
            <v>D-T-ELC-Bus_c_S3</v>
          </cell>
          <cell r="B605" t="str">
            <v>VAR_fout</v>
          </cell>
          <cell r="C605" t="str">
            <v>T-ELC-Bus_c_BatSTGin_S3</v>
          </cell>
          <cell r="D605">
            <v>2.7015597309583265E-4</v>
          </cell>
          <cell r="E605">
            <v>5.1321540278430214E-4</v>
          </cell>
          <cell r="F605">
            <v>4.4522940934403832E-4</v>
          </cell>
          <cell r="G605">
            <v>5.1331355022925696E-4</v>
          </cell>
          <cell r="H605">
            <v>2.070127215410807E-3</v>
          </cell>
          <cell r="I605">
            <v>4.9926834010614743E-3</v>
          </cell>
        </row>
        <row r="606">
          <cell r="A606" t="str">
            <v>D-T-ELC-Bus_c_S3</v>
          </cell>
          <cell r="B606" t="str">
            <v>VAR_fin</v>
          </cell>
          <cell r="C606" t="str">
            <v>TELC</v>
          </cell>
          <cell r="D606">
            <v>2.7015597309583265E-4</v>
          </cell>
          <cell r="E606">
            <v>5.1321540278430214E-4</v>
          </cell>
          <cell r="F606">
            <v>4.4522940934403832E-4</v>
          </cell>
          <cell r="G606">
            <v>5.1331355022925696E-4</v>
          </cell>
          <cell r="H606">
            <v>2.070127215410807E-3</v>
          </cell>
          <cell r="I606">
            <v>4.9926834010614743E-3</v>
          </cell>
        </row>
        <row r="607">
          <cell r="A607" t="str">
            <v>D-T-ELC-Bus_c_S3</v>
          </cell>
          <cell r="B607" t="str">
            <v>VAR_ncap</v>
          </cell>
          <cell r="C607" t="str">
            <v>-</v>
          </cell>
          <cell r="D607">
            <v>3.8173324988538002E-5</v>
          </cell>
          <cell r="E607">
            <v>1.7912461399295101E-5</v>
          </cell>
          <cell r="F607">
            <v>3.1255542734433398E-6</v>
          </cell>
          <cell r="G607">
            <v>3.5307171449611397E-5</v>
          </cell>
          <cell r="H607">
            <v>1.9997941639574799E-4</v>
          </cell>
          <cell r="I607">
            <v>5.3742618536270503E-4</v>
          </cell>
        </row>
        <row r="608">
          <cell r="A608" t="str">
            <v>D-T-ELC-Bus_c_S3</v>
          </cell>
          <cell r="B608" t="str">
            <v>VAR_cap</v>
          </cell>
          <cell r="C608" t="str">
            <v>-</v>
          </cell>
          <cell r="D608">
            <v>3.8173324988538002E-5</v>
          </cell>
          <cell r="E608">
            <v>5.6085786387833103E-5</v>
          </cell>
          <cell r="F608">
            <v>5.9211340661276497E-5</v>
          </cell>
          <cell r="G608">
            <v>6.6216515519043596E-5</v>
          </cell>
          <cell r="H608">
            <v>2.5417149883871299E-4</v>
          </cell>
          <cell r="I608">
            <v>6.0592338438978299E-4</v>
          </cell>
        </row>
        <row r="609">
          <cell r="A609" t="str">
            <v>D-T-ELC-Bus_c_S4</v>
          </cell>
          <cell r="B609" t="str">
            <v>VAR_fout</v>
          </cell>
          <cell r="C609" t="str">
            <v>T-ELC-Bus_c_BatSTGin_S4</v>
          </cell>
          <cell r="E609">
            <v>2.5967956444762234E-5</v>
          </cell>
          <cell r="F609">
            <v>6.1728308768520371E-5</v>
          </cell>
          <cell r="G609">
            <v>1.6883480731791632E-4</v>
          </cell>
          <cell r="H609">
            <v>2.5873991892545371E-4</v>
          </cell>
          <cell r="I609">
            <v>1.3761516229886356E-4</v>
          </cell>
        </row>
        <row r="610">
          <cell r="A610" t="str">
            <v>D-T-ELC-Bus_c_S4</v>
          </cell>
          <cell r="B610" t="str">
            <v>VAR_fin</v>
          </cell>
          <cell r="C610" t="str">
            <v>TELC</v>
          </cell>
          <cell r="E610">
            <v>2.5967956444762234E-5</v>
          </cell>
          <cell r="F610">
            <v>6.1728308768520371E-5</v>
          </cell>
          <cell r="G610">
            <v>1.6883480731791632E-4</v>
          </cell>
          <cell r="H610">
            <v>2.5873991892545371E-4</v>
          </cell>
          <cell r="I610">
            <v>1.3761516229886356E-4</v>
          </cell>
        </row>
        <row r="611">
          <cell r="A611" t="str">
            <v>D-T-ELC-Bus_c_S4</v>
          </cell>
          <cell r="B611" t="str">
            <v>VAR_ncap</v>
          </cell>
          <cell r="C611" t="str">
            <v>-</v>
          </cell>
          <cell r="D611">
            <v>4.1333699759714597E-6</v>
          </cell>
          <cell r="E611">
            <v>3.4957655884378802E-6</v>
          </cell>
          <cell r="F611">
            <v>3.1099993660148302E-6</v>
          </cell>
          <cell r="G611">
            <v>2.0768894436518301E-5</v>
          </cell>
          <cell r="H611">
            <v>3.6749008414583202E-5</v>
          </cell>
          <cell r="I611">
            <v>1.848760146716E-5</v>
          </cell>
        </row>
        <row r="612">
          <cell r="A612" t="str">
            <v>D-T-ELC-Bus_c_S4</v>
          </cell>
          <cell r="B612" t="str">
            <v>VAR_cap</v>
          </cell>
          <cell r="C612" t="str">
            <v>-</v>
          </cell>
          <cell r="D612">
            <v>4.1333699759714597E-6</v>
          </cell>
          <cell r="E612">
            <v>7.6291355644093399E-6</v>
          </cell>
          <cell r="F612">
            <v>1.07391349304242E-5</v>
          </cell>
          <cell r="G612">
            <v>2.4740756369577698E-5</v>
          </cell>
          <cell r="H612">
            <v>5.1422988580709803E-5</v>
          </cell>
          <cell r="I612">
            <v>2.49366348400742E-5</v>
          </cell>
        </row>
        <row r="613">
          <cell r="A613" t="str">
            <v>D-TH2O</v>
          </cell>
          <cell r="B613" t="str">
            <v>VAR_fout</v>
          </cell>
          <cell r="C613" t="str">
            <v>TH2O</v>
          </cell>
          <cell r="D613">
            <v>4.6252635494576583E-3</v>
          </cell>
          <cell r="E613">
            <v>1.4438524147849548E-2</v>
          </cell>
          <cell r="F613">
            <v>1.4393522791838463E-2</v>
          </cell>
          <cell r="G613">
            <v>6.0807341247716598E-2</v>
          </cell>
          <cell r="H613">
            <v>1.3969547780078688</v>
          </cell>
          <cell r="I613">
            <v>3.1350544694121063</v>
          </cell>
        </row>
        <row r="614">
          <cell r="A614" t="str">
            <v>D-TH2O</v>
          </cell>
          <cell r="B614" t="str">
            <v>VAR_fin</v>
          </cell>
          <cell r="C614" t="str">
            <v>H2</v>
          </cell>
          <cell r="D614">
            <v>4.6252635494576583E-3</v>
          </cell>
          <cell r="E614">
            <v>1.4438524147849548E-2</v>
          </cell>
          <cell r="F614">
            <v>1.4393522791838463E-2</v>
          </cell>
          <cell r="G614">
            <v>6.0807341247716598E-2</v>
          </cell>
          <cell r="H614">
            <v>1.3969547780078688</v>
          </cell>
          <cell r="I614">
            <v>3.1350544694121063</v>
          </cell>
        </row>
        <row r="615">
          <cell r="A615" t="str">
            <v>D-TH2O</v>
          </cell>
          <cell r="B615" t="str">
            <v>VAR_ncap</v>
          </cell>
          <cell r="C615" t="str">
            <v>-</v>
          </cell>
          <cell r="D615">
            <v>8.7329660239649897E-4</v>
          </cell>
          <cell r="E615">
            <v>1.76709624954988E-3</v>
          </cell>
          <cell r="F615">
            <v>1.1519065989804101E-6</v>
          </cell>
          <cell r="G615">
            <v>7.9328641881389102E-3</v>
          </cell>
          <cell r="H615">
            <v>9.2950661611474805E-2</v>
          </cell>
          <cell r="I615">
            <v>0.31144839109556399</v>
          </cell>
        </row>
        <row r="616">
          <cell r="A616" t="str">
            <v>D-TH2O</v>
          </cell>
          <cell r="B616" t="str">
            <v>VAR_cap</v>
          </cell>
          <cell r="C616" t="str">
            <v>-</v>
          </cell>
          <cell r="D616">
            <v>8.7329660239649897E-4</v>
          </cell>
          <cell r="E616">
            <v>2.6403928519463798E-3</v>
          </cell>
          <cell r="F616">
            <v>2.6415447585453602E-3</v>
          </cell>
          <cell r="G616">
            <v>1.0574408946684301E-2</v>
          </cell>
          <cell r="H616">
            <v>0.24816760837785101</v>
          </cell>
          <cell r="I616">
            <v>0.559615999473416</v>
          </cell>
        </row>
        <row r="617">
          <cell r="A617" t="str">
            <v>TFHGV-HYBDSL</v>
          </cell>
          <cell r="B617" t="str">
            <v>VAR_fout</v>
          </cell>
          <cell r="C617" t="str">
            <v>CO2_T</v>
          </cell>
          <cell r="E617">
            <v>386.54861828607199</v>
          </cell>
          <cell r="F617">
            <v>542.42392071361905</v>
          </cell>
          <cell r="G617">
            <v>784.649400985282</v>
          </cell>
          <cell r="H617">
            <v>790.50684202672801</v>
          </cell>
          <cell r="I617">
            <v>195.1357358349623</v>
          </cell>
        </row>
        <row r="618">
          <cell r="A618" t="str">
            <v>TFHGV-HYBDSL</v>
          </cell>
          <cell r="B618" t="str">
            <v>VAR_fout</v>
          </cell>
          <cell r="C618" t="str">
            <v>TFHGV</v>
          </cell>
          <cell r="E618">
            <v>0.86204482692463258</v>
          </cell>
          <cell r="F618">
            <v>1.2096634491273779</v>
          </cell>
          <cell r="G618">
            <v>1.7498522179900524</v>
          </cell>
          <cell r="H618">
            <v>1.7629149389776058</v>
          </cell>
          <cell r="I618">
            <v>0.43517359438643638</v>
          </cell>
        </row>
        <row r="619">
          <cell r="A619" t="str">
            <v>TFHGV-HYBDSL</v>
          </cell>
          <cell r="B619" t="str">
            <v>VAR_fin</v>
          </cell>
          <cell r="C619" t="str">
            <v>TDSL</v>
          </cell>
          <cell r="E619">
            <v>5.2735145741619682</v>
          </cell>
          <cell r="F619">
            <v>7.4000534885896174</v>
          </cell>
          <cell r="G619">
            <v>10.704630299935635</v>
          </cell>
          <cell r="H619">
            <v>10.784540818918533</v>
          </cell>
          <cell r="I619">
            <v>2.6621519213500964</v>
          </cell>
        </row>
        <row r="620">
          <cell r="A620" t="str">
            <v>TFHGV-HYBDSL</v>
          </cell>
          <cell r="B620" t="str">
            <v>VAR_ncap</v>
          </cell>
          <cell r="C620" t="str">
            <v>-</v>
          </cell>
          <cell r="E620">
            <v>1.6217012123833401E-2</v>
          </cell>
          <cell r="F620">
            <v>6.5400215923605703E-3</v>
          </cell>
          <cell r="G620">
            <v>2.3210751780752902E-2</v>
          </cell>
          <cell r="H620">
            <v>1.23654480452208E-2</v>
          </cell>
          <cell r="I620">
            <v>8.2430707461090807E-3</v>
          </cell>
        </row>
        <row r="621">
          <cell r="A621" t="str">
            <v>TFHGV-HYBDSL</v>
          </cell>
          <cell r="B621" t="str">
            <v>VAR_cap</v>
          </cell>
          <cell r="C621" t="str">
            <v>-</v>
          </cell>
          <cell r="E621">
            <v>1.6217012123833401E-2</v>
          </cell>
          <cell r="F621">
            <v>2.2757033716193999E-2</v>
          </cell>
          <cell r="G621">
            <v>3.2918908597294697E-2</v>
          </cell>
          <cell r="H621">
            <v>3.5211101448651201E-2</v>
          </cell>
          <cell r="I621">
            <v>1.04130663610933E-2</v>
          </cell>
        </row>
        <row r="622">
          <cell r="A622" t="str">
            <v>D-TKER</v>
          </cell>
          <cell r="B622" t="str">
            <v>VAR_fout</v>
          </cell>
          <cell r="C622" t="str">
            <v>CO2</v>
          </cell>
          <cell r="D622">
            <v>80.763254672403804</v>
          </cell>
          <cell r="E622">
            <v>102.299643522715</v>
          </cell>
          <cell r="F622">
            <v>134.604226798182</v>
          </cell>
          <cell r="G622">
            <v>187.415393724978</v>
          </cell>
          <cell r="H622">
            <v>156.367958083356</v>
          </cell>
          <cell r="I622">
            <v>8.2982378246519405E-6</v>
          </cell>
        </row>
        <row r="623">
          <cell r="A623" t="str">
            <v>D-TKER</v>
          </cell>
          <cell r="B623" t="str">
            <v>VAR_fout</v>
          </cell>
          <cell r="C623" t="str">
            <v>TKER</v>
          </cell>
          <cell r="D623">
            <v>1.0930817228491501</v>
          </cell>
          <cell r="E623">
            <v>1.3845636984571901</v>
          </cell>
          <cell r="F623">
            <v>1.82178666186924</v>
          </cell>
          <cell r="G623">
            <v>2.5365538114123298</v>
          </cell>
          <cell r="H623">
            <v>2.1163455796013202</v>
          </cell>
          <cell r="I623">
            <v>1.1231162160038499E-7</v>
          </cell>
        </row>
        <row r="624">
          <cell r="A624" t="str">
            <v>D-TKER</v>
          </cell>
          <cell r="B624" t="str">
            <v>VAR_fin</v>
          </cell>
          <cell r="C624" t="str">
            <v>KER</v>
          </cell>
          <cell r="D624">
            <v>1.1093853663791744</v>
          </cell>
          <cell r="E624">
            <v>1.4052148835537817</v>
          </cell>
          <cell r="F624">
            <v>1.8489591593156731</v>
          </cell>
          <cell r="G624">
            <v>2.5743872764419988</v>
          </cell>
          <cell r="H624">
            <v>2.1479115121340042</v>
          </cell>
          <cell r="I624">
            <v>1.1398678330565774E-7</v>
          </cell>
        </row>
        <row r="625">
          <cell r="A625" t="str">
            <v>T_B_u-BEVELC-S1</v>
          </cell>
          <cell r="B625" t="str">
            <v>VAR_fout</v>
          </cell>
          <cell r="C625" t="str">
            <v>TPBSu</v>
          </cell>
          <cell r="D625">
            <v>2.9797291804737078E-6</v>
          </cell>
          <cell r="E625">
            <v>3.1540484397499235E-4</v>
          </cell>
          <cell r="F625">
            <v>2.2568278753409064E-3</v>
          </cell>
          <cell r="G625">
            <v>2.3520513473099372E-2</v>
          </cell>
          <cell r="H625">
            <v>5.7837970104684749E-2</v>
          </cell>
          <cell r="I625">
            <v>0.10395645734386783</v>
          </cell>
        </row>
        <row r="626">
          <cell r="A626" t="str">
            <v>T_B_u-BEVELC-S1</v>
          </cell>
          <cell r="B626" t="str">
            <v>VAR_fin</v>
          </cell>
          <cell r="C626" t="str">
            <v>T-ELC-Bus_u_BatSTGout_S1</v>
          </cell>
          <cell r="D626">
            <v>7.8684514180945144E-6</v>
          </cell>
          <cell r="E626">
            <v>8.040382706181315E-4</v>
          </cell>
          <cell r="F626">
            <v>5.5014406223927049E-3</v>
          </cell>
          <cell r="G626">
            <v>5.2583669230607082E-2</v>
          </cell>
          <cell r="H626">
            <v>0.12200891467605199</v>
          </cell>
          <cell r="I626">
            <v>0.19391635244091182</v>
          </cell>
        </row>
        <row r="627">
          <cell r="A627" t="str">
            <v>T_B_u-BEVELC-S1</v>
          </cell>
          <cell r="B627" t="str">
            <v>VAR_ncap</v>
          </cell>
          <cell r="C627" t="str">
            <v>-</v>
          </cell>
          <cell r="E627">
            <v>5.8675589447563501E-6</v>
          </cell>
          <cell r="F627">
            <v>3.7169066553025897E-5</v>
          </cell>
          <cell r="G627">
            <v>4.4328324534272697E-4</v>
          </cell>
          <cell r="H627">
            <v>1.4219550348481901E-4</v>
          </cell>
          <cell r="I627">
            <v>1.9181964314423899E-3</v>
          </cell>
        </row>
        <row r="628">
          <cell r="A628" t="str">
            <v>T_B_u-BEVELC-S1</v>
          </cell>
          <cell r="B628" t="str">
            <v>VAR_cap</v>
          </cell>
          <cell r="C628" t="str">
            <v>-</v>
          </cell>
          <cell r="D628">
            <v>3.02390998593531E-8</v>
          </cell>
          <cell r="E628">
            <v>5.9090498027029041E-6</v>
          </cell>
          <cell r="F628">
            <v>4.2711805842174719E-5</v>
          </cell>
          <cell r="G628">
            <v>4.4383220550000814E-4</v>
          </cell>
          <cell r="H628">
            <v>1.0972922014045037E-3</v>
          </cell>
          <cell r="I628">
            <v>2.1570669876593146E-3</v>
          </cell>
        </row>
        <row r="629">
          <cell r="A629" t="str">
            <v>TPSHPH2OEXT</v>
          </cell>
          <cell r="B629" t="str">
            <v>VAR_fout</v>
          </cell>
          <cell r="C629" t="str">
            <v>TPSHP</v>
          </cell>
          <cell r="G629">
            <v>5.7899829106013799E-7</v>
          </cell>
        </row>
        <row r="630">
          <cell r="A630" t="str">
            <v>TPSHPH2OEXT</v>
          </cell>
          <cell r="B630" t="str">
            <v>VAR_fin</v>
          </cell>
          <cell r="C630" t="str">
            <v>TH2O</v>
          </cell>
          <cell r="G630">
            <v>3.2283541077292452E-7</v>
          </cell>
        </row>
        <row r="631">
          <cell r="A631" t="str">
            <v>TPSHPH2OEXT</v>
          </cell>
          <cell r="B631" t="str">
            <v>VAR_ncap</v>
          </cell>
          <cell r="C631" t="str">
            <v>-</v>
          </cell>
          <cell r="G631">
            <v>1.03196401266539E-6</v>
          </cell>
        </row>
        <row r="632">
          <cell r="A632" t="str">
            <v>TPSHPH2OEXT</v>
          </cell>
          <cell r="B632" t="str">
            <v>VAR_cap</v>
          </cell>
          <cell r="C632" t="str">
            <v>-</v>
          </cell>
          <cell r="G632">
            <v>1.03196401266539E-6</v>
          </cell>
          <cell r="H632">
            <v>-4.0230585402298657E-9</v>
          </cell>
          <cell r="I632">
            <v>-1.2160839420829894E-8</v>
          </cell>
        </row>
        <row r="633">
          <cell r="A633" t="str">
            <v>T_B_u-BEVELC-S2</v>
          </cell>
          <cell r="B633" t="str">
            <v>VAR_fout</v>
          </cell>
          <cell r="C633" t="str">
            <v>TPBSu</v>
          </cell>
          <cell r="D633">
            <v>3.890010721525406E-4</v>
          </cell>
          <cell r="E633">
            <v>6.5409835542606487E-4</v>
          </cell>
          <cell r="F633">
            <v>7.0905836278613852E-4</v>
          </cell>
          <cell r="G633">
            <v>4.3250613105349085E-4</v>
          </cell>
          <cell r="H633">
            <v>3.9336200365271225E-2</v>
          </cell>
          <cell r="I633">
            <v>4.5572664763408481E-2</v>
          </cell>
        </row>
        <row r="634">
          <cell r="A634" t="str">
            <v>T_B_u-BEVELC-S2</v>
          </cell>
          <cell r="B634" t="str">
            <v>VAR_fin</v>
          </cell>
          <cell r="C634" t="str">
            <v>T-ELC-Bus_u_BatSTGout_S2</v>
          </cell>
          <cell r="D634">
            <v>1.4136204506131668E-3</v>
          </cell>
          <cell r="E634">
            <v>2.358086098840184E-3</v>
          </cell>
          <cell r="F634">
            <v>2.5391878665776907E-3</v>
          </cell>
          <cell r="G634">
            <v>1.3632980092729442E-3</v>
          </cell>
          <cell r="H634">
            <v>0.11167554800054087</v>
          </cell>
          <cell r="I634">
            <v>0.12015651715103763</v>
          </cell>
        </row>
        <row r="635">
          <cell r="A635" t="str">
            <v>T_B_u-BEVELC-S2</v>
          </cell>
          <cell r="B635" t="str">
            <v>VAR_ncap</v>
          </cell>
          <cell r="C635" t="str">
            <v>-</v>
          </cell>
          <cell r="E635">
            <v>1.30513355439049E-6</v>
          </cell>
          <cell r="F635">
            <v>1.21224812198481E-6</v>
          </cell>
          <cell r="G635">
            <v>6.5169306076167899E-6</v>
          </cell>
          <cell r="H635">
            <v>4.82352988399232E-4</v>
          </cell>
          <cell r="I635">
            <v>5.72050574164776E-4</v>
          </cell>
        </row>
        <row r="636">
          <cell r="A636" t="str">
            <v>T_B_u-BEVELC-S2</v>
          </cell>
          <cell r="B636" t="str">
            <v>VAR_cap</v>
          </cell>
          <cell r="C636" t="str">
            <v>-</v>
          </cell>
          <cell r="D636">
            <v>7.9226441631504902E-6</v>
          </cell>
          <cell r="E636">
            <v>1.217573833638769E-5</v>
          </cell>
          <cell r="F636">
            <v>1.3387986458372499E-5</v>
          </cell>
          <cell r="G636">
            <v>8.028879509901008E-6</v>
          </cell>
          <cell r="H636">
            <v>7.4186879498010011E-4</v>
          </cell>
          <cell r="I636">
            <v>8.5945269977222641E-4</v>
          </cell>
        </row>
        <row r="637">
          <cell r="A637" t="str">
            <v>TFHGV-ICEDSL</v>
          </cell>
          <cell r="B637" t="str">
            <v>VAR_fout</v>
          </cell>
          <cell r="C637" t="str">
            <v>CO2_T</v>
          </cell>
          <cell r="D637">
            <v>380.92179268778335</v>
          </cell>
          <cell r="E637">
            <v>9.1009679907211247E-2</v>
          </cell>
          <cell r="F637">
            <v>0.13711484902185253</v>
          </cell>
          <cell r="G637">
            <v>0.10669571088496205</v>
          </cell>
          <cell r="H637">
            <v>3.1286458890411102E-2</v>
          </cell>
          <cell r="I637">
            <v>1.057153495933379E-2</v>
          </cell>
        </row>
        <row r="638">
          <cell r="A638" t="str">
            <v>TFHGV-ICEDSL</v>
          </cell>
          <cell r="B638" t="str">
            <v>VAR_fout</v>
          </cell>
          <cell r="C638" t="str">
            <v>TFHGV</v>
          </cell>
          <cell r="D638">
            <v>0.61687252001511816</v>
          </cell>
          <cell r="E638">
            <v>1.4738293179289435E-4</v>
          </cell>
          <cell r="F638">
            <v>2.2204658297649352E-4</v>
          </cell>
          <cell r="G638">
            <v>1.7278521027637103E-4</v>
          </cell>
          <cell r="H638">
            <v>5.0665929617463584E-5</v>
          </cell>
          <cell r="I638">
            <v>1.7119759320615238E-5</v>
          </cell>
        </row>
        <row r="639">
          <cell r="A639" t="str">
            <v>TFHGV-ICEDSL</v>
          </cell>
          <cell r="B639" t="str">
            <v>VAR_fin</v>
          </cell>
          <cell r="C639" t="str">
            <v>TDSL</v>
          </cell>
          <cell r="D639">
            <v>5.1967502413067423</v>
          </cell>
          <cell r="E639">
            <v>1.241605455760043E-3</v>
          </cell>
          <cell r="F639">
            <v>1.8705982131221378E-3</v>
          </cell>
          <cell r="G639">
            <v>1.4556031498630575E-3</v>
          </cell>
          <cell r="H639">
            <v>4.2682754284326238E-4</v>
          </cell>
          <cell r="I639">
            <v>1.4422285074125219E-4</v>
          </cell>
        </row>
        <row r="640">
          <cell r="A640" t="str">
            <v>TFHGV-ICEDSL</v>
          </cell>
          <cell r="B640" t="str">
            <v>VAR_ncap</v>
          </cell>
          <cell r="C640" t="str">
            <v>-</v>
          </cell>
          <cell r="E640">
            <v>1.6825997184915601E-7</v>
          </cell>
          <cell r="F640">
            <v>2.00460280014513E-6</v>
          </cell>
          <cell r="G640">
            <v>1.45404255293058E-6</v>
          </cell>
          <cell r="H640">
            <v>8.1070281990203396E-7</v>
          </cell>
          <cell r="I640">
            <v>2.1926919357090901E-7</v>
          </cell>
        </row>
        <row r="641">
          <cell r="A641" t="str">
            <v>TFHGV-ICEDSL</v>
          </cell>
          <cell r="B641" t="str">
            <v>VAR_cap</v>
          </cell>
          <cell r="C641" t="str">
            <v>-</v>
          </cell>
          <cell r="D641">
            <v>1.1605665809031855E-2</v>
          </cell>
          <cell r="E641">
            <v>2.687304330149104E-6</v>
          </cell>
          <cell r="F641">
            <v>4.5059299576943185E-6</v>
          </cell>
          <cell r="G641">
            <v>3.3866329086555767E-6</v>
          </cell>
          <cell r="H641">
            <v>1.1505182635944999E-6</v>
          </cell>
          <cell r="I641">
            <v>3.6153832589909297E-7</v>
          </cell>
        </row>
        <row r="642">
          <cell r="A642" t="str">
            <v>D-T-ELC-Bus_u_S1</v>
          </cell>
          <cell r="B642" t="str">
            <v>VAR_fout</v>
          </cell>
          <cell r="C642" t="str">
            <v>T-ELC-Bus_u_BatSTGin_S1</v>
          </cell>
          <cell r="D642">
            <v>1.1484407568909586E-5</v>
          </cell>
          <cell r="E642">
            <v>8.0644432433467611E-4</v>
          </cell>
          <cell r="F642">
            <v>5.5028416193543513E-3</v>
          </cell>
          <cell r="G642">
            <v>5.2670316113238157E-2</v>
          </cell>
          <cell r="H642">
            <v>0.12215179079496169</v>
          </cell>
          <cell r="I642">
            <v>0.19402243237774422</v>
          </cell>
        </row>
        <row r="643">
          <cell r="A643" t="str">
            <v>D-T-ELC-Bus_u_S1</v>
          </cell>
          <cell r="B643" t="str">
            <v>VAR_fin</v>
          </cell>
          <cell r="C643" t="str">
            <v>TELC</v>
          </cell>
          <cell r="D643">
            <v>1.1484407568909586E-5</v>
          </cell>
          <cell r="E643">
            <v>8.0644432433467611E-4</v>
          </cell>
          <cell r="F643">
            <v>5.5028416193543513E-3</v>
          </cell>
          <cell r="G643">
            <v>5.2670316113238157E-2</v>
          </cell>
          <cell r="H643">
            <v>0.12215179079496169</v>
          </cell>
          <cell r="I643">
            <v>0.19402243237774422</v>
          </cell>
        </row>
        <row r="644">
          <cell r="A644" t="str">
            <v>D-T-ELC-Bus_u_S1</v>
          </cell>
          <cell r="B644" t="str">
            <v>VAR_ncap</v>
          </cell>
          <cell r="C644" t="str">
            <v>-</v>
          </cell>
          <cell r="D644">
            <v>8.7344930743851805E-5</v>
          </cell>
          <cell r="E644">
            <v>8.6705286478550996E-5</v>
          </cell>
          <cell r="F644">
            <v>4.4206952717969401E-4</v>
          </cell>
          <cell r="G644">
            <v>4.9863574467083E-3</v>
          </cell>
          <cell r="H644">
            <v>6.7173948901695698E-3</v>
          </cell>
          <cell r="I644">
            <v>1.6207194525131401E-2</v>
          </cell>
        </row>
        <row r="645">
          <cell r="A645" t="str">
            <v>D-T-ELC-Bus_u_S1</v>
          </cell>
          <cell r="B645" t="str">
            <v>VAR_cap</v>
          </cell>
          <cell r="C645" t="str">
            <v>-</v>
          </cell>
          <cell r="D645">
            <v>8.7344930743851805E-5</v>
          </cell>
          <cell r="E645">
            <v>1.7405021722240299E-4</v>
          </cell>
          <cell r="F645">
            <v>6.1611974440209697E-4</v>
          </cell>
          <cell r="G645">
            <v>5.5675542087526304E-3</v>
          </cell>
          <cell r="H645">
            <v>1.29120685677517E-2</v>
          </cell>
          <cell r="I645">
            <v>2.0508108059592599E-2</v>
          </cell>
        </row>
        <row r="646">
          <cell r="A646" t="str">
            <v>T-Plg-DSL-mix_S1</v>
          </cell>
          <cell r="B646" t="str">
            <v>VAR_fout</v>
          </cell>
          <cell r="C646" t="str">
            <v>CO2_T</v>
          </cell>
          <cell r="D646">
            <v>1.3740147811898201E-3</v>
          </cell>
          <cell r="E646">
            <v>0.16928313076265811</v>
          </cell>
          <cell r="F646">
            <v>0.12974758639732931</v>
          </cell>
          <cell r="G646">
            <v>0.11345822280826487</v>
          </cell>
          <cell r="H646">
            <v>4.4680160709204067E-2</v>
          </cell>
          <cell r="I646">
            <v>2.0049450825515638E-2</v>
          </cell>
        </row>
        <row r="647">
          <cell r="A647" t="str">
            <v>T-Plg-DSL-mix_S1</v>
          </cell>
          <cell r="B647" t="str">
            <v>VAR_fout</v>
          </cell>
          <cell r="C647" t="str">
            <v>T-PEVmix-ELC_DSL_S1</v>
          </cell>
          <cell r="D647">
            <v>1.3654027186455463E-5</v>
          </cell>
          <cell r="E647">
            <v>1.6822209639113853E-3</v>
          </cell>
          <cell r="F647">
            <v>1.2893435327617298E-3</v>
          </cell>
          <cell r="G647">
            <v>1.1274708831075938E-3</v>
          </cell>
          <cell r="H647">
            <v>4.7153724675974979E-4</v>
          </cell>
          <cell r="I647">
            <v>2.3403263888956908E-4</v>
          </cell>
        </row>
        <row r="648">
          <cell r="A648" t="str">
            <v>T-Plg-DSL-mix_S1</v>
          </cell>
          <cell r="B648" t="str">
            <v>VAR_fin</v>
          </cell>
          <cell r="C648" t="str">
            <v>TDSL</v>
          </cell>
          <cell r="D648">
            <v>1.8745085691539108E-5</v>
          </cell>
          <cell r="E648">
            <v>2.3094560813459492E-3</v>
          </cell>
          <cell r="F648">
            <v>1.7700898553523771E-3</v>
          </cell>
          <cell r="G648">
            <v>1.547861157002248E-3</v>
          </cell>
          <cell r="H648">
            <v>6.095519878472587E-4</v>
          </cell>
          <cell r="I648">
            <v>2.7352593213527451E-4</v>
          </cell>
        </row>
        <row r="649">
          <cell r="A649" t="str">
            <v>T_B_u-BEVELC-S3</v>
          </cell>
          <cell r="B649" t="str">
            <v>VAR_fout</v>
          </cell>
          <cell r="C649" t="str">
            <v>TPBSu</v>
          </cell>
          <cell r="D649">
            <v>6.8663380812631518E-4</v>
          </cell>
          <cell r="E649">
            <v>1.6317131081289742E-3</v>
          </cell>
          <cell r="F649">
            <v>2.4541336771498752E-4</v>
          </cell>
          <cell r="G649">
            <v>1.2238879654860881E-4</v>
          </cell>
          <cell r="H649">
            <v>6.5965041215534106E-2</v>
          </cell>
          <cell r="I649">
            <v>0.19114246525101766</v>
          </cell>
        </row>
        <row r="650">
          <cell r="A650" t="str">
            <v>T_B_u-BEVELC-S3</v>
          </cell>
          <cell r="B650" t="str">
            <v>VAR_fin</v>
          </cell>
          <cell r="C650" t="str">
            <v>T-ELC-Bus_u_BatSTGout_S3</v>
          </cell>
          <cell r="D650">
            <v>3.7527041606348682E-3</v>
          </cell>
          <cell r="E650">
            <v>8.8473528299716376E-3</v>
          </cell>
          <cell r="F650">
            <v>1.318060440995015E-3</v>
          </cell>
          <cell r="G650">
            <v>6.0277889031460274E-4</v>
          </cell>
          <cell r="H650">
            <v>0.27596798233138109</v>
          </cell>
          <cell r="I650">
            <v>0.73743707038277961</v>
          </cell>
        </row>
        <row r="651">
          <cell r="A651" t="str">
            <v>T_B_u-BEVELC-S3</v>
          </cell>
          <cell r="B651" t="str">
            <v>VAR_ncap</v>
          </cell>
          <cell r="C651" t="str">
            <v>-</v>
          </cell>
          <cell r="E651">
            <v>3.8841601028866498E-7</v>
          </cell>
          <cell r="F651">
            <v>3.6436886843889801E-7</v>
          </cell>
          <cell r="G651">
            <v>1.1838785153881599E-6</v>
          </cell>
          <cell r="H651">
            <v>1.2391115958613E-3</v>
          </cell>
          <cell r="I651">
            <v>3.1800262930018301E-3</v>
          </cell>
        </row>
        <row r="652">
          <cell r="A652" t="str">
            <v>T_B_u-BEVELC-S3</v>
          </cell>
          <cell r="B652" t="str">
            <v>VAR_cap</v>
          </cell>
          <cell r="C652" t="str">
            <v>-</v>
          </cell>
          <cell r="D652">
            <v>1.7298883684383599E-5</v>
          </cell>
          <cell r="E652">
            <v>3.0580880393307764E-5</v>
          </cell>
          <cell r="F652">
            <v>4.5462226118388614E-6</v>
          </cell>
          <cell r="G652">
            <v>2.1358699448031613E-6</v>
          </cell>
          <cell r="H652">
            <v>1.2439262357869501E-3</v>
          </cell>
          <cell r="I652">
            <v>3.60444834167161E-3</v>
          </cell>
        </row>
        <row r="653">
          <cell r="A653" t="str">
            <v>D-T-ELC-Bus_u_S2</v>
          </cell>
          <cell r="B653" t="str">
            <v>VAR_fout</v>
          </cell>
          <cell r="C653" t="str">
            <v>T-ELC-Bus_u_BatSTGin_S2</v>
          </cell>
          <cell r="D653">
            <v>1.3977065616081281E-3</v>
          </cell>
          <cell r="E653">
            <v>2.3349904663180535E-3</v>
          </cell>
          <cell r="F653">
            <v>2.513648583847194E-3</v>
          </cell>
          <cell r="G653">
            <v>1.4338576189868166E-3</v>
          </cell>
          <cell r="H653">
            <v>0.11178573750876281</v>
          </cell>
          <cell r="I653">
            <v>0.12024116764910391</v>
          </cell>
        </row>
        <row r="654">
          <cell r="A654" t="str">
            <v>D-T-ELC-Bus_u_S2</v>
          </cell>
          <cell r="B654" t="str">
            <v>VAR_fin</v>
          </cell>
          <cell r="C654" t="str">
            <v>TELC</v>
          </cell>
          <cell r="D654">
            <v>1.3977065616081281E-3</v>
          </cell>
          <cell r="E654">
            <v>2.3349904663180535E-3</v>
          </cell>
          <cell r="F654">
            <v>2.513648583847194E-3</v>
          </cell>
          <cell r="G654">
            <v>1.4338576189868166E-3</v>
          </cell>
          <cell r="H654">
            <v>0.11178573750876281</v>
          </cell>
          <cell r="I654">
            <v>0.12024116764910391</v>
          </cell>
        </row>
        <row r="655">
          <cell r="A655" t="str">
            <v>D-T-ELC-Bus_u_S2</v>
          </cell>
          <cell r="B655" t="str">
            <v>VAR_ncap</v>
          </cell>
          <cell r="C655" t="str">
            <v>-</v>
          </cell>
          <cell r="D655">
            <v>1.57961982834026E-4</v>
          </cell>
          <cell r="E655">
            <v>1.015017727452E-4</v>
          </cell>
          <cell r="F655">
            <v>4.8120365892602702E-5</v>
          </cell>
          <cell r="G655">
            <v>6.7774028925228402E-5</v>
          </cell>
          <cell r="H655">
            <v>7.6015331006278998E-3</v>
          </cell>
          <cell r="I655">
            <v>8.1597868599856994E-3</v>
          </cell>
        </row>
        <row r="656">
          <cell r="A656" t="str">
            <v>D-T-ELC-Bus_u_S2</v>
          </cell>
          <cell r="B656" t="str">
            <v>VAR_cap</v>
          </cell>
          <cell r="C656" t="str">
            <v>-</v>
          </cell>
          <cell r="D656">
            <v>1.57961982834026E-4</v>
          </cell>
          <cell r="E656">
            <v>2.5946375557922498E-4</v>
          </cell>
          <cell r="F656">
            <v>3.07584121471828E-4</v>
          </cell>
          <cell r="G656">
            <v>3.1952791708837801E-4</v>
          </cell>
          <cell r="H656">
            <v>1.1816174789185001E-2</v>
          </cell>
          <cell r="I656">
            <v>1.27095110320678E-2</v>
          </cell>
        </row>
        <row r="657">
          <cell r="A657" t="str">
            <v>T-Plg-DSL-mix_S2</v>
          </cell>
          <cell r="B657" t="str">
            <v>VAR_fout</v>
          </cell>
          <cell r="C657" t="str">
            <v>CO2_T</v>
          </cell>
          <cell r="D657">
            <v>4.43471951805538E-4</v>
          </cell>
          <cell r="E657">
            <v>3.2755641718927697E-2</v>
          </cell>
          <cell r="F657">
            <v>0.13932419770679461</v>
          </cell>
          <cell r="G657">
            <v>0.20203350744078924</v>
          </cell>
          <cell r="H657">
            <v>8.1150117131613371</v>
          </cell>
          <cell r="I657">
            <v>2.6004354554389906</v>
          </cell>
        </row>
        <row r="658">
          <cell r="A658" t="str">
            <v>T-Plg-DSL-mix_S2</v>
          </cell>
          <cell r="B658" t="str">
            <v>VAR_fout</v>
          </cell>
          <cell r="C658" t="str">
            <v>T-PEVmix-ELC_DSL_S2</v>
          </cell>
          <cell r="D658">
            <v>3.6029770291481825E-6</v>
          </cell>
          <cell r="E658">
            <v>2.6612241023994947E-4</v>
          </cell>
          <cell r="F658">
            <v>1.1319360376644493E-3</v>
          </cell>
          <cell r="G658">
            <v>1.6414162912981559E-3</v>
          </cell>
          <cell r="H658">
            <v>7.0894528998500655E-2</v>
          </cell>
          <cell r="I658">
            <v>2.6411615175227734E-2</v>
          </cell>
        </row>
        <row r="659">
          <cell r="A659" t="str">
            <v>T-Plg-DSL-mix_S2</v>
          </cell>
          <cell r="B659" t="str">
            <v>VAR_fin</v>
          </cell>
          <cell r="C659" t="str">
            <v>TDSL</v>
          </cell>
          <cell r="D659">
            <v>6.0500948404575518E-6</v>
          </cell>
          <cell r="E659">
            <v>4.4687096478755419E-4</v>
          </cell>
          <cell r="F659">
            <v>1.9007393957270725E-3</v>
          </cell>
          <cell r="G659">
            <v>2.7562552174732512E-3</v>
          </cell>
          <cell r="H659">
            <v>0.11070957316727617</v>
          </cell>
          <cell r="I659">
            <v>3.5476609214720178E-2</v>
          </cell>
        </row>
        <row r="660">
          <cell r="A660" t="str">
            <v>T_B_u-BEVELC-S4</v>
          </cell>
          <cell r="B660" t="str">
            <v>VAR_fout</v>
          </cell>
          <cell r="C660" t="str">
            <v>TPBSu</v>
          </cell>
          <cell r="D660">
            <v>1.5887130719206197E-5</v>
          </cell>
          <cell r="E660">
            <v>5.6276094005899393E-6</v>
          </cell>
          <cell r="F660">
            <v>2.5867631840028125E-5</v>
          </cell>
          <cell r="G660">
            <v>7.6058543677789455E-6</v>
          </cell>
          <cell r="H660">
            <v>1.2544920968175241E-5</v>
          </cell>
          <cell r="I660">
            <v>5.6406241838052657E-6</v>
          </cell>
        </row>
        <row r="661">
          <cell r="A661" t="str">
            <v>T_B_u-BEVELC-S4</v>
          </cell>
          <cell r="B661" t="str">
            <v>VAR_fin</v>
          </cell>
          <cell r="C661" t="str">
            <v>T-ELC-Bus_u_BatSTGout_S4</v>
          </cell>
          <cell r="D661">
            <v>1.3023614692153434E-4</v>
          </cell>
          <cell r="E661">
            <v>4.4781678303063406E-5</v>
          </cell>
          <cell r="F661">
            <v>2.0402583748584577E-4</v>
          </cell>
          <cell r="G661">
            <v>5.3214670755292511E-5</v>
          </cell>
          <cell r="H661">
            <v>7.9799520267076802E-5</v>
          </cell>
          <cell r="I661">
            <v>3.2820248769810782E-5</v>
          </cell>
        </row>
        <row r="662">
          <cell r="A662" t="str">
            <v>T_B_u-BEVELC-S4</v>
          </cell>
          <cell r="B662" t="str">
            <v>VAR_ncap</v>
          </cell>
          <cell r="C662" t="str">
            <v>-</v>
          </cell>
          <cell r="E662">
            <v>9.5003547145535301E-8</v>
          </cell>
          <cell r="F662">
            <v>1.2785268176252501E-7</v>
          </cell>
          <cell r="G662">
            <v>1.1753583792525E-7</v>
          </cell>
          <cell r="H662">
            <v>2.00249909038849E-7</v>
          </cell>
          <cell r="I662">
            <v>8.9335161981398499E-8</v>
          </cell>
        </row>
        <row r="663">
          <cell r="A663" t="str">
            <v>T_B_u-BEVELC-S4</v>
          </cell>
          <cell r="B663" t="str">
            <v>VAR_cap</v>
          </cell>
          <cell r="C663" t="str">
            <v>-</v>
          </cell>
          <cell r="D663">
            <v>3.1607823759447501E-7</v>
          </cell>
          <cell r="E663">
            <v>1.9096316964035126E-7</v>
          </cell>
          <cell r="F663">
            <v>3.2251332959304604E-7</v>
          </cell>
          <cell r="G663">
            <v>1.3467935703000679E-7</v>
          </cell>
          <cell r="H663">
            <v>2.5267492937876458E-7</v>
          </cell>
          <cell r="I663">
            <v>1.1563099223953541E-7</v>
          </cell>
        </row>
        <row r="664">
          <cell r="A664" t="str">
            <v>D-TBDS1</v>
          </cell>
          <cell r="B664" t="str">
            <v>VAR_fout</v>
          </cell>
          <cell r="C664" t="str">
            <v>TDSL</v>
          </cell>
          <cell r="D664">
            <v>2.9709363834398923</v>
          </cell>
          <cell r="E664">
            <v>2.9709328748570969</v>
          </cell>
          <cell r="F664">
            <v>2.9709308567276174</v>
          </cell>
          <cell r="G664">
            <v>2.9569940587273233</v>
          </cell>
          <cell r="H664">
            <v>2.9667941001212124</v>
          </cell>
          <cell r="I664">
            <v>14.38689337784783</v>
          </cell>
        </row>
        <row r="665">
          <cell r="A665" t="str">
            <v>D-TBDS1</v>
          </cell>
          <cell r="B665" t="str">
            <v>VAR_fout</v>
          </cell>
          <cell r="C665" t="str">
            <v>TKER</v>
          </cell>
          <cell r="G665">
            <v>1.39393868886299E-2</v>
          </cell>
          <cell r="H665">
            <v>4.2918070498666298E-3</v>
          </cell>
          <cell r="I665">
            <v>1.69077664156537</v>
          </cell>
        </row>
        <row r="666">
          <cell r="A666" t="str">
            <v>D-TBDS1</v>
          </cell>
          <cell r="B666" t="str">
            <v>VAR_fin</v>
          </cell>
          <cell r="C666" t="str">
            <v>BDS</v>
          </cell>
          <cell r="D666">
            <v>3.0152487955253591</v>
          </cell>
          <cell r="E666">
            <v>3.0152452346109899</v>
          </cell>
          <cell r="F666">
            <v>3.0152431863804989</v>
          </cell>
          <cell r="G666">
            <v>3.0152442352193254</v>
          </cell>
          <cell r="H666">
            <v>3.0154005494480791</v>
          </cell>
          <cell r="I666">
            <v>16.317471737530227</v>
          </cell>
        </row>
        <row r="667">
          <cell r="A667" t="str">
            <v>D-T-ELC-Bus_u_S3</v>
          </cell>
          <cell r="B667" t="str">
            <v>VAR_fout</v>
          </cell>
          <cell r="C667" t="str">
            <v>T-ELC-Bus_u_BatSTGin_S3</v>
          </cell>
          <cell r="D667">
            <v>3.7286228155937085E-3</v>
          </cell>
          <cell r="E667">
            <v>8.8114236026212382E-3</v>
          </cell>
          <cell r="F667">
            <v>1.2793094436633786E-3</v>
          </cell>
          <cell r="G667">
            <v>6.4305845755144135E-4</v>
          </cell>
          <cell r="H667">
            <v>0.27603914513042688</v>
          </cell>
          <cell r="I667">
            <v>0.73754363880810625</v>
          </cell>
        </row>
        <row r="668">
          <cell r="A668" t="str">
            <v>D-T-ELC-Bus_u_S3</v>
          </cell>
          <cell r="B668" t="str">
            <v>VAR_fin</v>
          </cell>
          <cell r="C668" t="str">
            <v>TELC</v>
          </cell>
          <cell r="D668">
            <v>3.7286228155937085E-3</v>
          </cell>
          <cell r="E668">
            <v>8.8114236026212382E-3</v>
          </cell>
          <cell r="F668">
            <v>1.2793094436633786E-3</v>
          </cell>
          <cell r="G668">
            <v>6.4305845755144135E-4</v>
          </cell>
          <cell r="H668">
            <v>0.27603914513042688</v>
          </cell>
          <cell r="I668">
            <v>0.73754363880810625</v>
          </cell>
        </row>
        <row r="669">
          <cell r="A669" t="str">
            <v>D-T-ELC-Bus_u_S3</v>
          </cell>
          <cell r="B669" t="str">
            <v>VAR_ncap</v>
          </cell>
          <cell r="C669" t="str">
            <v>-</v>
          </cell>
          <cell r="D669">
            <v>4.2562697947891098E-4</v>
          </cell>
          <cell r="E669">
            <v>5.0828973458134105E-4</v>
          </cell>
          <cell r="F669">
            <v>2.7423240653230201E-5</v>
          </cell>
          <cell r="G669">
            <v>3.6418526311898397E-5</v>
          </cell>
          <cell r="H669">
            <v>2.9056075912428501E-2</v>
          </cell>
          <cell r="I669">
            <v>6.80054070805967E-2</v>
          </cell>
        </row>
        <row r="670">
          <cell r="A670" t="str">
            <v>D-T-ELC-Bus_u_S3</v>
          </cell>
          <cell r="B670" t="str">
            <v>VAR_cap</v>
          </cell>
          <cell r="C670" t="str">
            <v>-</v>
          </cell>
          <cell r="D670">
            <v>4.2562697947891098E-4</v>
          </cell>
          <cell r="E670">
            <v>9.3391671406025301E-4</v>
          </cell>
          <cell r="F670">
            <v>9.6133995471348304E-4</v>
          </cell>
          <cell r="G670">
            <v>5.5645180736140995E-4</v>
          </cell>
          <cell r="H670">
            <v>2.9177341402558701E-2</v>
          </cell>
          <cell r="I670">
            <v>7.7957730427619901E-2</v>
          </cell>
        </row>
        <row r="671">
          <cell r="A671" t="str">
            <v>T-Plg-DSL-mix_S3</v>
          </cell>
          <cell r="B671" t="str">
            <v>VAR_fout</v>
          </cell>
          <cell r="C671" t="str">
            <v>CO2_T</v>
          </cell>
          <cell r="D671">
            <v>7.4138203913057896E-3</v>
          </cell>
          <cell r="E671">
            <v>0.17995955097740912</v>
          </cell>
          <cell r="F671">
            <v>71.842522194577697</v>
          </cell>
          <cell r="G671">
            <v>332.66510578734221</v>
          </cell>
          <cell r="H671">
            <v>463.60416507837289</v>
          </cell>
          <cell r="I671">
            <v>233.75092168516926</v>
          </cell>
        </row>
        <row r="672">
          <cell r="A672" t="str">
            <v>T-Plg-DSL-mix_S3</v>
          </cell>
          <cell r="B672" t="str">
            <v>VAR_fout</v>
          </cell>
          <cell r="C672" t="str">
            <v>T-PEVmix-ELC_DSL_S3</v>
          </cell>
          <cell r="D672">
            <v>5.5991328314414615E-5</v>
          </cell>
          <cell r="E672">
            <v>1.3591068801595343E-3</v>
          </cell>
          <cell r="F672">
            <v>0.54257562698032014</v>
          </cell>
          <cell r="G672">
            <v>2.5123836529317307</v>
          </cell>
          <cell r="H672">
            <v>3.8149724790735955</v>
          </cell>
          <cell r="I672">
            <v>2.2110551978665707</v>
          </cell>
        </row>
        <row r="673">
          <cell r="A673" t="str">
            <v>T-Plg-DSL-mix_S3</v>
          </cell>
          <cell r="B673" t="str">
            <v>VAR_fin</v>
          </cell>
          <cell r="C673" t="str">
            <v>TDSL</v>
          </cell>
          <cell r="D673">
            <v>1.0114352512013355E-4</v>
          </cell>
          <cell r="E673">
            <v>2.455109835981027E-3</v>
          </cell>
          <cell r="F673">
            <v>0.98011626459178358</v>
          </cell>
          <cell r="G673">
            <v>4.5384052631288281</v>
          </cell>
          <cell r="H673">
            <v>6.3247498646435503</v>
          </cell>
          <cell r="I673">
            <v>3.1889620966598784</v>
          </cell>
        </row>
        <row r="674">
          <cell r="A674" t="str">
            <v>D-T-ELC-Bus_u_S4</v>
          </cell>
          <cell r="B674" t="str">
            <v>VAR_fout</v>
          </cell>
          <cell r="C674" t="str">
            <v>T-ELC-Bus_u_BatSTGin_S4</v>
          </cell>
          <cell r="D674">
            <v>9.9560046570376626E-5</v>
          </cell>
          <cell r="E674">
            <v>5.8807023915367687E-5</v>
          </cell>
          <cell r="F674">
            <v>1.6220913592428218E-4</v>
          </cell>
          <cell r="G674">
            <v>1.4077598838541845E-4</v>
          </cell>
          <cell r="H674">
            <v>1.8060456882657087E-4</v>
          </cell>
          <cell r="I674">
            <v>1.1129569936010215E-4</v>
          </cell>
        </row>
        <row r="675">
          <cell r="A675" t="str">
            <v>D-T-ELC-Bus_u_S4</v>
          </cell>
          <cell r="B675" t="str">
            <v>VAR_fin</v>
          </cell>
          <cell r="C675" t="str">
            <v>TELC</v>
          </cell>
          <cell r="D675">
            <v>9.9560046570376626E-5</v>
          </cell>
          <cell r="E675">
            <v>5.8807023915367687E-5</v>
          </cell>
          <cell r="F675">
            <v>1.6220913592428218E-4</v>
          </cell>
          <cell r="G675">
            <v>1.4077598838541845E-4</v>
          </cell>
          <cell r="H675">
            <v>1.8060456882657087E-4</v>
          </cell>
          <cell r="I675">
            <v>1.1129569936010215E-4</v>
          </cell>
        </row>
        <row r="676">
          <cell r="A676" t="str">
            <v>D-T-ELC-Bus_u_S4</v>
          </cell>
          <cell r="B676" t="str">
            <v>VAR_ncap</v>
          </cell>
          <cell r="C676" t="str">
            <v>-</v>
          </cell>
          <cell r="D676">
            <v>4.3459988378679097E-5</v>
          </cell>
          <cell r="E676">
            <v>3.3066604564032698E-5</v>
          </cell>
          <cell r="F676">
            <v>2.4021167906711802E-5</v>
          </cell>
          <cell r="G676">
            <v>2.9518086734609601E-5</v>
          </cell>
          <cell r="H676">
            <v>3.8556560872580098E-5</v>
          </cell>
          <cell r="I676">
            <v>1.44754496463449E-5</v>
          </cell>
        </row>
        <row r="677">
          <cell r="A677" t="str">
            <v>D-T-ELC-Bus_u_S4</v>
          </cell>
          <cell r="B677" t="str">
            <v>VAR_cap</v>
          </cell>
          <cell r="C677" t="str">
            <v>-</v>
          </cell>
          <cell r="D677">
            <v>4.3459988378679097E-5</v>
          </cell>
          <cell r="E677">
            <v>7.6526592942711795E-5</v>
          </cell>
          <cell r="F677">
            <v>1.00547760849424E-4</v>
          </cell>
          <cell r="G677">
            <v>6.3809816667163106E-5</v>
          </cell>
          <cell r="H677">
            <v>6.1117644289537104E-5</v>
          </cell>
          <cell r="I677">
            <v>2.1241687935196099E-5</v>
          </cell>
        </row>
        <row r="678">
          <cell r="A678" t="str">
            <v>T_C-FC-H2O-S1</v>
          </cell>
          <cell r="B678" t="str">
            <v>VAR_fout</v>
          </cell>
          <cell r="C678" t="str">
            <v>TPCAR</v>
          </cell>
          <cell r="E678">
            <v>2.3340324826737543E-5</v>
          </cell>
          <cell r="F678">
            <v>5.5462254424133283E-5</v>
          </cell>
          <cell r="G678">
            <v>8.2340790198592582E-5</v>
          </cell>
          <cell r="H678">
            <v>4.4778074225658687E-4</v>
          </cell>
          <cell r="I678">
            <v>2.1716011127994461E-4</v>
          </cell>
        </row>
        <row r="679">
          <cell r="A679" t="str">
            <v>T_C-FC-H2O-S1</v>
          </cell>
          <cell r="B679" t="str">
            <v>VAR_fin</v>
          </cell>
          <cell r="C679" t="str">
            <v>TH2O</v>
          </cell>
          <cell r="E679">
            <v>2.1284853629080628E-5</v>
          </cell>
          <cell r="F679">
            <v>5.0577957938450677E-5</v>
          </cell>
          <cell r="G679">
            <v>7.5089429135629523E-5</v>
          </cell>
          <cell r="H679">
            <v>3.7964616626333793E-4</v>
          </cell>
          <cell r="I679">
            <v>1.7422609501344306E-4</v>
          </cell>
        </row>
        <row r="680">
          <cell r="A680" t="str">
            <v>T_C-FC-H2O-S1</v>
          </cell>
          <cell r="B680" t="str">
            <v>VAR_ncap</v>
          </cell>
          <cell r="C680" t="str">
            <v>-</v>
          </cell>
          <cell r="E680">
            <v>2.43372930011389E-6</v>
          </cell>
          <cell r="F680">
            <v>4.87984354613728E-6</v>
          </cell>
          <cell r="G680">
            <v>5.0770429426265401E-6</v>
          </cell>
          <cell r="H680">
            <v>1.65537466210254E-5</v>
          </cell>
          <cell r="I680">
            <v>1.10714815940772E-5</v>
          </cell>
        </row>
        <row r="681">
          <cell r="A681" t="str">
            <v>T_C-FC-H2O-S1</v>
          </cell>
          <cell r="B681" t="str">
            <v>VAR_cap</v>
          </cell>
          <cell r="C681" t="str">
            <v>-</v>
          </cell>
          <cell r="E681">
            <v>2.4013286946479699E-6</v>
          </cell>
          <cell r="F681">
            <v>7.0787572566828702E-6</v>
          </cell>
          <cell r="G681">
            <v>1.08642401608684E-5</v>
          </cell>
          <cell r="H681">
            <v>6.5768512331246612E-5</v>
          </cell>
          <cell r="I681">
            <v>3.1746148827588278E-5</v>
          </cell>
        </row>
        <row r="682">
          <cell r="A682" t="str">
            <v>T_B_c-ICEDSL-S1</v>
          </cell>
          <cell r="B682" t="str">
            <v>VAR_fout</v>
          </cell>
          <cell r="C682" t="str">
            <v>CO2_T</v>
          </cell>
          <cell r="D682">
            <v>8.3189898863715399</v>
          </cell>
          <cell r="E682">
            <v>0.49280380014808284</v>
          </cell>
          <cell r="F682">
            <v>5.5075660443603578</v>
          </cell>
          <cell r="G682">
            <v>23.384593624084928</v>
          </cell>
          <cell r="H682">
            <v>13.953980272736292</v>
          </cell>
          <cell r="I682">
            <v>1.070670555792807E-2</v>
          </cell>
        </row>
        <row r="683">
          <cell r="A683" t="str">
            <v>T_B_c-ICEDSL-S1</v>
          </cell>
          <cell r="B683" t="str">
            <v>VAR_fout</v>
          </cell>
          <cell r="C683" t="str">
            <v>TPBSc</v>
          </cell>
          <cell r="D683">
            <v>1.4063878595407983E-2</v>
          </cell>
          <cell r="E683">
            <v>8.4297790806029923E-4</v>
          </cell>
          <cell r="F683">
            <v>1.009515279659683E-2</v>
          </cell>
          <cell r="G683">
            <v>4.60907019922994E-2</v>
          </cell>
          <cell r="H683">
            <v>3.0061589370389486E-2</v>
          </cell>
          <cell r="I683">
            <v>2.3997913948579429E-5</v>
          </cell>
        </row>
        <row r="684">
          <cell r="A684" t="str">
            <v>T_B_c-ICEDSL-S1</v>
          </cell>
          <cell r="B684" t="str">
            <v>VAR_fin</v>
          </cell>
          <cell r="C684" t="str">
            <v>TDSL</v>
          </cell>
          <cell r="D684">
            <v>0.11349235861352695</v>
          </cell>
          <cell r="E684">
            <v>6.7231077782821651E-3</v>
          </cell>
          <cell r="F684">
            <v>7.5137326662487763E-2</v>
          </cell>
          <cell r="G684">
            <v>0.31902583388928929</v>
          </cell>
          <cell r="H684">
            <v>0.19036808011918552</v>
          </cell>
          <cell r="I684">
            <v>1.4606692439192456E-4</v>
          </cell>
        </row>
        <row r="685">
          <cell r="A685" t="str">
            <v>T_B_c-ICEDSL-S1</v>
          </cell>
          <cell r="B685" t="str">
            <v>VAR_ncap</v>
          </cell>
          <cell r="C685" t="str">
            <v>-</v>
          </cell>
          <cell r="E685">
            <v>1.6945772922583999E-6</v>
          </cell>
          <cell r="F685">
            <v>1.9813636428144899E-4</v>
          </cell>
          <cell r="G685">
            <v>8.17405253792112E-4</v>
          </cell>
          <cell r="H685">
            <v>4.0740844700427398E-4</v>
          </cell>
          <cell r="I685">
            <v>1.6465147792099199E-7</v>
          </cell>
        </row>
        <row r="686">
          <cell r="A686" t="str">
            <v>T_B_c-ICEDSL-S1</v>
          </cell>
          <cell r="B686" t="str">
            <v>VAR_cap</v>
          </cell>
          <cell r="C686" t="str">
            <v>-</v>
          </cell>
          <cell r="D686">
            <v>3.05805288461538E-4</v>
          </cell>
          <cell r="E686">
            <v>2.2278489255947366E-5</v>
          </cell>
          <cell r="F686">
            <v>2.2042859034218399E-4</v>
          </cell>
          <cell r="G686">
            <v>1.0322188752933882E-3</v>
          </cell>
          <cell r="H686">
            <v>6.6835426774706054E-4</v>
          </cell>
          <cell r="I686">
            <v>5.6485947230998932E-7</v>
          </cell>
        </row>
        <row r="687">
          <cell r="A687" t="str">
            <v>T-Plg-DSL-mix_S4</v>
          </cell>
          <cell r="B687" t="str">
            <v>VAR_fout</v>
          </cell>
          <cell r="C687" t="str">
            <v>CO2_T</v>
          </cell>
          <cell r="D687">
            <v>0.43346624594202399</v>
          </cell>
          <cell r="E687">
            <v>59.073605927483996</v>
          </cell>
          <cell r="F687">
            <v>53.784387441694776</v>
          </cell>
          <cell r="G687">
            <v>38.216414562671048</v>
          </cell>
          <cell r="H687">
            <v>0.60902049463780061</v>
          </cell>
          <cell r="I687">
            <v>0.20780358550103389</v>
          </cell>
        </row>
        <row r="688">
          <cell r="A688" t="str">
            <v>T-Plg-DSL-mix_S4</v>
          </cell>
          <cell r="B688" t="str">
            <v>VAR_fout</v>
          </cell>
          <cell r="C688" t="str">
            <v>T-PEVmix-ELC_DSL_S4</v>
          </cell>
          <cell r="D688">
            <v>3.1164536110714347E-3</v>
          </cell>
          <cell r="E688">
            <v>0.42471623623570764</v>
          </cell>
          <cell r="F688">
            <v>0.38668881379140424</v>
          </cell>
          <cell r="G688">
            <v>0.27476114756572861</v>
          </cell>
          <cell r="H688">
            <v>4.6882178057339281E-3</v>
          </cell>
          <cell r="I688">
            <v>1.8278034506313693E-3</v>
          </cell>
        </row>
        <row r="689">
          <cell r="A689" t="str">
            <v>T-Plg-DSL-mix_S4</v>
          </cell>
          <cell r="B689" t="str">
            <v>VAR_fin</v>
          </cell>
          <cell r="C689" t="str">
            <v>TDSL</v>
          </cell>
          <cell r="D689">
            <v>5.913591349822978E-3</v>
          </cell>
          <cell r="E689">
            <v>0.80591549696431153</v>
          </cell>
          <cell r="F689">
            <v>0.73375699101902714</v>
          </cell>
          <cell r="G689">
            <v>0.52136991217832129</v>
          </cell>
          <cell r="H689">
            <v>8.3086015639536361E-3</v>
          </cell>
          <cell r="I689">
            <v>2.8349738813237884E-3</v>
          </cell>
        </row>
        <row r="690">
          <cell r="A690" t="str">
            <v>T_C-FC-H2O-S2</v>
          </cell>
          <cell r="B690" t="str">
            <v>VAR_fout</v>
          </cell>
          <cell r="C690" t="str">
            <v>TPCAR</v>
          </cell>
          <cell r="D690">
            <v>7.8116804413003421E-5</v>
          </cell>
          <cell r="E690">
            <v>1.0732790997143179E-4</v>
          </cell>
          <cell r="F690">
            <v>1.348829364270093E-4</v>
          </cell>
          <cell r="G690">
            <v>1.5172681122317065E-4</v>
          </cell>
          <cell r="H690">
            <v>2.181756482388745E-4</v>
          </cell>
          <cell r="I690">
            <v>1.4873142184119496E-4</v>
          </cell>
        </row>
        <row r="691">
          <cell r="A691" t="str">
            <v>T_C-FC-H2O-S2</v>
          </cell>
          <cell r="B691" t="str">
            <v>VAR_fin</v>
          </cell>
          <cell r="C691" t="str">
            <v>TH2O</v>
          </cell>
          <cell r="D691">
            <v>8.7624481413756149E-5</v>
          </cell>
          <cell r="E691">
            <v>1.2039090082009979E-4</v>
          </cell>
          <cell r="F691">
            <v>1.5129967802438555E-4</v>
          </cell>
          <cell r="G691">
            <v>1.701936382305485E-4</v>
          </cell>
          <cell r="H691">
            <v>2.2503479553926309E-4</v>
          </cell>
          <cell r="I691">
            <v>1.4125084562910701E-4</v>
          </cell>
        </row>
        <row r="692">
          <cell r="A692" t="str">
            <v>T_C-FC-H2O-S2</v>
          </cell>
          <cell r="B692" t="str">
            <v>VAR_ncap</v>
          </cell>
          <cell r="C692" t="str">
            <v>-</v>
          </cell>
          <cell r="E692">
            <v>1.58814985987301E-6</v>
          </cell>
          <cell r="F692">
            <v>3.2243070527566299E-6</v>
          </cell>
          <cell r="G692">
            <v>3.2672159711684501E-6</v>
          </cell>
          <cell r="H692">
            <v>8.9868645944492608E-6</v>
          </cell>
          <cell r="I692">
            <v>7.4641383782696897E-6</v>
          </cell>
        </row>
        <row r="693">
          <cell r="A693" t="str">
            <v>T_C-FC-H2O-S2</v>
          </cell>
          <cell r="B693" t="str">
            <v>VAR_cap</v>
          </cell>
          <cell r="C693" t="str">
            <v>-</v>
          </cell>
          <cell r="D693">
            <v>6.33333333333333E-6</v>
          </cell>
          <cell r="E693">
            <v>7.9003399144414805E-6</v>
          </cell>
          <cell r="F693">
            <v>1.0992027888767409E-5</v>
          </cell>
          <cell r="G693">
            <v>1.243909737060041E-5</v>
          </cell>
          <cell r="H693">
            <v>1.9735266558098338E-5</v>
          </cell>
          <cell r="I693">
            <v>1.3723593530638909E-5</v>
          </cell>
        </row>
        <row r="694">
          <cell r="A694" t="str">
            <v>T_B_c-ICEDSL-S2</v>
          </cell>
          <cell r="B694" t="str">
            <v>VAR_fout</v>
          </cell>
          <cell r="C694" t="str">
            <v>CO2_T</v>
          </cell>
          <cell r="D694">
            <v>38.087549141233197</v>
          </cell>
          <cell r="E694">
            <v>29.15920733588607</v>
          </cell>
          <cell r="F694">
            <v>35.513574908074702</v>
          </cell>
          <cell r="G694">
            <v>43.424277899981114</v>
          </cell>
          <cell r="H694">
            <v>15.212543174775396</v>
          </cell>
          <cell r="I694">
            <v>1.292915771974041E-2</v>
          </cell>
        </row>
        <row r="695">
          <cell r="A695" t="str">
            <v>T_B_c-ICEDSL-S2</v>
          </cell>
          <cell r="B695" t="str">
            <v>VAR_fout</v>
          </cell>
          <cell r="C695" t="str">
            <v>TPBSc</v>
          </cell>
          <cell r="D695">
            <v>4.5448291515645139E-2</v>
          </cell>
          <cell r="E695">
            <v>3.4933428585256901E-2</v>
          </cell>
          <cell r="F695">
            <v>4.3184087727656945E-2</v>
          </cell>
          <cell r="G695">
            <v>5.6087876968688083E-2</v>
          </cell>
          <cell r="H695">
            <v>2.2239774461246094E-2</v>
          </cell>
          <cell r="I695">
            <v>1.9980806788041294E-5</v>
          </cell>
        </row>
        <row r="696">
          <cell r="A696" t="str">
            <v>T_B_c-ICEDSL-S2</v>
          </cell>
          <cell r="B696" t="str">
            <v>VAR_fin</v>
          </cell>
          <cell r="C696" t="str">
            <v>TDSL</v>
          </cell>
          <cell r="D696">
            <v>0.51961185731559545</v>
          </cell>
          <cell r="E696">
            <v>0.39780637566010962</v>
          </cell>
          <cell r="F696">
            <v>0.48449624704058319</v>
          </cell>
          <cell r="G696">
            <v>0.59241852523848704</v>
          </cell>
          <cell r="H696">
            <v>0.20753810606787659</v>
          </cell>
          <cell r="I696">
            <v>1.7638687202920105E-4</v>
          </cell>
        </row>
        <row r="697">
          <cell r="A697" t="str">
            <v>T_B_c-ICEDSL-S2</v>
          </cell>
          <cell r="B697" t="str">
            <v>VAR_ncap</v>
          </cell>
          <cell r="C697" t="str">
            <v>-</v>
          </cell>
          <cell r="E697">
            <v>6.6852030443391105E-7</v>
          </cell>
          <cell r="F697">
            <v>1.7918591204108E-4</v>
          </cell>
          <cell r="G697">
            <v>5.0448402123431805E-4</v>
          </cell>
          <cell r="H697">
            <v>4.9780004741604298E-7</v>
          </cell>
          <cell r="I697">
            <v>7.45105847569516E-8</v>
          </cell>
        </row>
        <row r="698">
          <cell r="A698" t="str">
            <v>T_B_c-ICEDSL-S2</v>
          </cell>
          <cell r="B698" t="str">
            <v>VAR_cap</v>
          </cell>
          <cell r="C698" t="str">
            <v>-</v>
          </cell>
          <cell r="D698">
            <v>9.8784375000000001E-4</v>
          </cell>
          <cell r="E698">
            <v>7.5963717455178499E-4</v>
          </cell>
          <cell r="F698">
            <v>9.388463542459181E-4</v>
          </cell>
          <cell r="G698">
            <v>1.2187423618722729E-3</v>
          </cell>
          <cell r="H698">
            <v>4.8332179628881097E-4</v>
          </cell>
          <cell r="I698">
            <v>4.0749258465639813E-7</v>
          </cell>
        </row>
        <row r="699">
          <cell r="A699" t="str">
            <v>T_TW-FCLH2O-S1</v>
          </cell>
          <cell r="B699" t="str">
            <v>VAR_fout</v>
          </cell>
          <cell r="C699" t="str">
            <v>TPTWL</v>
          </cell>
          <cell r="G699">
            <v>6.7810002901799965E-5</v>
          </cell>
          <cell r="H699">
            <v>3.0393349829485795E-4</v>
          </cell>
          <cell r="I699">
            <v>2.565917871525348E-4</v>
          </cell>
        </row>
        <row r="700">
          <cell r="A700" t="str">
            <v>T_TW-FCLH2O-S1</v>
          </cell>
          <cell r="B700" t="str">
            <v>VAR_fin</v>
          </cell>
          <cell r="C700" t="str">
            <v>TH2O</v>
          </cell>
          <cell r="G700">
            <v>1.4617003416174798E-5</v>
          </cell>
          <cell r="H700">
            <v>6.4013956187444217E-5</v>
          </cell>
          <cell r="I700">
            <v>5.2678325750200603E-5</v>
          </cell>
        </row>
        <row r="701">
          <cell r="A701" t="str">
            <v>T_TW-FCLH2O-S1</v>
          </cell>
          <cell r="B701" t="str">
            <v>VAR_ncap</v>
          </cell>
          <cell r="C701" t="str">
            <v>-</v>
          </cell>
          <cell r="G701">
            <v>2.59100863985879E-5</v>
          </cell>
          <cell r="H701">
            <v>5.8890042129449601E-5</v>
          </cell>
          <cell r="I701">
            <v>6.3052339898700798E-5</v>
          </cell>
        </row>
        <row r="702">
          <cell r="A702" t="str">
            <v>T_TW-FCLH2O-S1</v>
          </cell>
          <cell r="B702" t="str">
            <v>VAR_cap</v>
          </cell>
          <cell r="C702" t="str">
            <v>-</v>
          </cell>
          <cell r="G702">
            <v>2.59100863985879E-5</v>
          </cell>
          <cell r="H702">
            <v>1.1609577982198142E-4</v>
          </cell>
          <cell r="I702">
            <v>1.017832706378879E-4</v>
          </cell>
        </row>
        <row r="703">
          <cell r="A703" t="str">
            <v>D-T-ELC-TW_Bat_S1</v>
          </cell>
          <cell r="B703" t="str">
            <v>VAR_fout</v>
          </cell>
          <cell r="C703" t="str">
            <v>T-ELC-TWSTGin_S1</v>
          </cell>
          <cell r="D703">
            <v>1.6118286856248623E-3</v>
          </cell>
          <cell r="E703">
            <v>5.071890636009501E-2</v>
          </cell>
          <cell r="F703">
            <v>5.073635059613215E-2</v>
          </cell>
          <cell r="G703">
            <v>4.4251951933484322E-2</v>
          </cell>
          <cell r="H703">
            <v>2.1775886470212702E-3</v>
          </cell>
          <cell r="I703">
            <v>7.3519033643181561E-2</v>
          </cell>
        </row>
        <row r="704">
          <cell r="A704" t="str">
            <v>D-T-ELC-TW_Bat_S1</v>
          </cell>
          <cell r="B704" t="str">
            <v>VAR_fin</v>
          </cell>
          <cell r="C704" t="str">
            <v>TELC</v>
          </cell>
          <cell r="D704">
            <v>1.6118286856248623E-3</v>
          </cell>
          <cell r="E704">
            <v>5.071890636009501E-2</v>
          </cell>
          <cell r="F704">
            <v>5.073635059613215E-2</v>
          </cell>
          <cell r="G704">
            <v>4.4251951933484322E-2</v>
          </cell>
          <cell r="H704">
            <v>2.1775886470212702E-3</v>
          </cell>
          <cell r="I704">
            <v>7.3519033643181561E-2</v>
          </cell>
        </row>
        <row r="705">
          <cell r="A705" t="str">
            <v>D-T-ELC-TW_Bat_S1</v>
          </cell>
          <cell r="B705" t="str">
            <v>VAR_ncap</v>
          </cell>
          <cell r="C705" t="str">
            <v>-</v>
          </cell>
          <cell r="D705">
            <v>1.9028705788998599E-4</v>
          </cell>
          <cell r="E705">
            <v>5.17095429124622E-3</v>
          </cell>
          <cell r="F705">
            <v>1.9173029868956199E-6</v>
          </cell>
          <cell r="G705">
            <v>5.0001571643121298E-5</v>
          </cell>
          <cell r="H705">
            <v>1.0665527929567601E-5</v>
          </cell>
          <cell r="I705">
            <v>7.7283938790799296E-3</v>
          </cell>
        </row>
        <row r="706">
          <cell r="A706" t="str">
            <v>D-T-ELC-TW_Bat_S1</v>
          </cell>
          <cell r="B706" t="str">
            <v>VAR_cap</v>
          </cell>
          <cell r="C706" t="str">
            <v>-</v>
          </cell>
          <cell r="D706">
            <v>1.9028705788998599E-4</v>
          </cell>
          <cell r="E706">
            <v>5.3612413491362096E-3</v>
          </cell>
          <cell r="F706">
            <v>5.3631586521231001E-3</v>
          </cell>
          <cell r="G706">
            <v>4.6769777842109598E-3</v>
          </cell>
          <cell r="H706">
            <v>2.3018507645364999E-4</v>
          </cell>
          <cell r="I706">
            <v>7.7707116908838298E-3</v>
          </cell>
        </row>
        <row r="707">
          <cell r="A707" t="str">
            <v>T_C-FC-H2O-S3</v>
          </cell>
          <cell r="B707" t="str">
            <v>VAR_fout</v>
          </cell>
          <cell r="C707" t="str">
            <v>TPCAR</v>
          </cell>
          <cell r="D707">
            <v>7.1841705312674438E-4</v>
          </cell>
          <cell r="E707">
            <v>1.5922131940548307E-3</v>
          </cell>
          <cell r="F707">
            <v>1.5152147965021804E-3</v>
          </cell>
          <cell r="G707">
            <v>1.2914282447874903E-3</v>
          </cell>
          <cell r="H707">
            <v>1.8773696236000381E-4</v>
          </cell>
          <cell r="I707">
            <v>1.5461083472161188E-4</v>
          </cell>
        </row>
        <row r="708">
          <cell r="A708" t="str">
            <v>T_C-FC-H2O-S3</v>
          </cell>
          <cell r="B708" t="str">
            <v>VAR_fin</v>
          </cell>
          <cell r="C708" t="str">
            <v>TH2O</v>
          </cell>
          <cell r="D708">
            <v>8.6555742473557558E-4</v>
          </cell>
          <cell r="E708">
            <v>1.9183174256206961E-3</v>
          </cell>
          <cell r="F708">
            <v>1.8255488389002546E-3</v>
          </cell>
          <cell r="G708">
            <v>1.5559281352301646E-3</v>
          </cell>
          <cell r="H708">
            <v>2.074818172860403E-4</v>
          </cell>
          <cell r="I708">
            <v>1.5534832143443379E-4</v>
          </cell>
        </row>
        <row r="709">
          <cell r="A709" t="str">
            <v>T_C-FC-H2O-S3</v>
          </cell>
          <cell r="B709" t="str">
            <v>VAR_ncap</v>
          </cell>
          <cell r="C709" t="str">
            <v>-</v>
          </cell>
          <cell r="E709">
            <v>1.3431233309462999E-6</v>
          </cell>
          <cell r="F709">
            <v>2.3711725369090499E-6</v>
          </cell>
          <cell r="G709">
            <v>2.4109788788812202E-6</v>
          </cell>
          <cell r="H709">
            <v>6.9787420576967E-6</v>
          </cell>
          <cell r="I709">
            <v>7.7487429452728406E-6</v>
          </cell>
        </row>
        <row r="710">
          <cell r="A710" t="str">
            <v>T_C-FC-H2O-S3</v>
          </cell>
          <cell r="B710" t="str">
            <v>VAR_cap</v>
          </cell>
          <cell r="C710" t="str">
            <v>-</v>
          </cell>
          <cell r="D710">
            <v>5.3666666666666699E-5</v>
          </cell>
          <cell r="E710">
            <v>1.0938287323234996E-4</v>
          </cell>
          <cell r="F710">
            <v>1.0645931094739955E-4</v>
          </cell>
          <cell r="G710">
            <v>9.1422734905061183E-5</v>
          </cell>
          <cell r="H710">
            <v>1.4564985544649765E-5</v>
          </cell>
          <cell r="I710">
            <v>1.2120236732186901E-5</v>
          </cell>
        </row>
        <row r="711">
          <cell r="A711" t="str">
            <v>T_B_c-ICEDSL-S3</v>
          </cell>
          <cell r="B711" t="str">
            <v>VAR_fout</v>
          </cell>
          <cell r="C711" t="str">
            <v>CO2_T</v>
          </cell>
          <cell r="D711">
            <v>11.6389195659112</v>
          </cell>
          <cell r="E711">
            <v>9.3695467069813301</v>
          </cell>
          <cell r="F711">
            <v>9.6236617158592956</v>
          </cell>
          <cell r="G711">
            <v>4.3316381875608299</v>
          </cell>
          <cell r="H711">
            <v>3.4750645978453534</v>
          </cell>
          <cell r="I711">
            <v>9.5712450428080808E-3</v>
          </cell>
        </row>
        <row r="712">
          <cell r="A712" t="str">
            <v>T_B_c-ICEDSL-S3</v>
          </cell>
          <cell r="B712" t="str">
            <v>VAR_fout</v>
          </cell>
          <cell r="C712" t="str">
            <v>TPBSc</v>
          </cell>
          <cell r="D712">
            <v>9.2014992512682008E-3</v>
          </cell>
          <cell r="E712">
            <v>7.4372848445335331E-3</v>
          </cell>
          <cell r="F712">
            <v>7.6564611041988551E-3</v>
          </cell>
          <cell r="G712">
            <v>3.4762421141081965E-3</v>
          </cell>
          <cell r="H712">
            <v>3.3988295561238444E-3</v>
          </cell>
          <cell r="I712">
            <v>1.0038665802338182E-5</v>
          </cell>
        </row>
        <row r="713">
          <cell r="A713" t="str">
            <v>T_B_c-ICEDSL-S3</v>
          </cell>
          <cell r="B713" t="str">
            <v>VAR_fin</v>
          </cell>
          <cell r="C713" t="str">
            <v>TDSL</v>
          </cell>
          <cell r="D713">
            <v>0.15878471440533706</v>
          </cell>
          <cell r="E713">
            <v>0.12782464811707148</v>
          </cell>
          <cell r="F713">
            <v>0.131291428592896</v>
          </cell>
          <cell r="G713">
            <v>5.909465467340843E-2</v>
          </cell>
          <cell r="H713">
            <v>4.7408793967876596E-2</v>
          </cell>
          <cell r="I713">
            <v>1.3057633073408021E-4</v>
          </cell>
        </row>
        <row r="714">
          <cell r="A714" t="str">
            <v>T_B_c-ICEDSL-S3</v>
          </cell>
          <cell r="B714" t="str">
            <v>VAR_ncap</v>
          </cell>
          <cell r="C714" t="str">
            <v>-</v>
          </cell>
          <cell r="E714">
            <v>2.39645904687539E-7</v>
          </cell>
          <cell r="F714">
            <v>4.9601167509036098E-6</v>
          </cell>
          <cell r="G714">
            <v>2.1995277998973899E-6</v>
          </cell>
          <cell r="H714">
            <v>4.0186459131851499E-7</v>
          </cell>
          <cell r="I714">
            <v>4.6595265941934601E-8</v>
          </cell>
        </row>
        <row r="715">
          <cell r="A715" t="str">
            <v>T_B_c-ICEDSL-S3</v>
          </cell>
          <cell r="B715" t="str">
            <v>VAR_cap</v>
          </cell>
          <cell r="C715" t="str">
            <v>-</v>
          </cell>
          <cell r="D715">
            <v>2.002385611101744E-4</v>
          </cell>
          <cell r="E715">
            <v>1.6164395692234713E-4</v>
          </cell>
          <cell r="F715">
            <v>1.6661399128023682E-4</v>
          </cell>
          <cell r="G715">
            <v>7.5339003183677407E-5</v>
          </cell>
          <cell r="H715">
            <v>7.3821621347253702E-5</v>
          </cell>
          <cell r="I715">
            <v>1.84242426782758E-7</v>
          </cell>
        </row>
        <row r="716">
          <cell r="A716" t="str">
            <v>T_TW-FCLH2O-S2</v>
          </cell>
          <cell r="B716" t="str">
            <v>VAR_fout</v>
          </cell>
          <cell r="C716" t="str">
            <v>TPTWL</v>
          </cell>
          <cell r="G716">
            <v>3.4461029682173394E-5</v>
          </cell>
          <cell r="H716">
            <v>1.3210054979917915E-4</v>
          </cell>
          <cell r="I716">
            <v>1.0180071423667494E-4</v>
          </cell>
        </row>
        <row r="717">
          <cell r="A717" t="str">
            <v>T_TW-FCLH2O-S2</v>
          </cell>
          <cell r="B717" t="str">
            <v>VAR_fin</v>
          </cell>
          <cell r="C717" t="str">
            <v>TH2O</v>
          </cell>
          <cell r="G717">
            <v>1.2759153412673489E-5</v>
          </cell>
          <cell r="H717">
            <v>4.7997115509909737E-5</v>
          </cell>
          <cell r="I717">
            <v>3.6241362843546523E-5</v>
          </cell>
        </row>
        <row r="718">
          <cell r="A718" t="str">
            <v>T_TW-FCLH2O-S2</v>
          </cell>
          <cell r="B718" t="str">
            <v>VAR_ncap</v>
          </cell>
          <cell r="C718" t="str">
            <v>-</v>
          </cell>
          <cell r="G718">
            <v>1.3032014026725001E-5</v>
          </cell>
          <cell r="H718">
            <v>2.09696960769604E-5</v>
          </cell>
          <cell r="I718">
            <v>1.7687247726805901E-5</v>
          </cell>
        </row>
        <row r="719">
          <cell r="A719" t="str">
            <v>T_TW-FCLH2O-S2</v>
          </cell>
          <cell r="B719" t="str">
            <v>VAR_cap</v>
          </cell>
          <cell r="C719" t="str">
            <v>-</v>
          </cell>
          <cell r="G719">
            <v>1.3032014026725001E-5</v>
          </cell>
          <cell r="H719">
            <v>5.0224710128379445E-5</v>
          </cell>
          <cell r="I719">
            <v>3.9058496701809577E-5</v>
          </cell>
        </row>
        <row r="720">
          <cell r="A720" t="str">
            <v>D-T-ELC-TW_Bat_S2</v>
          </cell>
          <cell r="B720" t="str">
            <v>VAR_fout</v>
          </cell>
          <cell r="C720" t="str">
            <v>T-ELC-TWSTGin_S2</v>
          </cell>
          <cell r="D720">
            <v>3.5988537452169355E-4</v>
          </cell>
          <cell r="E720">
            <v>4.5598880400848625E-4</v>
          </cell>
          <cell r="F720">
            <v>4.5993355596907009E-4</v>
          </cell>
          <cell r="G720">
            <v>1.8456027285796376E-3</v>
          </cell>
          <cell r="H720">
            <v>2.4105228576803048E-3</v>
          </cell>
          <cell r="I720">
            <v>1.5677742624494746E-3</v>
          </cell>
        </row>
        <row r="721">
          <cell r="A721" t="str">
            <v>D-T-ELC-TW_Bat_S2</v>
          </cell>
          <cell r="B721" t="str">
            <v>VAR_fin</v>
          </cell>
          <cell r="C721" t="str">
            <v>TELC</v>
          </cell>
          <cell r="D721">
            <v>3.5988537452169355E-4</v>
          </cell>
          <cell r="E721">
            <v>4.5598880400848625E-4</v>
          </cell>
          <cell r="F721">
            <v>4.5993355596907009E-4</v>
          </cell>
          <cell r="G721">
            <v>1.8456027285796376E-3</v>
          </cell>
          <cell r="H721">
            <v>2.4105228576803048E-3</v>
          </cell>
          <cell r="I721">
            <v>1.5677742624494746E-3</v>
          </cell>
        </row>
        <row r="722">
          <cell r="A722" t="str">
            <v>D-T-ELC-TW_Bat_S2</v>
          </cell>
          <cell r="B722" t="str">
            <v>VAR_ncap</v>
          </cell>
          <cell r="C722" t="str">
            <v>-</v>
          </cell>
          <cell r="D722">
            <v>7.0751143785089494E-5</v>
          </cell>
          <cell r="E722">
            <v>4.1477756668889203E-7</v>
          </cell>
          <cell r="F722">
            <v>1.7084877020041201E-6</v>
          </cell>
          <cell r="G722">
            <v>1.21820960897192E-4</v>
          </cell>
          <cell r="H722">
            <v>1.2130093136709499E-6</v>
          </cell>
          <cell r="I722">
            <v>9.9542002443461506E-5</v>
          </cell>
        </row>
        <row r="723">
          <cell r="A723" t="str">
            <v>D-T-ELC-TW_Bat_S2</v>
          </cell>
          <cell r="B723" t="str">
            <v>VAR_cap</v>
          </cell>
          <cell r="C723" t="str">
            <v>-</v>
          </cell>
          <cell r="D723">
            <v>7.0751143785089494E-5</v>
          </cell>
          <cell r="E723">
            <v>7.11659213517784E-5</v>
          </cell>
          <cell r="F723">
            <v>7.2874409053782499E-5</v>
          </cell>
          <cell r="G723">
            <v>1.9469536995097401E-4</v>
          </cell>
          <cell r="H723">
            <v>2.5485200304970601E-4</v>
          </cell>
          <cell r="I723">
            <v>1.6557510548775601E-4</v>
          </cell>
        </row>
        <row r="724">
          <cell r="A724" t="str">
            <v>T_C-FC-H2O-S4</v>
          </cell>
          <cell r="B724" t="str">
            <v>VAR_fout</v>
          </cell>
          <cell r="C724" t="str">
            <v>TPCAR</v>
          </cell>
          <cell r="E724">
            <v>2.6011400876281611E-5</v>
          </cell>
          <cell r="F724">
            <v>6.0672278796517635E-5</v>
          </cell>
          <cell r="G724">
            <v>8.995351651656831E-5</v>
          </cell>
          <cell r="H724">
            <v>3.868349208201131E-4</v>
          </cell>
          <cell r="I724">
            <v>6.5647372053995456E-2</v>
          </cell>
        </row>
        <row r="725">
          <cell r="A725" t="str">
            <v>T_C-FC-H2O-S4</v>
          </cell>
          <cell r="B725" t="str">
            <v>VAR_fin</v>
          </cell>
          <cell r="C725" t="str">
            <v>TH2O</v>
          </cell>
          <cell r="E725">
            <v>3.1086122716904116E-5</v>
          </cell>
          <cell r="F725">
            <v>7.2509201374946591E-5</v>
          </cell>
          <cell r="G725">
            <v>1.0750309322251452E-4</v>
          </cell>
          <cell r="H725">
            <v>4.2325423082135934E-4</v>
          </cell>
          <cell r="I725">
            <v>6.1910537467316736E-2</v>
          </cell>
        </row>
        <row r="726">
          <cell r="A726" t="str">
            <v>T_C-FC-H2O-S4</v>
          </cell>
          <cell r="B726" t="str">
            <v>VAR_ncap</v>
          </cell>
          <cell r="C726" t="str">
            <v>-</v>
          </cell>
          <cell r="E726">
            <v>2.02306712185526E-6</v>
          </cell>
          <cell r="F726">
            <v>3.3638858251921302E-6</v>
          </cell>
          <cell r="G726">
            <v>3.4320836403446798E-6</v>
          </cell>
          <cell r="H726">
            <v>2.1034383320297201E-5</v>
          </cell>
          <cell r="I726">
            <v>8.5764578556860593E-3</v>
          </cell>
        </row>
        <row r="727">
          <cell r="A727" t="str">
            <v>T_C-FC-H2O-S4</v>
          </cell>
          <cell r="B727" t="str">
            <v>VAR_cap</v>
          </cell>
          <cell r="C727" t="str">
            <v>-</v>
          </cell>
          <cell r="E727">
            <v>1.9961337239448101E-6</v>
          </cell>
          <cell r="F727">
            <v>5.2009795652012399E-6</v>
          </cell>
          <cell r="G727">
            <v>7.6829002174699093E-6</v>
          </cell>
          <cell r="H727">
            <v>3.7101097881943866E-5</v>
          </cell>
          <cell r="I727">
            <v>7.3348540254100283E-3</v>
          </cell>
        </row>
        <row r="728">
          <cell r="A728" t="str">
            <v>T_B_c-ICEDSL-S4</v>
          </cell>
          <cell r="B728" t="str">
            <v>VAR_fout</v>
          </cell>
          <cell r="C728" t="str">
            <v>CO2_T</v>
          </cell>
          <cell r="D728">
            <v>0.94300902870270986</v>
          </cell>
          <cell r="F728">
            <v>7.5633584571824499E-5</v>
          </cell>
        </row>
        <row r="729">
          <cell r="A729" t="str">
            <v>T_B_c-ICEDSL-S4</v>
          </cell>
          <cell r="B729" t="str">
            <v>VAR_fout</v>
          </cell>
          <cell r="C729" t="str">
            <v>TPBSc</v>
          </cell>
          <cell r="D729">
            <v>4.9718937075614897E-4</v>
          </cell>
          <cell r="F729">
            <v>4.0590690068490399E-8</v>
          </cell>
        </row>
        <row r="730">
          <cell r="A730" t="str">
            <v>T_B_c-ICEDSL-S4</v>
          </cell>
          <cell r="B730" t="str">
            <v>VAR_fin</v>
          </cell>
          <cell r="C730" t="str">
            <v>TDSL</v>
          </cell>
          <cell r="D730">
            <v>1.2865061783120194E-2</v>
          </cell>
          <cell r="F730">
            <v>1.03183607874249E-6</v>
          </cell>
        </row>
        <row r="731">
          <cell r="A731" t="str">
            <v>T_B_c-ICEDSL-S4</v>
          </cell>
          <cell r="B731" t="str">
            <v>VAR_cap</v>
          </cell>
          <cell r="C731" t="str">
            <v>-</v>
          </cell>
          <cell r="D731">
            <v>1.0950405376968604E-5</v>
          </cell>
          <cell r="E731">
            <v>-5.2546629484954716E-9</v>
          </cell>
          <cell r="F731">
            <v>-4.3234281720027148E-10</v>
          </cell>
          <cell r="G731">
            <v>-5.098843203602472E-10</v>
          </cell>
        </row>
        <row r="732">
          <cell r="A732" t="str">
            <v>D-T-ELC-HGV</v>
          </cell>
          <cell r="B732" t="str">
            <v>VAR_fout</v>
          </cell>
          <cell r="C732" t="str">
            <v>T-ELC-HGV_BatSTGin</v>
          </cell>
          <cell r="D732">
            <v>1.0085887992726627E-2</v>
          </cell>
          <cell r="E732">
            <v>2.9627020261716461E-2</v>
          </cell>
          <cell r="F732">
            <v>8.1658721167195678E-2</v>
          </cell>
          <cell r="G732">
            <v>0.28574329569967627</v>
          </cell>
          <cell r="H732">
            <v>1.1901643800495105</v>
          </cell>
          <cell r="I732">
            <v>4.0650136368091632</v>
          </cell>
        </row>
        <row r="733">
          <cell r="A733" t="str">
            <v>D-T-ELC-HGV</v>
          </cell>
          <cell r="B733" t="str">
            <v>VAR_fin</v>
          </cell>
          <cell r="C733" t="str">
            <v>TELC</v>
          </cell>
          <cell r="D733">
            <v>1.0085887992726627E-2</v>
          </cell>
          <cell r="E733">
            <v>2.9627020261716461E-2</v>
          </cell>
          <cell r="F733">
            <v>8.1658721167195678E-2</v>
          </cell>
          <cell r="G733">
            <v>0.28574329569967627</v>
          </cell>
          <cell r="H733">
            <v>1.1901643800495105</v>
          </cell>
          <cell r="I733">
            <v>4.0650136368091632</v>
          </cell>
        </row>
        <row r="734">
          <cell r="A734" t="str">
            <v>D-T-ELC-HGV</v>
          </cell>
          <cell r="B734" t="str">
            <v>VAR_ncap</v>
          </cell>
          <cell r="C734" t="str">
            <v>-</v>
          </cell>
          <cell r="D734">
            <v>1.39518020320948E-3</v>
          </cell>
          <cell r="E734">
            <v>2.39306060745542E-3</v>
          </cell>
          <cell r="F734">
            <v>6.6005492373206803E-3</v>
          </cell>
          <cell r="G734">
            <v>3.0149127559560202E-2</v>
          </cell>
          <cell r="H734">
            <v>0.102722439607567</v>
          </cell>
          <cell r="I734">
            <v>0.494599779137461</v>
          </cell>
        </row>
        <row r="735">
          <cell r="A735" t="str">
            <v>D-T-ELC-HGV</v>
          </cell>
          <cell r="B735" t="str">
            <v>VAR_cap</v>
          </cell>
          <cell r="C735" t="str">
            <v>-</v>
          </cell>
          <cell r="D735">
            <v>1.39518020320948E-3</v>
          </cell>
          <cell r="E735">
            <v>3.7882408106649102E-3</v>
          </cell>
          <cell r="F735">
            <v>1.03887900479856E-2</v>
          </cell>
          <cell r="G735">
            <v>3.5919541814930497E-2</v>
          </cell>
          <cell r="H735">
            <v>0.148071780136102</v>
          </cell>
          <cell r="I735">
            <v>0.51262639998401105</v>
          </cell>
        </row>
        <row r="736">
          <cell r="A736" t="str">
            <v>T_TW-FCLH2O-S3</v>
          </cell>
          <cell r="B736" t="str">
            <v>VAR_fout</v>
          </cell>
          <cell r="C736" t="str">
            <v>TPTWL</v>
          </cell>
          <cell r="G736">
            <v>1.906149538666268E-5</v>
          </cell>
          <cell r="H736">
            <v>6.5955020396019781E-5</v>
          </cell>
          <cell r="I736">
            <v>6.8084356306141324E-5</v>
          </cell>
        </row>
        <row r="737">
          <cell r="A737" t="str">
            <v>T_TW-FCLH2O-S3</v>
          </cell>
          <cell r="B737" t="str">
            <v>VAR_fin</v>
          </cell>
          <cell r="C737" t="str">
            <v>TH2O</v>
          </cell>
          <cell r="G737">
            <v>1.0826405728269118E-5</v>
          </cell>
          <cell r="H737">
            <v>3.684007025989982E-5</v>
          </cell>
          <cell r="I737">
            <v>3.7369943908110278E-5</v>
          </cell>
        </row>
        <row r="738">
          <cell r="A738" t="str">
            <v>T_TW-FCLH2O-S3</v>
          </cell>
          <cell r="B738" t="str">
            <v>VAR_ncap</v>
          </cell>
          <cell r="C738" t="str">
            <v>-</v>
          </cell>
          <cell r="G738">
            <v>7.01927109254381E-6</v>
          </cell>
          <cell r="H738">
            <v>8.1652318622980098E-6</v>
          </cell>
          <cell r="I738">
            <v>7.9040692214779497E-6</v>
          </cell>
        </row>
        <row r="739">
          <cell r="A739" t="str">
            <v>T_TW-FCLH2O-S3</v>
          </cell>
          <cell r="B739" t="str">
            <v>VAR_cap</v>
          </cell>
          <cell r="C739" t="str">
            <v>-</v>
          </cell>
          <cell r="G739">
            <v>7.01927109254381E-6</v>
          </cell>
          <cell r="H739">
            <v>2.4363778647535552E-5</v>
          </cell>
          <cell r="I739">
            <v>2.5183401371031306E-5</v>
          </cell>
        </row>
        <row r="740">
          <cell r="A740" t="str">
            <v>D-T-ELC-TW_Bat_S3</v>
          </cell>
          <cell r="B740" t="str">
            <v>VAR_fout</v>
          </cell>
          <cell r="C740" t="str">
            <v>T-ELC-TWSTGin_S3</v>
          </cell>
          <cell r="D740">
            <v>7.9488718933411889E-5</v>
          </cell>
          <cell r="E740">
            <v>1.4135438556972391E-4</v>
          </cell>
          <cell r="F740">
            <v>1.4981833502616926E-4</v>
          </cell>
          <cell r="G740">
            <v>2.1177165735696722E-3</v>
          </cell>
          <cell r="H740">
            <v>4.4241876039100465E-3</v>
          </cell>
          <cell r="I740">
            <v>2.5908859822487912E-3</v>
          </cell>
        </row>
        <row r="741">
          <cell r="A741" t="str">
            <v>D-T-ELC-TW_Bat_S3</v>
          </cell>
          <cell r="B741" t="str">
            <v>VAR_fin</v>
          </cell>
          <cell r="C741" t="str">
            <v>TELC</v>
          </cell>
          <cell r="D741">
            <v>7.9488718933411889E-5</v>
          </cell>
          <cell r="E741">
            <v>1.4135438556972391E-4</v>
          </cell>
          <cell r="F741">
            <v>1.4981833502616926E-4</v>
          </cell>
          <cell r="G741">
            <v>2.1177165735696722E-3</v>
          </cell>
          <cell r="H741">
            <v>4.4241876039100465E-3</v>
          </cell>
          <cell r="I741">
            <v>2.5908859822487912E-3</v>
          </cell>
        </row>
        <row r="742">
          <cell r="A742" t="str">
            <v>D-T-ELC-TW_Bat_S3</v>
          </cell>
          <cell r="B742" t="str">
            <v>VAR_ncap</v>
          </cell>
          <cell r="C742" t="str">
            <v>-</v>
          </cell>
          <cell r="D742">
            <v>6.7678121448753803E-5</v>
          </cell>
          <cell r="E742">
            <v>4.6537180592811197E-7</v>
          </cell>
          <cell r="F742">
            <v>2.7515535989928599E-6</v>
          </cell>
          <cell r="G742">
            <v>1.52617933171077E-4</v>
          </cell>
          <cell r="H742">
            <v>7.2057674942299598E-6</v>
          </cell>
          <cell r="I742">
            <v>2.517500373775E-6</v>
          </cell>
        </row>
        <row r="743">
          <cell r="A743" t="str">
            <v>D-T-ELC-TW_Bat_S3</v>
          </cell>
          <cell r="B743" t="str">
            <v>VAR_cap</v>
          </cell>
          <cell r="C743" t="str">
            <v>-</v>
          </cell>
          <cell r="D743">
            <v>6.7678121448753803E-5</v>
          </cell>
          <cell r="E743">
            <v>6.8143493254681906E-5</v>
          </cell>
          <cell r="F743">
            <v>7.0895046853674794E-5</v>
          </cell>
          <cell r="G743">
            <v>2.2351298002475201E-4</v>
          </cell>
          <cell r="H743">
            <v>4.67871288640049E-4</v>
          </cell>
          <cell r="I743">
            <v>2.7362403577785099E-4</v>
          </cell>
        </row>
        <row r="744">
          <cell r="A744" t="str">
            <v>T_TW-FCLH2O-S4</v>
          </cell>
          <cell r="B744" t="str">
            <v>VAR_fout</v>
          </cell>
          <cell r="C744" t="str">
            <v>TPTWL</v>
          </cell>
          <cell r="G744">
            <v>9.3382313163213909E-6</v>
          </cell>
          <cell r="H744">
            <v>3.3665197575827617E-5</v>
          </cell>
          <cell r="I744">
            <v>4.1341890381931775E-5</v>
          </cell>
        </row>
        <row r="745">
          <cell r="A745" t="str">
            <v>T_TW-FCLH2O-S4</v>
          </cell>
          <cell r="B745" t="str">
            <v>VAR_fin</v>
          </cell>
          <cell r="C745" t="str">
            <v>TH2O</v>
          </cell>
          <cell r="G745">
            <v>5.9782235221379395E-6</v>
          </cell>
          <cell r="H745">
            <v>2.1134544528085872E-5</v>
          </cell>
          <cell r="I745">
            <v>2.5569292469452498E-5</v>
          </cell>
        </row>
        <row r="746">
          <cell r="A746" t="str">
            <v>T_TW-FCLH2O-S4</v>
          </cell>
          <cell r="B746" t="str">
            <v>VAR_ncap</v>
          </cell>
          <cell r="C746" t="str">
            <v>-</v>
          </cell>
          <cell r="G746">
            <v>3.2265891782129899E-6</v>
          </cell>
          <cell r="H746">
            <v>4.18723106674055E-6</v>
          </cell>
          <cell r="I746">
            <v>3.8779663839950101E-6</v>
          </cell>
        </row>
        <row r="747">
          <cell r="A747" t="str">
            <v>T_TW-FCLH2O-S4</v>
          </cell>
          <cell r="B747" t="str">
            <v>VAR_cap</v>
          </cell>
          <cell r="C747" t="str">
            <v>-</v>
          </cell>
          <cell r="G747">
            <v>3.2265891782129899E-6</v>
          </cell>
          <cell r="H747">
            <v>1.1789645733248451E-5</v>
          </cell>
          <cell r="I747">
            <v>1.4527621388182405E-5</v>
          </cell>
        </row>
        <row r="748">
          <cell r="A748" t="str">
            <v>D-T-ELC-TW_Bat_S4</v>
          </cell>
          <cell r="B748" t="str">
            <v>VAR_fout</v>
          </cell>
          <cell r="C748" t="str">
            <v>T-ELC-TWSTGin_S4</v>
          </cell>
          <cell r="D748">
            <v>2.9871030330310155E-5</v>
          </cell>
          <cell r="E748">
            <v>6.4726823339982838E-5</v>
          </cell>
          <cell r="F748">
            <v>8.3578039484754203E-5</v>
          </cell>
          <cell r="G748">
            <v>2.0970991055356118E-3</v>
          </cell>
          <cell r="H748">
            <v>5.1702739236357447E-3</v>
          </cell>
          <cell r="I748">
            <v>4.170346533386801E-3</v>
          </cell>
        </row>
        <row r="749">
          <cell r="A749" t="str">
            <v>D-T-ELC-TW_Bat_S4</v>
          </cell>
          <cell r="B749" t="str">
            <v>VAR_fin</v>
          </cell>
          <cell r="C749" t="str">
            <v>TELC</v>
          </cell>
          <cell r="D749">
            <v>2.9871030330310155E-5</v>
          </cell>
          <cell r="E749">
            <v>6.4726823339982838E-5</v>
          </cell>
          <cell r="F749">
            <v>8.3578039484754203E-5</v>
          </cell>
          <cell r="G749">
            <v>2.0970991055356118E-3</v>
          </cell>
          <cell r="H749">
            <v>5.1702739236357447E-3</v>
          </cell>
          <cell r="I749">
            <v>4.170346533386801E-3</v>
          </cell>
        </row>
        <row r="750">
          <cell r="A750" t="str">
            <v>D-T-ELC-TW_Bat_S4</v>
          </cell>
          <cell r="B750" t="str">
            <v>VAR_ncap</v>
          </cell>
          <cell r="C750" t="str">
            <v>-</v>
          </cell>
          <cell r="D750">
            <v>7.4413777437421007E-5</v>
          </cell>
          <cell r="E750">
            <v>4.8788847861630302E-7</v>
          </cell>
          <cell r="F750">
            <v>1.2048895406005E-6</v>
          </cell>
          <cell r="G750">
            <v>1.45225267126612E-4</v>
          </cell>
          <cell r="H750">
            <v>2.1585281297178998E-5</v>
          </cell>
          <cell r="I750">
            <v>1.3534060279738499E-5</v>
          </cell>
        </row>
        <row r="751">
          <cell r="A751" t="str">
            <v>D-T-ELC-TW_Bat_S4</v>
          </cell>
          <cell r="B751" t="str">
            <v>VAR_cap</v>
          </cell>
          <cell r="C751" t="str">
            <v>-</v>
          </cell>
          <cell r="D751">
            <v>7.4413777437421007E-5</v>
          </cell>
          <cell r="E751">
            <v>7.4901665916037299E-5</v>
          </cell>
          <cell r="F751">
            <v>7.6106555456637804E-5</v>
          </cell>
          <cell r="G751">
            <v>2.2133182258325001E-4</v>
          </cell>
          <cell r="H751">
            <v>5.4680778141312199E-4</v>
          </cell>
          <cell r="I751">
            <v>4.4102250222227099E-4</v>
          </cell>
        </row>
        <row r="752">
          <cell r="A752" t="str">
            <v>T_B_u-ICENGA-S1</v>
          </cell>
          <cell r="B752" t="str">
            <v>VAR_fout</v>
          </cell>
          <cell r="C752" t="str">
            <v>CO2_T</v>
          </cell>
          <cell r="E752">
            <v>4.70367878584686E-3</v>
          </cell>
          <cell r="F752">
            <v>1.4418402319955625</v>
          </cell>
          <cell r="G752">
            <v>2.693579616060781E-2</v>
          </cell>
          <cell r="H752">
            <v>3.9820425286017064E-2</v>
          </cell>
          <cell r="I752">
            <v>0.15331244776315398</v>
          </cell>
        </row>
        <row r="753">
          <cell r="A753" t="str">
            <v>T_B_u-ICENGA-S1</v>
          </cell>
          <cell r="B753" t="str">
            <v>VAR_fout</v>
          </cell>
          <cell r="C753" t="str">
            <v>TPBSu</v>
          </cell>
          <cell r="E753">
            <v>1.0027636008931419E-5</v>
          </cell>
          <cell r="F753">
            <v>3.2409467693366618E-3</v>
          </cell>
          <cell r="G753">
            <v>6.2310966258948794E-5</v>
          </cell>
          <cell r="H753">
            <v>1.0440870020043842E-4</v>
          </cell>
          <cell r="I753">
            <v>4.5336993644773209E-4</v>
          </cell>
        </row>
        <row r="754">
          <cell r="A754" t="str">
            <v>T_B_u-ICENGA-S1</v>
          </cell>
          <cell r="B754" t="str">
            <v>VAR_fin</v>
          </cell>
          <cell r="C754" t="str">
            <v>TNGA</v>
          </cell>
          <cell r="E754">
            <v>8.3398560032745727E-5</v>
          </cell>
          <cell r="F754">
            <v>2.5564543120488645E-2</v>
          </cell>
          <cell r="G754">
            <v>4.7758503830865019E-4</v>
          </cell>
          <cell r="H754">
            <v>7.0603590932654346E-4</v>
          </cell>
          <cell r="I754">
            <v>2.7183058114034339E-3</v>
          </cell>
        </row>
        <row r="755">
          <cell r="A755" t="str">
            <v>T_B_u-ICENGA-S1</v>
          </cell>
          <cell r="B755" t="str">
            <v>VAR_ncap</v>
          </cell>
          <cell r="C755" t="str">
            <v>-</v>
          </cell>
          <cell r="E755">
            <v>2.21033586374676E-7</v>
          </cell>
          <cell r="F755">
            <v>6.0943842875939098E-5</v>
          </cell>
          <cell r="G755">
            <v>5.5743610048485503E-7</v>
          </cell>
          <cell r="H755">
            <v>8.6613041365391299E-7</v>
          </cell>
          <cell r="I755">
            <v>1.11316693493477E-5</v>
          </cell>
        </row>
        <row r="756">
          <cell r="A756" t="str">
            <v>T_B_u-ICENGA-S1</v>
          </cell>
          <cell r="B756" t="str">
            <v>VAR_cap</v>
          </cell>
          <cell r="C756" t="str">
            <v>-</v>
          </cell>
          <cell r="E756">
            <v>2.21033586374676E-7</v>
          </cell>
          <cell r="F756">
            <v>6.1164876462313804E-5</v>
          </cell>
          <cell r="G756">
            <v>1.2233835528494051E-6</v>
          </cell>
          <cell r="H756">
            <v>2.09987810115457E-6</v>
          </cell>
          <cell r="I756">
            <v>1.17652203107701E-5</v>
          </cell>
        </row>
        <row r="757">
          <cell r="A757" t="str">
            <v>T_B_u-ICENGA-S2</v>
          </cell>
          <cell r="B757" t="str">
            <v>VAR_fout</v>
          </cell>
          <cell r="C757" t="str">
            <v>CO2_T</v>
          </cell>
          <cell r="E757">
            <v>5.0670018716919597E-3</v>
          </cell>
          <cell r="F757">
            <v>5.1944990287005707E-2</v>
          </cell>
          <cell r="G757">
            <v>7.4913511380308329E-2</v>
          </cell>
          <cell r="H757">
            <v>4.5775119485088792E-2</v>
          </cell>
          <cell r="I757">
            <v>2.2211046913707448E-2</v>
          </cell>
        </row>
        <row r="758">
          <cell r="A758" t="str">
            <v>T_B_u-ICENGA-S2</v>
          </cell>
          <cell r="B758" t="str">
            <v>VAR_fout</v>
          </cell>
          <cell r="C758" t="str">
            <v>TPBSu</v>
          </cell>
          <cell r="E758">
            <v>7.6362661589700682E-6</v>
          </cell>
          <cell r="F758">
            <v>8.1872475780583691E-5</v>
          </cell>
          <cell r="G758">
            <v>1.2138649195157218E-4</v>
          </cell>
          <cell r="H758">
            <v>8.3740542755778344E-5</v>
          </cell>
          <cell r="I758">
            <v>4.3310121081794246E-5</v>
          </cell>
        </row>
        <row r="759">
          <cell r="A759" t="str">
            <v>T_B_u-ICENGA-S2</v>
          </cell>
          <cell r="B759" t="str">
            <v>VAR_fin</v>
          </cell>
          <cell r="C759" t="str">
            <v>TNGA</v>
          </cell>
          <cell r="E759">
            <v>8.9840458717942558E-5</v>
          </cell>
          <cell r="F759">
            <v>9.2101046608166089E-4</v>
          </cell>
          <cell r="G759">
            <v>1.328253747877805E-3</v>
          </cell>
          <cell r="H759">
            <v>8.1161559370724831E-4</v>
          </cell>
          <cell r="I759">
            <v>3.9381288854091191E-4</v>
          </cell>
        </row>
        <row r="760">
          <cell r="A760" t="str">
            <v>T_B_u-ICENGA-S2</v>
          </cell>
          <cell r="B760" t="str">
            <v>VAR_ncap</v>
          </cell>
          <cell r="C760" t="str">
            <v>-</v>
          </cell>
          <cell r="E760">
            <v>1.6066058248913199E-7</v>
          </cell>
          <cell r="F760">
            <v>1.37344454440898E-6</v>
          </cell>
          <cell r="G760">
            <v>7.4551859993795804E-7</v>
          </cell>
          <cell r="H760">
            <v>5.94115629537743E-7</v>
          </cell>
          <cell r="I760">
            <v>3.5671349307400102E-7</v>
          </cell>
        </row>
        <row r="761">
          <cell r="A761" t="str">
            <v>T_B_u-ICENGA-S2</v>
          </cell>
          <cell r="B761" t="str">
            <v>VAR_cap</v>
          </cell>
          <cell r="C761" t="str">
            <v>-</v>
          </cell>
          <cell r="E761">
            <v>1.6066058248913199E-7</v>
          </cell>
          <cell r="F761">
            <v>1.5341051268981099E-6</v>
          </cell>
          <cell r="G761">
            <v>2.2583369341146802E-6</v>
          </cell>
          <cell r="H761">
            <v>1.56818880131928E-6</v>
          </cell>
          <cell r="I761">
            <v>8.0243152799986803E-7</v>
          </cell>
        </row>
        <row r="762">
          <cell r="A762" t="str">
            <v>T_B_c-ICEDSLEXT</v>
          </cell>
          <cell r="B762" t="str">
            <v>VAR_fout</v>
          </cell>
          <cell r="C762" t="str">
            <v>CO2_T</v>
          </cell>
          <cell r="D762">
            <v>0.44181746735139399</v>
          </cell>
          <cell r="E762">
            <v>0.44077595172107698</v>
          </cell>
          <cell r="F762">
            <v>0.43750730183621001</v>
          </cell>
        </row>
        <row r="763">
          <cell r="A763" t="str">
            <v>T_B_c-ICEDSLEXT</v>
          </cell>
          <cell r="B763" t="str">
            <v>VAR_fout</v>
          </cell>
          <cell r="C763" t="str">
            <v>TPBSc</v>
          </cell>
          <cell r="D763">
            <v>5.9975362554184938E-2</v>
          </cell>
          <cell r="E763">
            <v>4.7984605854800286E-2</v>
          </cell>
          <cell r="F763">
            <v>2.9986513131825116E-2</v>
          </cell>
        </row>
        <row r="764">
          <cell r="A764" t="str">
            <v>T_B_c-ICEDSLEXT</v>
          </cell>
          <cell r="B764" t="str">
            <v>VAR_fin</v>
          </cell>
          <cell r="C764" t="str">
            <v>TDSL</v>
          </cell>
          <cell r="D764">
            <v>6.0275234290776709E-3</v>
          </cell>
          <cell r="E764">
            <v>6.013314484598597E-3</v>
          </cell>
          <cell r="F764">
            <v>5.9687217167286553E-3</v>
          </cell>
        </row>
        <row r="765">
          <cell r="A765" t="str">
            <v>T_B_c-ICEDSLEXT</v>
          </cell>
          <cell r="B765" t="str">
            <v>VAR_cap</v>
          </cell>
          <cell r="C765" t="str">
            <v>-</v>
          </cell>
          <cell r="D765">
            <v>1.30332047521267E-3</v>
          </cell>
          <cell r="E765">
            <v>1.04265638017014E-3</v>
          </cell>
          <cell r="F765">
            <v>6.5166023760633498E-4</v>
          </cell>
        </row>
        <row r="766">
          <cell r="A766" t="str">
            <v>T_B_u-ICENGA-S3</v>
          </cell>
          <cell r="B766" t="str">
            <v>VAR_fout</v>
          </cell>
          <cell r="C766" t="str">
            <v>CO2_T</v>
          </cell>
          <cell r="E766">
            <v>5.0281727979091502E-3</v>
          </cell>
          <cell r="F766">
            <v>5.8617361098612468</v>
          </cell>
          <cell r="G766">
            <v>5.9620177127301206</v>
          </cell>
          <cell r="H766">
            <v>13.02791856043358</v>
          </cell>
          <cell r="I766">
            <v>1.5971817332477443</v>
          </cell>
        </row>
        <row r="767">
          <cell r="A767" t="str">
            <v>T_B_u-ICENGA-S3</v>
          </cell>
          <cell r="B767" t="str">
            <v>VAR_fout</v>
          </cell>
          <cell r="C767" t="str">
            <v>TPBSu</v>
          </cell>
          <cell r="E767">
            <v>5.030146040244544E-6</v>
          </cell>
          <cell r="F767">
            <v>6.1686940670705563E-3</v>
          </cell>
          <cell r="G767">
            <v>6.2831382495876099E-3</v>
          </cell>
          <cell r="H767">
            <v>1.5890807861160355E-2</v>
          </cell>
          <cell r="I767">
            <v>2.0109287162696455E-3</v>
          </cell>
        </row>
        <row r="768">
          <cell r="A768" t="str">
            <v>T_B_u-ICENGA-S3</v>
          </cell>
          <cell r="B768" t="str">
            <v>VAR_fin</v>
          </cell>
          <cell r="C768" t="str">
            <v>TNGA</v>
          </cell>
          <cell r="E768">
            <v>8.9151999962928203E-5</v>
          </cell>
          <cell r="F768">
            <v>0.10393149130959664</v>
          </cell>
          <cell r="G768">
            <v>0.10570953391365449</v>
          </cell>
          <cell r="H768">
            <v>0.23099146383747496</v>
          </cell>
          <cell r="I768">
            <v>2.8318825057584051E-2</v>
          </cell>
        </row>
        <row r="769">
          <cell r="A769" t="str">
            <v>T_B_u-ICENGA-S3</v>
          </cell>
          <cell r="B769" t="str">
            <v>VAR_ncap</v>
          </cell>
          <cell r="C769" t="str">
            <v>-</v>
          </cell>
          <cell r="E769">
            <v>9.69341425089781E-8</v>
          </cell>
          <cell r="F769">
            <v>1.16203405773202E-4</v>
          </cell>
          <cell r="G769">
            <v>2.1570150651764401E-6</v>
          </cell>
          <cell r="H769">
            <v>1.09717766928942E-4</v>
          </cell>
          <cell r="I769">
            <v>3.0446906725712397E-7</v>
          </cell>
        </row>
        <row r="770">
          <cell r="A770" t="str">
            <v>T_B_u-ICENGA-S3</v>
          </cell>
          <cell r="B770" t="str">
            <v>VAR_cap</v>
          </cell>
          <cell r="C770" t="str">
            <v>-</v>
          </cell>
          <cell r="E770">
            <v>9.69341425089781E-8</v>
          </cell>
          <cell r="F770">
            <v>1.16300339915711E-4</v>
          </cell>
          <cell r="G770">
            <v>1.1841785371149E-4</v>
          </cell>
          <cell r="H770">
            <v>2.9963502060043501E-4</v>
          </cell>
          <cell r="I770">
            <v>3.7885135385763697E-5</v>
          </cell>
        </row>
        <row r="771">
          <cell r="A771"/>
          <cell r="B771"/>
          <cell r="C771"/>
        </row>
        <row r="772">
          <cell r="A772"/>
          <cell r="B772"/>
          <cell r="C772"/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18.87301180720246</v>
          </cell>
          <cell r="C9">
            <v>22.215940879986952</v>
          </cell>
          <cell r="D9">
            <v>28.291527381178298</v>
          </cell>
          <cell r="E9">
            <v>35.218523566818924</v>
          </cell>
          <cell r="F9">
            <v>43.389006249586586</v>
          </cell>
          <cell r="G9">
            <v>74.3925993505989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2.3608065968554613E-3</v>
          </cell>
          <cell r="F28">
            <v>2.4023043288290947E-3</v>
          </cell>
          <cell r="G28">
            <v>2.7214896451282677</v>
          </cell>
        </row>
      </sheetData>
      <sheetData sheetId="30"/>
      <sheetData sheetId="31"/>
      <sheetData sheetId="32">
        <row r="14">
          <cell r="B14">
            <v>82.760004652211535</v>
          </cell>
          <cell r="C14">
            <v>82.759958296336947</v>
          </cell>
          <cell r="D14">
            <v>63.942056084030142</v>
          </cell>
          <cell r="E14">
            <v>67.456131573707736</v>
          </cell>
          <cell r="F14">
            <v>32.820800969026756</v>
          </cell>
          <cell r="G14">
            <v>0</v>
          </cell>
        </row>
        <row r="15">
          <cell r="B15">
            <v>66.745681544025615</v>
          </cell>
          <cell r="C15">
            <v>49.798803936135108</v>
          </cell>
          <cell r="D15">
            <v>68.536668921369085</v>
          </cell>
          <cell r="E15">
            <v>70.235415738225171</v>
          </cell>
          <cell r="F15">
            <v>72.988665644959241</v>
          </cell>
          <cell r="G15">
            <v>69.178248752755806</v>
          </cell>
        </row>
        <row r="16">
          <cell r="B16">
            <v>66.632403101894511</v>
          </cell>
          <cell r="C16">
            <v>55.764008665638663</v>
          </cell>
          <cell r="D16">
            <v>65.54868316973787</v>
          </cell>
          <cell r="E16">
            <v>64.463866739233737</v>
          </cell>
          <cell r="F16">
            <v>62.32454489132671</v>
          </cell>
          <cell r="G16">
            <v>66.134963608595498</v>
          </cell>
        </row>
        <row r="17">
          <cell r="B17">
            <v>12.841920827394842</v>
          </cell>
          <cell r="C17">
            <v>16.034200886768524</v>
          </cell>
          <cell r="D17">
            <v>5.5983159056165697</v>
          </cell>
          <cell r="E17">
            <v>12.635148261013081</v>
          </cell>
          <cell r="F17">
            <v>13.152891302589584</v>
          </cell>
          <cell r="G17">
            <v>13.845555314002816</v>
          </cell>
        </row>
        <row r="18">
          <cell r="B18">
            <v>3.9601555456577668E-2</v>
          </cell>
          <cell r="C18">
            <v>5.2160431698537441E-5</v>
          </cell>
          <cell r="D18">
            <v>1.3601790360826802E-3</v>
          </cell>
          <cell r="E18">
            <v>2.3644784036660427E-4</v>
          </cell>
          <cell r="F18">
            <v>6.9321659284539753E-4</v>
          </cell>
          <cell r="G18">
            <v>2.0123046947717559E-6</v>
          </cell>
        </row>
        <row r="19">
          <cell r="B19">
            <v>6.5070015543429127</v>
          </cell>
          <cell r="C19">
            <v>7.3027700112650926</v>
          </cell>
          <cell r="D19">
            <v>7.4118166982169287</v>
          </cell>
          <cell r="E19">
            <v>7.3981406652159363</v>
          </cell>
          <cell r="F19">
            <v>4.3777296140170172</v>
          </cell>
          <cell r="G19">
            <v>4.6534336651991204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3.2465440945809583</v>
          </cell>
          <cell r="G20">
            <v>4.444135775829972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5.8084113565985271E-3</v>
          </cell>
          <cell r="G21">
            <v>8.1120277547630537E-4</v>
          </cell>
        </row>
        <row r="22">
          <cell r="B22">
            <v>0</v>
          </cell>
          <cell r="C22">
            <v>2.1430781636358817E-4</v>
          </cell>
          <cell r="D22">
            <v>2.6903865513104482E-3</v>
          </cell>
          <cell r="E22">
            <v>1.4312456214741372E-3</v>
          </cell>
          <cell r="F22">
            <v>4.4714280836316407E-2</v>
          </cell>
          <cell r="G22">
            <v>2.8772645057718932E-3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4.5934107153053792E-3</v>
          </cell>
          <cell r="G23">
            <v>1.6652856206302526</v>
          </cell>
        </row>
        <row r="24">
          <cell r="B24">
            <v>0.96588155529922581</v>
          </cell>
          <cell r="C24">
            <v>2.0391734031427727E-4</v>
          </cell>
          <cell r="D24">
            <v>3.5941422419024727E-3</v>
          </cell>
          <cell r="E24">
            <v>4.8984236009432802E-3</v>
          </cell>
          <cell r="F24">
            <v>1.2489027573626377E-2</v>
          </cell>
          <cell r="G24">
            <v>2.0315874833452032E-4</v>
          </cell>
        </row>
        <row r="25">
          <cell r="B25">
            <v>0.42783986376653066</v>
          </cell>
          <cell r="C25">
            <v>7.8684565913927862E-2</v>
          </cell>
          <cell r="D25">
            <v>0.38532625457561348</v>
          </cell>
          <cell r="E25">
            <v>8.3253105174475037E-4</v>
          </cell>
          <cell r="F25">
            <v>0.5990814653354084</v>
          </cell>
          <cell r="G25">
            <v>1.1588276433682094E-4</v>
          </cell>
        </row>
        <row r="26">
          <cell r="B26">
            <v>1.5176402215531177</v>
          </cell>
          <cell r="C26">
            <v>1.412280167629909</v>
          </cell>
          <cell r="D26">
            <v>1.427500404291715</v>
          </cell>
          <cell r="E26">
            <v>1.4025316661053777</v>
          </cell>
          <cell r="F26">
            <v>0.84117710119665889</v>
          </cell>
          <cell r="G26">
            <v>0.60492944781072078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0.54306672171782733</v>
          </cell>
          <cell r="G27">
            <v>0.71175751796732001</v>
          </cell>
        </row>
        <row r="28">
          <cell r="B28">
            <v>1.8015554630508007E-3</v>
          </cell>
          <cell r="C28">
            <v>3.3206245546354056E-5</v>
          </cell>
          <cell r="D28">
            <v>4.5059098831390354E-4</v>
          </cell>
          <cell r="E28">
            <v>1.0822096113936531E-4</v>
          </cell>
          <cell r="F28">
            <v>1.4097393950130346E-4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8.2831500800483987E-2</v>
          </cell>
          <cell r="G29">
            <v>5.1775630087790445E-2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5.1016454021397184E-3</v>
          </cell>
          <cell r="G30">
            <v>6.1482870202469626E-3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7.8692007376958764E-4</v>
          </cell>
          <cell r="G31">
            <v>6.3672150949453696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2.3608065968554613E-3</v>
          </cell>
          <cell r="F32">
            <v>2.3358423646814247E-3</v>
          </cell>
          <cell r="G32">
            <v>2.7214337818278738</v>
          </cell>
        </row>
        <row r="33">
          <cell r="B33">
            <v>0.52400000000000047</v>
          </cell>
          <cell r="C33">
            <v>0.5452920747757789</v>
          </cell>
          <cell r="D33">
            <v>1.9634246330089602</v>
          </cell>
          <cell r="E33">
            <v>5.5054943651907555</v>
          </cell>
          <cell r="F33">
            <v>15.481476606010824</v>
          </cell>
          <cell r="G33">
            <v>30.624056205353657</v>
          </cell>
        </row>
        <row r="34">
          <cell r="B34">
            <v>0</v>
          </cell>
          <cell r="C34">
            <v>0</v>
          </cell>
          <cell r="D34">
            <v>0.1408053163502038</v>
          </cell>
          <cell r="E34">
            <v>0.15585161022520247</v>
          </cell>
          <cell r="F34">
            <v>1.7737657896395302</v>
          </cell>
          <cell r="G34">
            <v>10.513571090109387</v>
          </cell>
        </row>
        <row r="35">
          <cell r="B35">
            <v>3.517953999707534</v>
          </cell>
          <cell r="C35">
            <v>4.8498357697209515</v>
          </cell>
          <cell r="D35">
            <v>9.5945041146399621</v>
          </cell>
          <cell r="E35">
            <v>12.306499194774542</v>
          </cell>
          <cell r="F35">
            <v>39.100480606980959</v>
          </cell>
          <cell r="G35">
            <v>62.600442612968273</v>
          </cell>
        </row>
        <row r="36">
          <cell r="B36">
            <v>2.1349390887346629</v>
          </cell>
          <cell r="C36">
            <v>3.3906736696997646</v>
          </cell>
          <cell r="D36">
            <v>8.048195430165233</v>
          </cell>
          <cell r="E36">
            <v>10.326573791641096</v>
          </cell>
          <cell r="F36">
            <v>13.878060672654815</v>
          </cell>
          <cell r="G36">
            <v>18.650966441313379</v>
          </cell>
        </row>
        <row r="37">
          <cell r="B37">
            <v>0.86248322578584768</v>
          </cell>
          <cell r="C37">
            <v>1.2875918922792216</v>
          </cell>
          <cell r="D37">
            <v>4.1841053520625131</v>
          </cell>
          <cell r="E37">
            <v>5.3685928412844932</v>
          </cell>
          <cell r="F37">
            <v>7.2150296229906914</v>
          </cell>
          <cell r="G37">
            <v>17.442898357822664</v>
          </cell>
        </row>
        <row r="38">
          <cell r="B38">
            <v>2.8396236857719668</v>
          </cell>
          <cell r="C38">
            <v>3.2944550794158283</v>
          </cell>
          <cell r="D38">
            <v>6.8324006700790907</v>
          </cell>
          <cell r="E38">
            <v>8.7665977290987591</v>
          </cell>
          <cell r="F38">
            <v>11.781584688321672</v>
          </cell>
          <cell r="G38">
            <v>15.833475681111297</v>
          </cell>
        </row>
        <row r="39">
          <cell r="B39">
            <v>0.66996311081192639</v>
          </cell>
          <cell r="C39">
            <v>8.9980881272422472E-2</v>
          </cell>
          <cell r="D39">
            <v>4.9753547064854423E-2</v>
          </cell>
          <cell r="E39">
            <v>3.9257653584279746E-2</v>
          </cell>
          <cell r="F39">
            <v>2.1331134336553235E-2</v>
          </cell>
          <cell r="G39">
            <v>7.6477766670781959E-3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4.2886683458512737E-3</v>
          </cell>
          <cell r="G40">
            <v>4.4293196301880807E-3</v>
          </cell>
        </row>
        <row r="41">
          <cell r="B41">
            <v>7.050310160235318E-2</v>
          </cell>
          <cell r="C41">
            <v>0.17144854101871712</v>
          </cell>
          <cell r="D41">
            <v>3.1883346501078822E-3</v>
          </cell>
          <cell r="E41">
            <v>0.17118916703790904</v>
          </cell>
          <cell r="F41">
            <v>4.7102571938812026E-3</v>
          </cell>
          <cell r="G41">
            <v>3.3293508830894823E-4</v>
          </cell>
        </row>
        <row r="42">
          <cell r="B42">
            <v>0.17248000294391999</v>
          </cell>
          <cell r="C42">
            <v>0.52164214386349606</v>
          </cell>
          <cell r="D42">
            <v>1.132069037744867</v>
          </cell>
          <cell r="E42">
            <v>2.6363582989716101</v>
          </cell>
          <cell r="F42">
            <v>3.7611095313829015</v>
          </cell>
          <cell r="G42">
            <v>2.1953386692137139E-4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0.17825600265932401</v>
          </cell>
          <cell r="G43">
            <v>5.8854976003424539</v>
          </cell>
        </row>
        <row r="44">
          <cell r="B44">
            <v>0.23004311088729132</v>
          </cell>
          <cell r="C44">
            <v>0.23016002395840909</v>
          </cell>
          <cell r="D44">
            <v>0.33670868444278457</v>
          </cell>
          <cell r="E44">
            <v>0.33294838417703898</v>
          </cell>
          <cell r="F44">
            <v>5.1103499465842132E-2</v>
          </cell>
          <cell r="G44">
            <v>2.8714276236069117E-5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0.24878469881168411</v>
          </cell>
          <cell r="G45">
            <v>0.5929316712989724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4.7127532876844883E-4</v>
          </cell>
          <cell r="F46">
            <v>0.40000341095325881</v>
          </cell>
          <cell r="G46">
            <v>0.25072384199537529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2.9696641923243817E-4</v>
          </cell>
          <cell r="F47">
            <v>1.9507449760519471E-3</v>
          </cell>
          <cell r="G47">
            <v>3.5059403854613761E-4</v>
          </cell>
        </row>
        <row r="48">
          <cell r="B48">
            <v>1.3383358734396564E-2</v>
          </cell>
          <cell r="C48">
            <v>2.8503387845690551E-3</v>
          </cell>
          <cell r="D48">
            <v>9.2485451012390349E-3</v>
          </cell>
          <cell r="E48">
            <v>8.7865602691966013E-3</v>
          </cell>
          <cell r="F48">
            <v>3.4512047911440025E-2</v>
          </cell>
          <cell r="G48">
            <v>8.4118857667454652E-2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1.3196615921504454E-4</v>
          </cell>
          <cell r="F49">
            <v>4.2194218729915732E-4</v>
          </cell>
          <cell r="G49">
            <v>3.0780133766158458E-4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4.9155864610338576E-4</v>
          </cell>
          <cell r="F50">
            <v>8.6520567929497245E-4</v>
          </cell>
          <cell r="G50">
            <v>2.7827097055042665E-4</v>
          </cell>
        </row>
        <row r="51">
          <cell r="B51">
            <v>2.7707916413326927E-2</v>
          </cell>
          <cell r="C51">
            <v>2.771802083779743E-3</v>
          </cell>
          <cell r="D51">
            <v>1.1761442574061809E-2</v>
          </cell>
          <cell r="E51">
            <v>0.24808197037736784</v>
          </cell>
          <cell r="F51">
            <v>0.75764761714802031</v>
          </cell>
          <cell r="G51">
            <v>0.68501441792185336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5.4164539955462473E-4</v>
          </cell>
          <cell r="F52">
            <v>2.3204852733179166E-3</v>
          </cell>
          <cell r="G52">
            <v>1.8492594354267131E-3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1.0394279628291462E-3</v>
          </cell>
          <cell r="F53">
            <v>1.785202405071705E-3</v>
          </cell>
          <cell r="G53">
            <v>4.4283804997117095E-4</v>
          </cell>
        </row>
        <row r="54">
          <cell r="B54">
            <v>0.95936711554295195</v>
          </cell>
          <cell r="C54">
            <v>1.1059732944403353</v>
          </cell>
          <cell r="D54">
            <v>1.2319745836168052</v>
          </cell>
          <cell r="E54">
            <v>1.2320694737248177</v>
          </cell>
          <cell r="F54">
            <v>1.2320817933031931</v>
          </cell>
          <cell r="G54">
            <v>2.1336407119930816</v>
          </cell>
        </row>
        <row r="55">
          <cell r="B55">
            <v>0.59439911081926222</v>
          </cell>
          <cell r="C55">
            <v>0.62587821979644609</v>
          </cell>
          <cell r="D55">
            <v>0.52546940103372097</v>
          </cell>
          <cell r="E55">
            <v>1.6226878446305371</v>
          </cell>
          <cell r="F55">
            <v>1.5151039868178069</v>
          </cell>
          <cell r="G55">
            <v>2.4617855199219524E-2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7.9557802244758092E-4</v>
          </cell>
          <cell r="F56">
            <v>1.1731073068313928E-3</v>
          </cell>
          <cell r="G56">
            <v>2.0503415382605E-4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3.1767128505918118E-4</v>
          </cell>
          <cell r="F57">
            <v>8.1327357579137453E-4</v>
          </cell>
          <cell r="G57">
            <v>7.1411503542657029E-4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3.6718757845770995E-4</v>
          </cell>
          <cell r="F58">
            <v>1.6812619904296522E-3</v>
          </cell>
          <cell r="G58">
            <v>5.2366773611613204E-4</v>
          </cell>
        </row>
        <row r="70">
          <cell r="B70">
            <v>9.4513271825910627E-2</v>
          </cell>
          <cell r="C70">
            <v>9.0365168336707189E-3</v>
          </cell>
          <cell r="D70">
            <v>9.4465220345318193E-2</v>
          </cell>
          <cell r="E70">
            <v>7.6646093328471411E-4</v>
          </cell>
          <cell r="F70">
            <v>6.4567407425211972E-3</v>
          </cell>
          <cell r="G70">
            <v>7.2791806392276198E-2</v>
          </cell>
        </row>
        <row r="71">
          <cell r="B71">
            <v>1.8597331108516197E-3</v>
          </cell>
          <cell r="C71">
            <v>1.486116689582741E-3</v>
          </cell>
          <cell r="D71">
            <v>1.8505695487249375E-3</v>
          </cell>
          <cell r="E71">
            <v>9.922348622349907E-4</v>
          </cell>
          <cell r="F71">
            <v>6.8461574870003469E-2</v>
          </cell>
          <cell r="G71">
            <v>1.6656898319870825</v>
          </cell>
        </row>
        <row r="72">
          <cell r="B72">
            <v>1.7163707185792881E-3</v>
          </cell>
          <cell r="C72">
            <v>1.3356397210575195E-3</v>
          </cell>
          <cell r="D72">
            <v>1.6798982356627076E-3</v>
          </cell>
          <cell r="E72">
            <v>9.4599475005161448E-4</v>
          </cell>
          <cell r="F72">
            <v>3.1100027933501232E-3</v>
          </cell>
          <cell r="G72">
            <v>6.7648110071697213E-3</v>
          </cell>
        </row>
        <row r="73">
          <cell r="B73">
            <v>6.2287354011834059E-4</v>
          </cell>
          <cell r="C73">
            <v>6.2218478986782459E-4</v>
          </cell>
          <cell r="D73">
            <v>6.2823443358447798E-4</v>
          </cell>
          <cell r="E73">
            <v>1.0929219624235655E-3</v>
          </cell>
          <cell r="F73">
            <v>2.0146591443297866E-3</v>
          </cell>
          <cell r="G73">
            <v>1.429183715737408E-3</v>
          </cell>
        </row>
        <row r="74">
          <cell r="B74">
            <v>1.4571343258324388E-3</v>
          </cell>
          <cell r="C74">
            <v>1.4557965079976982E-3</v>
          </cell>
          <cell r="D74">
            <v>1.4724870610068135E-3</v>
          </cell>
          <cell r="E74">
            <v>6.6458655563803141E-3</v>
          </cell>
          <cell r="F74">
            <v>0.19968064359815341</v>
          </cell>
          <cell r="G74">
            <v>0.24647201655462089</v>
          </cell>
        </row>
        <row r="75">
          <cell r="B75">
            <v>1.4571152156369173E-3</v>
          </cell>
          <cell r="C75">
            <v>1.4557757097828814E-3</v>
          </cell>
          <cell r="D75">
            <v>1.4724678043838159E-3</v>
          </cell>
          <cell r="E75">
            <v>6.6452294415812914E-3</v>
          </cell>
          <cell r="F75">
            <v>0.19967468240608055</v>
          </cell>
          <cell r="G75">
            <v>0.2465142964480036</v>
          </cell>
        </row>
        <row r="76">
          <cell r="B76">
            <v>6.2476355300558769E-4</v>
          </cell>
          <cell r="C76">
            <v>6.2412501697630914E-4</v>
          </cell>
          <cell r="D76">
            <v>6.3024423232675112E-4</v>
          </cell>
          <cell r="E76">
            <v>1.1173323390306397E-3</v>
          </cell>
          <cell r="F76">
            <v>1.7590453370422406E-3</v>
          </cell>
          <cell r="G76">
            <v>1.1761812147930803E-3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5.6492669525519553E-5</v>
          </cell>
          <cell r="G90">
            <v>4.7483805335031422E-5</v>
          </cell>
        </row>
        <row r="91">
          <cell r="B91">
            <v>1.8035527243863145</v>
          </cell>
          <cell r="C91">
            <v>3.9183837779458239E-4</v>
          </cell>
          <cell r="D91">
            <v>7.1990535308786366E-3</v>
          </cell>
          <cell r="E91">
            <v>1.0476414312815227E-2</v>
          </cell>
          <cell r="F91">
            <v>2.6423468774085575E-2</v>
          </cell>
          <cell r="G91">
            <v>4.2525734999731749E-4</v>
          </cell>
        </row>
        <row r="92">
          <cell r="B92">
            <v>1.2749369488485354</v>
          </cell>
          <cell r="C92">
            <v>0.28416211741673292</v>
          </cell>
          <cell r="D92">
            <v>1.1704995223668084</v>
          </cell>
          <cell r="E92">
            <v>2.205974739625804E-3</v>
          </cell>
          <cell r="F92">
            <v>1.5667719850508075</v>
          </cell>
          <cell r="G92">
            <v>3.4842055481816906E-4</v>
          </cell>
        </row>
        <row r="93">
          <cell r="B93">
            <v>14.159854717781592</v>
          </cell>
          <cell r="C93">
            <v>13.051662419477548</v>
          </cell>
          <cell r="D93">
            <v>13.178297947696228</v>
          </cell>
          <cell r="E93">
            <v>12.779648475093119</v>
          </cell>
          <cell r="F93">
            <v>11.966182505507234</v>
          </cell>
          <cell r="G93">
            <v>10.757776120106758</v>
          </cell>
        </row>
        <row r="94">
          <cell r="B94">
            <v>9.2651423814041137E-3</v>
          </cell>
          <cell r="C94">
            <v>1.7077497709553515E-4</v>
          </cell>
          <cell r="D94">
            <v>2.3173250827572176E-3</v>
          </cell>
          <cell r="E94">
            <v>5.5656494300244973E-4</v>
          </cell>
          <cell r="F94">
            <v>7.2500883172098925E-4</v>
          </cell>
          <cell r="G94">
            <v>6.0982872467320459E-6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0.1056101635206171</v>
          </cell>
          <cell r="G95">
            <v>6.8602709866322345E-2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6.1948551311696333E-3</v>
          </cell>
          <cell r="G96">
            <v>7.7585526684068656E-3</v>
          </cell>
        </row>
        <row r="97">
          <cell r="B97">
            <v>1.7328991028682519</v>
          </cell>
          <cell r="C97">
            <v>1.4214304561222422</v>
          </cell>
          <cell r="D97">
            <v>2.3392845449121569</v>
          </cell>
          <cell r="E97">
            <v>0.47992112503484541</v>
          </cell>
          <cell r="F97">
            <v>9.5439345077436288E-2</v>
          </cell>
          <cell r="G97">
            <v>5.7302799325374459E-5</v>
          </cell>
        </row>
        <row r="98">
          <cell r="B98">
            <v>0.90177515530259811</v>
          </cell>
          <cell r="C98">
            <v>1.3406498193709152E-4</v>
          </cell>
          <cell r="D98">
            <v>6.3109909806658869E-4</v>
          </cell>
          <cell r="E98">
            <v>1.4927916726274163E-4</v>
          </cell>
          <cell r="F98">
            <v>2.2074649394243962E-4</v>
          </cell>
          <cell r="G98">
            <v>9.8182531438838319E-5</v>
          </cell>
        </row>
        <row r="99">
          <cell r="B99">
            <v>1.450001555222435</v>
          </cell>
          <cell r="C99">
            <v>3.801708052911037</v>
          </cell>
          <cell r="D99">
            <v>3.8015238318358304</v>
          </cell>
          <cell r="E99">
            <v>0.99813159053208955</v>
          </cell>
          <cell r="F99">
            <v>0</v>
          </cell>
          <cell r="G99">
            <v>0</v>
          </cell>
        </row>
        <row r="100">
          <cell r="B100">
            <v>0.1840649162753093</v>
          </cell>
          <cell r="C100">
            <v>1.8467549679493613</v>
          </cell>
          <cell r="D100">
            <v>6.2085398825867117E-4</v>
          </cell>
          <cell r="E100">
            <v>2.6855315595047095E-4</v>
          </cell>
          <cell r="F100">
            <v>1.5775414985536216E-4</v>
          </cell>
          <cell r="G100">
            <v>1.6506291037039578E-6</v>
          </cell>
        </row>
        <row r="101">
          <cell r="B101">
            <v>1.5415852363793729</v>
          </cell>
          <cell r="C101">
            <v>1.3912810016316677</v>
          </cell>
          <cell r="D101">
            <v>1.1928499966580068</v>
          </cell>
          <cell r="E101">
            <v>0.9230051338196581</v>
          </cell>
          <cell r="F101">
            <v>0.55263828149515137</v>
          </cell>
          <cell r="G101">
            <v>0.33088808080303006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9.2110917542571004E-8</v>
          </cell>
        </row>
        <row r="103">
          <cell r="F103">
            <v>2.9017195960147204E-2</v>
          </cell>
          <cell r="G103">
            <v>1.3348369591715401E-2</v>
          </cell>
        </row>
        <row r="104">
          <cell r="B104">
            <v>0.92935906657647538</v>
          </cell>
          <cell r="C104">
            <v>2.072008486076097</v>
          </cell>
          <cell r="D104">
            <v>3.3287947012461572E-2</v>
          </cell>
          <cell r="E104">
            <v>1.3180314593249274</v>
          </cell>
          <cell r="F104">
            <v>1.0441321153557901E-2</v>
          </cell>
          <cell r="G104">
            <v>7.3802385670950453E-4</v>
          </cell>
        </row>
        <row r="105">
          <cell r="B105">
            <v>0.65963739907489838</v>
          </cell>
          <cell r="C105">
            <v>1.8166811221567865</v>
          </cell>
          <cell r="D105">
            <v>3.3621391281359121</v>
          </cell>
          <cell r="E105">
            <v>5.5769117862861108</v>
          </cell>
          <cell r="F105">
            <v>8.3332732450893392</v>
          </cell>
          <cell r="G105">
            <v>12.450555476212163</v>
          </cell>
        </row>
        <row r="106">
          <cell r="B106">
            <v>1.9348056977292918</v>
          </cell>
          <cell r="C106">
            <v>1.858787056674388</v>
          </cell>
          <cell r="D106">
            <v>2.5503078037329807</v>
          </cell>
          <cell r="E106">
            <v>2.2433498016398854</v>
          </cell>
          <cell r="F106">
            <v>1.5189453997671931</v>
          </cell>
          <cell r="G106">
            <v>2.0114682634923668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1.4848320961621911E-4</v>
          </cell>
          <cell r="F107">
            <v>8.7694040207839791E-4</v>
          </cell>
          <cell r="G107">
            <v>1.4146776993966968E-4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3.5226640736227521E-4</v>
          </cell>
          <cell r="F108">
            <v>0.24000204657195556</v>
          </cell>
          <cell r="G108">
            <v>0.1253619209976877</v>
          </cell>
        </row>
        <row r="109">
          <cell r="B109">
            <v>3.5439263867510222E-2</v>
          </cell>
          <cell r="C109">
            <v>6.9929708034960755E-3</v>
          </cell>
          <cell r="D109">
            <v>2.4361090675222831E-2</v>
          </cell>
          <cell r="E109">
            <v>2.1741570355952231E-2</v>
          </cell>
          <cell r="F109">
            <v>8.349339129767723E-2</v>
          </cell>
          <cell r="G109">
            <v>0.1941385103866862</v>
          </cell>
        </row>
        <row r="110">
          <cell r="B110">
            <v>1.1521541823451606E-5</v>
          </cell>
          <cell r="C110">
            <v>1.5219054927044812E-5</v>
          </cell>
          <cell r="D110">
            <v>1.5824341303625251E-5</v>
          </cell>
          <cell r="E110">
            <v>2.0368186127403135E-3</v>
          </cell>
          <cell r="F110">
            <v>3.7826426738256031E-3</v>
          </cell>
          <cell r="G110">
            <v>1.3710471761376099E-3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0.10335217389448903</v>
          </cell>
          <cell r="C112">
            <v>6.159555741503852E-3</v>
          </cell>
          <cell r="D112">
            <v>2.8767992056080979E-2</v>
          </cell>
          <cell r="E112">
            <v>0.52390780461792974</v>
          </cell>
          <cell r="F112">
            <v>1.577474098155883</v>
          </cell>
          <cell r="G112">
            <v>1.4281059505892737</v>
          </cell>
        </row>
        <row r="113">
          <cell r="B113">
            <v>1.152154322278123E-5</v>
          </cell>
          <cell r="C113">
            <v>1.5219055531856753E-5</v>
          </cell>
          <cell r="D113">
            <v>1.5824344266697618E-5</v>
          </cell>
          <cell r="E113">
            <v>3.8624211046816748E-3</v>
          </cell>
          <cell r="F113">
            <v>7.2527616866471922E-3</v>
          </cell>
          <cell r="G113">
            <v>1.9571485810674322E-3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1.4243120885859855</v>
          </cell>
          <cell r="C115">
            <v>1.5783660543048339</v>
          </cell>
          <cell r="D115">
            <v>1.6519123191197844</v>
          </cell>
          <cell r="E115">
            <v>1.4749029595021814</v>
          </cell>
          <cell r="F115">
            <v>1.1206409757891527</v>
          </cell>
          <cell r="G115">
            <v>1.9406546078901394</v>
          </cell>
        </row>
        <row r="116">
          <cell r="B116">
            <v>0.69257769912468115</v>
          </cell>
          <cell r="C116">
            <v>0.75021240466458439</v>
          </cell>
          <cell r="D116">
            <v>0.6562480305279581</v>
          </cell>
          <cell r="E116">
            <v>2.162371784395118</v>
          </cell>
          <cell r="F116">
            <v>2.2726559802267112</v>
          </cell>
          <cell r="G116">
            <v>3.6926782798829286E-2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1.2714676682180975E-3</v>
          </cell>
          <cell r="F117">
            <v>1.7940117085448759E-3</v>
          </cell>
          <cell r="G117">
            <v>3.0111235029256733E-4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1.1015627353731299E-4</v>
          </cell>
          <cell r="F118">
            <v>4.96110095536619E-4</v>
          </cell>
          <cell r="G118">
            <v>1.5203256854984471E-4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2.3908944086033112E-4</v>
          </cell>
          <cell r="F119">
            <v>5.1206114031308793E-4</v>
          </cell>
          <cell r="G119">
            <v>4.0363023741501786E-4</v>
          </cell>
        </row>
        <row r="123">
          <cell r="B123">
            <v>0</v>
          </cell>
          <cell r="C123">
            <v>3.7475174051236539</v>
          </cell>
          <cell r="D123">
            <v>3.8612702846660496</v>
          </cell>
          <cell r="E123">
            <v>13.449907868011142</v>
          </cell>
          <cell r="F123">
            <v>15.62440290215922</v>
          </cell>
          <cell r="G123">
            <v>20.395688646533568</v>
          </cell>
        </row>
      </sheetData>
      <sheetData sheetId="33">
        <row r="13">
          <cell r="B13">
            <v>16.052401552728767</v>
          </cell>
          <cell r="C13">
            <v>20.042751626950473</v>
          </cell>
          <cell r="D13">
            <v>6.9978954016126806</v>
          </cell>
          <cell r="E13">
            <v>15.793935844700648</v>
          </cell>
          <cell r="F13">
            <v>16.441114647128909</v>
          </cell>
          <cell r="G13">
            <v>17.306944651816586</v>
          </cell>
        </row>
        <row r="14">
          <cell r="B14">
            <v>250.94818536581917</v>
          </cell>
          <cell r="C14">
            <v>253.29975211355759</v>
          </cell>
          <cell r="D14">
            <v>196.56887478986303</v>
          </cell>
          <cell r="E14">
            <v>204.35943377092039</v>
          </cell>
          <cell r="F14">
            <v>98.945502328006782</v>
          </cell>
          <cell r="G14">
            <v>0</v>
          </cell>
        </row>
        <row r="15">
          <cell r="B15">
            <v>66.745681544025615</v>
          </cell>
          <cell r="C15">
            <v>49.798803936135108</v>
          </cell>
          <cell r="D15">
            <v>68.536668921369085</v>
          </cell>
          <cell r="E15">
            <v>70.235415738225171</v>
          </cell>
          <cell r="F15">
            <v>72.988665644959241</v>
          </cell>
          <cell r="G15">
            <v>69.178248752755806</v>
          </cell>
        </row>
        <row r="16">
          <cell r="B16">
            <v>66.632403101894511</v>
          </cell>
          <cell r="C16">
            <v>55.764008665638663</v>
          </cell>
          <cell r="D16">
            <v>65.54868316973787</v>
          </cell>
          <cell r="E16">
            <v>64.463866739233737</v>
          </cell>
          <cell r="F16">
            <v>62.32454489132671</v>
          </cell>
          <cell r="G16">
            <v>66.134963608595498</v>
          </cell>
        </row>
        <row r="18">
          <cell r="B18">
            <v>0.11618457593484093</v>
          </cell>
          <cell r="C18">
            <v>8.6565999405814522E-4</v>
          </cell>
          <cell r="D18">
            <v>4.664708632713393E-3</v>
          </cell>
          <cell r="E18">
            <v>9.0541191177859128E-4</v>
          </cell>
          <cell r="F18">
            <v>2.2926593501421846E-3</v>
          </cell>
          <cell r="G18">
            <v>1.7749639668994425E-5</v>
          </cell>
        </row>
        <row r="19">
          <cell r="B19">
            <v>18.203594826997676</v>
          </cell>
          <cell r="C19">
            <v>20.429788634535438</v>
          </cell>
          <cell r="D19">
            <v>20.734851064583978</v>
          </cell>
          <cell r="E19">
            <v>20.696591820059215</v>
          </cell>
          <cell r="F19">
            <v>12.246872156120464</v>
          </cell>
          <cell r="G19">
            <v>13.018165169955882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9.699619610133924</v>
          </cell>
          <cell r="G20">
            <v>13.01728892037579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9.6463091744444802E-3</v>
          </cell>
          <cell r="G21">
            <v>1.4597787150720843E-3</v>
          </cell>
        </row>
        <row r="22">
          <cell r="B22">
            <v>0</v>
          </cell>
          <cell r="C22">
            <v>1.0314298560567836E-3</v>
          </cell>
          <cell r="D22">
            <v>7.6785644929616417E-3</v>
          </cell>
          <cell r="E22">
            <v>3.7568469667974944E-3</v>
          </cell>
          <cell r="F22">
            <v>0.11278317750819393</v>
          </cell>
          <cell r="G22">
            <v>7.0558078368408387E-3</v>
          </cell>
          <cell r="L22">
            <v>2.5546540218661167</v>
          </cell>
          <cell r="M22">
            <v>0.94757813734439644</v>
          </cell>
          <cell r="N22">
            <v>1.1102357158199472</v>
          </cell>
          <cell r="O22">
            <v>1.6814599646280199</v>
          </cell>
          <cell r="P22">
            <v>2.0505381198040125</v>
          </cell>
          <cell r="Q22">
            <v>0.71968746506721515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8.8536655293049507E-3</v>
          </cell>
          <cell r="G23">
            <v>3.05456696000644</v>
          </cell>
          <cell r="L23">
            <v>6.7091695609652363E-2</v>
          </cell>
          <cell r="M23">
            <v>7.4853856752033876E-2</v>
          </cell>
          <cell r="N23">
            <v>0.12371550076967142</v>
          </cell>
          <cell r="O23">
            <v>3.5567839546790363E-3</v>
          </cell>
          <cell r="P23">
            <v>7.3315871990650401E-3</v>
          </cell>
          <cell r="Q23">
            <v>0.89290264763110172</v>
          </cell>
        </row>
        <row r="24">
          <cell r="B24">
            <v>3.6731208210069246</v>
          </cell>
          <cell r="C24">
            <v>1.3045297664249522E-3</v>
          </cell>
          <cell r="D24">
            <v>1.5027337642003234E-2</v>
          </cell>
          <cell r="E24">
            <v>2.0111109449990072E-2</v>
          </cell>
          <cell r="F24">
            <v>5.0460091105813218E-2</v>
          </cell>
          <cell r="G24">
            <v>9.2972819531876507E-4</v>
          </cell>
        </row>
        <row r="25">
          <cell r="B25">
            <v>1.7542462335476741</v>
          </cell>
          <cell r="C25">
            <v>0.31473095046968902</v>
          </cell>
          <cell r="D25">
            <v>1.4851993853085328</v>
          </cell>
          <cell r="E25">
            <v>3.2757794958667022E-3</v>
          </cell>
          <cell r="F25">
            <v>1.9568145906525465</v>
          </cell>
          <cell r="G25">
            <v>4.5353436655064055E-4</v>
          </cell>
        </row>
        <row r="26">
          <cell r="B26">
            <v>39.679300536229846</v>
          </cell>
          <cell r="C26">
            <v>37.439747984250602</v>
          </cell>
          <cell r="D26">
            <v>37.494367974790521</v>
          </cell>
          <cell r="E26">
            <v>37.206436300949633</v>
          </cell>
          <cell r="F26">
            <v>24.997128727953076</v>
          </cell>
          <cell r="G26">
            <v>19.539105978481807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11.256936997549804</v>
          </cell>
          <cell r="G27">
            <v>13.180694777172599</v>
          </cell>
        </row>
        <row r="28">
          <cell r="B28">
            <v>1.981291051887505E-2</v>
          </cell>
          <cell r="C28">
            <v>1.0123727042407108E-3</v>
          </cell>
          <cell r="D28">
            <v>4.6580629715185983E-3</v>
          </cell>
          <cell r="E28">
            <v>1.1849837330618132E-3</v>
          </cell>
          <cell r="F28">
            <v>1.4775341385081079E-3</v>
          </cell>
          <cell r="G28">
            <v>2.3385381135934954E-5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0.20707875200120993</v>
          </cell>
          <cell r="G29">
            <v>0.12943907521947617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1.2146774766999335E-2</v>
          </cell>
          <cell r="G30">
            <v>1.4638778619635634E-2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3.7565492563176161E-3</v>
          </cell>
          <cell r="G31">
            <v>23.97682460519859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2.3608065968554613E-3</v>
          </cell>
          <cell r="F32">
            <v>2.3358423646814247E-3</v>
          </cell>
          <cell r="G32">
            <v>2.7214337818278738</v>
          </cell>
        </row>
        <row r="33">
          <cell r="B33">
            <v>0.52400000000000047</v>
          </cell>
          <cell r="C33">
            <v>0.5452920747757789</v>
          </cell>
          <cell r="D33">
            <v>1.9634246330089602</v>
          </cell>
          <cell r="E33">
            <v>5.5054943651907555</v>
          </cell>
          <cell r="F33">
            <v>15.481476606010824</v>
          </cell>
          <cell r="G33">
            <v>30.624056205353657</v>
          </cell>
        </row>
        <row r="34">
          <cell r="B34">
            <v>0</v>
          </cell>
          <cell r="C34">
            <v>0</v>
          </cell>
          <cell r="D34">
            <v>0.1408053163502038</v>
          </cell>
          <cell r="E34">
            <v>0.15585161022520247</v>
          </cell>
          <cell r="F34">
            <v>1.7737657896395302</v>
          </cell>
          <cell r="G34">
            <v>10.513571090109387</v>
          </cell>
        </row>
        <row r="35">
          <cell r="B35">
            <v>3.517953999707534</v>
          </cell>
          <cell r="C35">
            <v>4.8498357697209515</v>
          </cell>
          <cell r="D35">
            <v>9.5945041146399621</v>
          </cell>
          <cell r="E35">
            <v>12.306499194774542</v>
          </cell>
          <cell r="F35">
            <v>39.100480606980959</v>
          </cell>
          <cell r="G35">
            <v>62.600442612968273</v>
          </cell>
        </row>
        <row r="36">
          <cell r="B36">
            <v>2.1349390887346629</v>
          </cell>
          <cell r="C36">
            <v>3.3906736696997646</v>
          </cell>
          <cell r="D36">
            <v>8.048195430165233</v>
          </cell>
          <cell r="E36">
            <v>10.326573791641096</v>
          </cell>
          <cell r="F36">
            <v>13.878060672654815</v>
          </cell>
          <cell r="G36">
            <v>18.650966441313379</v>
          </cell>
        </row>
        <row r="37">
          <cell r="B37">
            <v>0.86248322578584768</v>
          </cell>
          <cell r="C37">
            <v>1.2875918922792216</v>
          </cell>
          <cell r="D37">
            <v>4.1841053520625131</v>
          </cell>
          <cell r="E37">
            <v>5.3685928412844932</v>
          </cell>
          <cell r="F37">
            <v>7.2150296229906914</v>
          </cell>
          <cell r="G37">
            <v>17.442898357822664</v>
          </cell>
        </row>
        <row r="38">
          <cell r="B38">
            <v>2.8396236857719668</v>
          </cell>
          <cell r="C38">
            <v>3.2944550794158283</v>
          </cell>
          <cell r="D38">
            <v>6.8324006700790907</v>
          </cell>
          <cell r="E38">
            <v>8.7665977290987591</v>
          </cell>
          <cell r="F38">
            <v>11.781584688321672</v>
          </cell>
          <cell r="G38">
            <v>15.833475681111297</v>
          </cell>
        </row>
        <row r="39">
          <cell r="B39">
            <v>1.9179493127002585</v>
          </cell>
          <cell r="C39">
            <v>0.2560787950163429</v>
          </cell>
          <cell r="D39">
            <v>0.14285748686344737</v>
          </cell>
          <cell r="E39">
            <v>0.10916288927873594</v>
          </cell>
          <cell r="F39">
            <v>7.3446885384451571E-2</v>
          </cell>
          <cell r="G39">
            <v>3.5306982889301806E-2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1.355135725152609E-2</v>
          </cell>
          <cell r="G40">
            <v>1.3767426496233907E-2</v>
          </cell>
        </row>
        <row r="41">
          <cell r="B41">
            <v>0.29344717366394157</v>
          </cell>
          <cell r="C41">
            <v>0.69535653647109985</v>
          </cell>
          <cell r="D41">
            <v>1.3167272745819567E-2</v>
          </cell>
          <cell r="E41">
            <v>0.64998432714859311</v>
          </cell>
          <cell r="F41">
            <v>1.8343572476884208E-2</v>
          </cell>
          <cell r="G41">
            <v>1.379357659767633E-3</v>
          </cell>
        </row>
        <row r="42">
          <cell r="B42">
            <v>0.87294358685740647</v>
          </cell>
          <cell r="C42">
            <v>2.3100609416453555</v>
          </cell>
          <cell r="D42">
            <v>4.4875656681921621</v>
          </cell>
          <cell r="E42">
            <v>7.7881479043256778</v>
          </cell>
          <cell r="F42">
            <v>10.671098625329771</v>
          </cell>
          <cell r="G42">
            <v>6.5894161499850841E-4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0.53287638862359721</v>
          </cell>
          <cell r="G43">
            <v>16.860711514778533</v>
          </cell>
        </row>
        <row r="44">
          <cell r="B44">
            <v>3.7119850985541611</v>
          </cell>
          <cell r="C44">
            <v>3.7138716254342117</v>
          </cell>
          <cell r="D44">
            <v>5.4331568183205743</v>
          </cell>
          <cell r="E44">
            <v>5.3724800483047801</v>
          </cell>
          <cell r="F44">
            <v>0.824613744901874</v>
          </cell>
          <cell r="G44">
            <v>4.6333787522708669E-4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4.4604747512559086</v>
          </cell>
          <cell r="G45">
            <v>10.630705030018619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9.4892902102903609E-4</v>
          </cell>
          <cell r="F46">
            <v>0.72727610256599651</v>
          </cell>
          <cell r="G46">
            <v>0.41787074267479402</v>
          </cell>
        </row>
        <row r="47">
          <cell r="B47">
            <v>0</v>
          </cell>
        </row>
        <row r="48">
          <cell r="B48">
            <v>5.7517197482466781E-2</v>
          </cell>
          <cell r="C48">
            <v>1.0593272667223754E-2</v>
          </cell>
          <cell r="D48">
            <v>3.6170594427833963E-2</v>
          </cell>
          <cell r="E48">
            <v>3.1989837162890264E-2</v>
          </cell>
          <cell r="F48">
            <v>0.1221722422726761</v>
          </cell>
          <cell r="G48">
            <v>0.29107089320964191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3.1420514098820138E-4</v>
          </cell>
          <cell r="F49">
            <v>9.589595165889937E-4</v>
          </cell>
          <cell r="G49">
            <v>6.8400297258129931E-4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2.3920722577747957E-3</v>
          </cell>
          <cell r="F50">
            <v>4.0835757415425954E-3</v>
          </cell>
          <cell r="G50">
            <v>1.1590940354689679E-3</v>
          </cell>
        </row>
        <row r="51">
          <cell r="B51">
            <v>0.10360552425556314</v>
          </cell>
          <cell r="C51">
            <v>9.6042171837823972E-3</v>
          </cell>
          <cell r="D51">
            <v>4.2303820853797067E-2</v>
          </cell>
          <cell r="E51">
            <v>0.82910530883737654</v>
          </cell>
          <cell r="F51">
            <v>2.4902888573469193</v>
          </cell>
          <cell r="G51">
            <v>2.2148863267116616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1.2896319037014868E-3</v>
          </cell>
          <cell r="F52">
            <v>5.273830166631628E-3</v>
          </cell>
          <cell r="G52">
            <v>4.1094654120593628E-3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4.3187195033414366E-3</v>
          </cell>
          <cell r="F53">
            <v>7.1722800851859569E-3</v>
          </cell>
          <cell r="G53">
            <v>1.6673332910703486E-3</v>
          </cell>
        </row>
        <row r="54">
          <cell r="B54">
            <v>2.6453819038005317</v>
          </cell>
          <cell r="C54">
            <v>3.0462513644354465</v>
          </cell>
          <cell r="D54">
            <v>3.3877728903628137</v>
          </cell>
          <cell r="E54">
            <v>3.37789065608075</v>
          </cell>
          <cell r="F54">
            <v>3.2910781457510501</v>
          </cell>
          <cell r="G54">
            <v>5.5425148364139956</v>
          </cell>
        </row>
        <row r="55">
          <cell r="B55">
            <v>1.6580164276171883</v>
          </cell>
          <cell r="C55">
            <v>1.7386011665056655</v>
          </cell>
          <cell r="D55">
            <v>1.4608001323212938</v>
          </cell>
          <cell r="E55">
            <v>4.5076513886614222</v>
          </cell>
          <cell r="F55">
            <v>4.216274840633532</v>
          </cell>
          <cell r="G55">
            <v>6.8478131825123564E-2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2.5556179742198711E-3</v>
          </cell>
          <cell r="F56">
            <v>3.6985851986409669E-3</v>
          </cell>
          <cell r="G56">
            <v>6.2953832480281118E-4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6.6550699305285431E-4</v>
          </cell>
          <cell r="F57">
            <v>1.5031816896894428E-3</v>
          </cell>
          <cell r="G57">
            <v>1.2392445253755512E-3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6.1197929742951669E-4</v>
          </cell>
          <cell r="F58">
            <v>2.7561671974256599E-3</v>
          </cell>
          <cell r="G58">
            <v>8.4462538083247168E-4</v>
          </cell>
        </row>
        <row r="63">
          <cell r="B63">
            <v>0.13501947865628919</v>
          </cell>
          <cell r="C63">
            <v>1.290982832589793E-2</v>
          </cell>
          <cell r="D63">
            <v>0.13495083448365902</v>
          </cell>
          <cell r="E63">
            <v>1.0954627245663073E-3</v>
          </cell>
          <cell r="F63">
            <v>9.2244435644400855E-3</v>
          </cell>
          <cell r="G63">
            <v>0.10398880895982364</v>
          </cell>
        </row>
        <row r="64">
          <cell r="B64">
            <v>2.1454420265426279E-3</v>
          </cell>
          <cell r="C64">
            <v>1.7145314556914542E-3</v>
          </cell>
          <cell r="D64">
            <v>2.1348732304164383E-3</v>
          </cell>
          <cell r="E64">
            <v>1.1449127557453369E-3</v>
          </cell>
          <cell r="F64">
            <v>7.8961119080140071E-2</v>
          </cell>
          <cell r="G64">
            <v>1.921124319014937</v>
          </cell>
        </row>
        <row r="65">
          <cell r="B65">
            <v>1.919817292793337E-3</v>
          </cell>
          <cell r="C65">
            <v>1.4940721197639916E-3</v>
          </cell>
          <cell r="D65">
            <v>1.8790326347279799E-3</v>
          </cell>
          <cell r="E65">
            <v>1.0583590659670929E-3</v>
          </cell>
          <cell r="F65">
            <v>3.4786882027512882E-3</v>
          </cell>
          <cell r="G65">
            <v>7.565305681417828E-3</v>
          </cell>
        </row>
        <row r="66">
          <cell r="B66">
            <v>6.8933240838595262E-4</v>
          </cell>
          <cell r="C66">
            <v>6.8857074373138085E-4</v>
          </cell>
          <cell r="D66">
            <v>6.9526083175020588E-4</v>
          </cell>
          <cell r="E66">
            <v>1.2091424112011357E-3</v>
          </cell>
          <cell r="F66">
            <v>2.2284591121690361E-3</v>
          </cell>
          <cell r="G66">
            <v>1.5810044202286589E-3</v>
          </cell>
        </row>
        <row r="67">
          <cell r="B67">
            <v>1.6124305300880691E-3</v>
          </cell>
          <cell r="C67">
            <v>1.6109510844337549E-3</v>
          </cell>
          <cell r="D67">
            <v>1.6294085794443442E-3</v>
          </cell>
          <cell r="E67">
            <v>7.3504657357269841E-3</v>
          </cell>
          <cell r="F67">
            <v>0.22082083124563159</v>
          </cell>
          <cell r="G67">
            <v>0.2725657633716228</v>
          </cell>
        </row>
        <row r="68">
          <cell r="B68">
            <v>1.6124093967933677E-3</v>
          </cell>
          <cell r="C68">
            <v>1.610928084418339E-3</v>
          </cell>
          <cell r="D68">
            <v>1.6293872842166749E-3</v>
          </cell>
          <cell r="E68">
            <v>7.3497622787642132E-3</v>
          </cell>
          <cell r="F68">
            <v>0.22081423897317465</v>
          </cell>
          <cell r="G68">
            <v>0.272612519217309</v>
          </cell>
        </row>
        <row r="69">
          <cell r="B69">
            <v>6.9142250711013472E-4</v>
          </cell>
          <cell r="C69">
            <v>6.9071637258931191E-4</v>
          </cell>
          <cell r="D69">
            <v>6.9748339742807715E-4</v>
          </cell>
          <cell r="E69">
            <v>1.2361369873568645E-3</v>
          </cell>
          <cell r="F69">
            <v>1.9457848012256942E-3</v>
          </cell>
          <cell r="G69">
            <v>1.3012172170313455E-3</v>
          </cell>
        </row>
        <row r="90">
          <cell r="B90">
            <v>2.0280752998503702</v>
          </cell>
          <cell r="C90">
            <v>1.663552132807431</v>
          </cell>
          <cell r="D90">
            <v>2.7377503958571525</v>
          </cell>
          <cell r="E90">
            <v>0.56166927315535164</v>
          </cell>
          <cell r="F90">
            <v>0.11169616168943232</v>
          </cell>
          <cell r="G90">
            <v>6.706356517336715E-5</v>
          </cell>
        </row>
        <row r="91">
          <cell r="B91">
            <v>1.1839511280656088</v>
          </cell>
          <cell r="C91">
            <v>1.760154797625279E-4</v>
          </cell>
          <cell r="D91">
            <v>8.2857737284456516E-4</v>
          </cell>
          <cell r="E91">
            <v>1.9599036127593411E-4</v>
          </cell>
          <cell r="F91">
            <v>2.8982064873142404E-4</v>
          </cell>
          <cell r="G91">
            <v>1.2890499163768088E-4</v>
          </cell>
        </row>
        <row r="92">
          <cell r="B92">
            <v>1.450001555222435</v>
          </cell>
          <cell r="C92">
            <v>3.801708052911037</v>
          </cell>
          <cell r="D92">
            <v>3.8015238318358304</v>
          </cell>
          <cell r="E92">
            <v>0.99813159053208955</v>
          </cell>
          <cell r="F92">
            <v>0</v>
          </cell>
          <cell r="G92">
            <v>0</v>
          </cell>
        </row>
        <row r="93">
          <cell r="B93">
            <v>0.21541791420464584</v>
          </cell>
          <cell r="C93">
            <v>2.1613249895362263</v>
          </cell>
          <cell r="D93">
            <v>7.2660816565540845E-4</v>
          </cell>
          <cell r="E93">
            <v>3.142975960796159E-4</v>
          </cell>
          <cell r="F93">
            <v>1.8462546044429305E-4</v>
          </cell>
          <cell r="G93">
            <v>1.9317917061041144E-6</v>
          </cell>
        </row>
        <row r="94">
          <cell r="B94">
            <v>2.2022646233991034</v>
          </cell>
          <cell r="C94">
            <v>1.9875442880452385</v>
          </cell>
          <cell r="D94">
            <v>1.7040714237971517</v>
          </cell>
          <cell r="E94">
            <v>1.3185787625995109</v>
          </cell>
          <cell r="F94">
            <v>0.78948325927878749</v>
          </cell>
          <cell r="G94">
            <v>0.47269725829004355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9.2110917542571004E-8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6.6461964147670121E-5</v>
          </cell>
          <cell r="G96">
            <v>5.586330039415463E-5</v>
          </cell>
        </row>
        <row r="97">
          <cell r="B97">
            <v>0</v>
          </cell>
          <cell r="C97">
            <v>1.24917246837455</v>
          </cell>
          <cell r="D97">
            <v>1.2870900948886836</v>
          </cell>
          <cell r="E97">
            <v>4.4833026226703794</v>
          </cell>
          <cell r="F97">
            <v>5.2081343007197347</v>
          </cell>
          <cell r="G97">
            <v>6.7985628821778459</v>
          </cell>
        </row>
      </sheetData>
      <sheetData sheetId="34">
        <row r="14">
          <cell r="B14">
            <v>3.0805587219222113</v>
          </cell>
          <cell r="C14">
            <v>3.0805580202479459</v>
          </cell>
          <cell r="D14">
            <v>2.5933125983008476</v>
          </cell>
          <cell r="E14">
            <v>2.519594126899213</v>
          </cell>
          <cell r="F14">
            <v>1.2356852121545683</v>
          </cell>
          <cell r="G14">
            <v>0</v>
          </cell>
        </row>
        <row r="15">
          <cell r="B15">
            <v>7.3394300010600002</v>
          </cell>
          <cell r="C15">
            <v>7.3407995013381644</v>
          </cell>
          <cell r="D15">
            <v>7.3429443911090493</v>
          </cell>
          <cell r="E15">
            <v>7.4150739544261137</v>
          </cell>
          <cell r="F15">
            <v>7.5849009361080331</v>
          </cell>
          <cell r="G15">
            <v>7.6707133665689229</v>
          </cell>
        </row>
        <row r="16">
          <cell r="B16">
            <v>4.7247299999999992</v>
          </cell>
          <cell r="C16">
            <v>4.8072924836796158</v>
          </cell>
          <cell r="D16">
            <v>4.8583867853830984</v>
          </cell>
          <cell r="E16">
            <v>4.8621463714661965</v>
          </cell>
          <cell r="F16">
            <v>4.8643007211055505</v>
          </cell>
          <cell r="G16">
            <v>5.2894389978760001</v>
          </cell>
        </row>
        <row r="17">
          <cell r="B17">
            <v>3.3394499999999998</v>
          </cell>
          <cell r="C17">
            <v>3.9712075213253186</v>
          </cell>
          <cell r="D17">
            <v>4.3596287839348307</v>
          </cell>
          <cell r="E17">
            <v>4.3596289466251497</v>
          </cell>
          <cell r="F17">
            <v>4.3596318085612316</v>
          </cell>
          <cell r="G17">
            <v>4.3596320178531212</v>
          </cell>
        </row>
        <row r="18">
          <cell r="B18">
            <v>1.0176602139742807E-2</v>
          </cell>
          <cell r="C18">
            <v>8.436169440415725E-4</v>
          </cell>
          <cell r="D18">
            <v>8.323768705498294E-4</v>
          </cell>
          <cell r="E18">
            <v>8.295760472440206E-4</v>
          </cell>
          <cell r="F18">
            <v>1.535448244069826E-3</v>
          </cell>
          <cell r="G18">
            <v>7.142944553429982E-4</v>
          </cell>
        </row>
        <row r="19">
          <cell r="B19">
            <v>0.27650362465096479</v>
          </cell>
          <cell r="C19">
            <v>0.27650235757356956</v>
          </cell>
          <cell r="D19">
            <v>0.27650246845139759</v>
          </cell>
          <cell r="E19">
            <v>0.27599230349941251</v>
          </cell>
          <cell r="F19">
            <v>0.17729643916290821</v>
          </cell>
          <cell r="G19">
            <v>0.18660575088923712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0.12111329357288</v>
          </cell>
          <cell r="G20">
            <v>0.16579065154521316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4.05999844601321E-4</v>
          </cell>
          <cell r="G21">
            <v>1.6839501346506601E-4</v>
          </cell>
        </row>
        <row r="22">
          <cell r="B22">
            <v>0</v>
          </cell>
          <cell r="C22">
            <v>0.250000083708178</v>
          </cell>
          <cell r="D22">
            <v>7.5082275865991005E-2</v>
          </cell>
          <cell r="E22">
            <v>7.4826319403248021E-2</v>
          </cell>
          <cell r="F22">
            <v>7.482948673289902E-2</v>
          </cell>
          <cell r="G22">
            <v>1.3138423447955898E-2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4.0488253883995699E-4</v>
          </cell>
          <cell r="G23">
            <v>0.15140947211370609</v>
          </cell>
        </row>
        <row r="24">
          <cell r="B24">
            <v>4.5289424265361491E-2</v>
          </cell>
          <cell r="C24">
            <v>6.9024129146277868E-5</v>
          </cell>
          <cell r="D24">
            <v>3.9525194640845085E-4</v>
          </cell>
          <cell r="E24">
            <v>4.0940441021911078E-4</v>
          </cell>
          <cell r="F24">
            <v>1.47883054862807E-3</v>
          </cell>
          <cell r="G24">
            <v>6.8125858467609976E-5</v>
          </cell>
        </row>
        <row r="25">
          <cell r="B25">
            <v>1.5972712732873304E-2</v>
          </cell>
          <cell r="C25">
            <v>1.4369037996453414E-2</v>
          </cell>
          <cell r="D25">
            <v>1.4374627706161866E-2</v>
          </cell>
          <cell r="E25">
            <v>1.1258372699926231E-4</v>
          </cell>
          <cell r="F25">
            <v>2.6882755001346632E-2</v>
          </cell>
          <cell r="G25">
            <v>2.0580664618699562E-5</v>
          </cell>
        </row>
        <row r="26">
          <cell r="B26">
            <v>7.6766364725770017E-2</v>
          </cell>
          <cell r="C26">
            <v>7.2061487617234687E-2</v>
          </cell>
          <cell r="D26">
            <v>7.2061158204579118E-2</v>
          </cell>
          <cell r="E26">
            <v>7.0489765666651771E-2</v>
          </cell>
          <cell r="F26">
            <v>6.2802402794636267E-2</v>
          </cell>
          <cell r="G26">
            <v>6.1404494099142296E-2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2.9670341146311199E-2</v>
          </cell>
          <cell r="G27">
            <v>3.8887079170427018E-2</v>
          </cell>
        </row>
        <row r="28">
          <cell r="B28">
            <v>1.4141788432932914E-3</v>
          </cell>
          <cell r="C28">
            <v>3.6754476732555122E-4</v>
          </cell>
          <cell r="D28">
            <v>3.4517429293991729E-4</v>
          </cell>
          <cell r="E28">
            <v>2.5654491868484092E-4</v>
          </cell>
          <cell r="F28">
            <v>8.8623605306762038E-5</v>
          </cell>
          <cell r="G28">
            <v>3.8673740332960152E-5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3.4232152542705298E-3</v>
          </cell>
          <cell r="G29">
            <v>3.4239942198886009E-3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5.6752798586627096E-4</v>
          </cell>
          <cell r="G30">
            <v>5.9621725849486799E-4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9.3447976017538696E-5</v>
          </cell>
          <cell r="G31">
            <v>0.38540404277886092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8.09432073643218E-5</v>
          </cell>
          <cell r="F32">
            <v>8.1160694985959504E-5</v>
          </cell>
          <cell r="G32">
            <v>9.0838024104896595E-2</v>
          </cell>
        </row>
        <row r="33">
          <cell r="B33">
            <v>8.7120000000000003E-2</v>
          </cell>
          <cell r="C33">
            <v>9.0660010600125712E-2</v>
          </cell>
          <cell r="D33">
            <v>0.32643783241114621</v>
          </cell>
          <cell r="E33">
            <v>0.91534089662733731</v>
          </cell>
          <cell r="F33">
            <v>2.573943022778777</v>
          </cell>
          <cell r="G33">
            <v>5.0915413887458003</v>
          </cell>
        </row>
        <row r="34">
          <cell r="B34">
            <v>0</v>
          </cell>
          <cell r="C34">
            <v>0</v>
          </cell>
          <cell r="D34">
            <v>4.4925339503960902E-2</v>
          </cell>
          <cell r="E34">
            <v>4.492755547163127E-2</v>
          </cell>
          <cell r="F34">
            <v>0.51132482293352399</v>
          </cell>
          <cell r="G34">
            <v>3.0307561154001004</v>
          </cell>
        </row>
        <row r="35">
          <cell r="B35">
            <v>1.1186210000000001</v>
          </cell>
          <cell r="C35">
            <v>1.6529270295778129</v>
          </cell>
          <cell r="D35">
            <v>3.0611853520207397</v>
          </cell>
          <cell r="E35">
            <v>3.54875480224442</v>
          </cell>
          <cell r="F35">
            <v>11.275183133088637</v>
          </cell>
          <cell r="G35">
            <v>18.0517337331429</v>
          </cell>
        </row>
        <row r="36">
          <cell r="B36">
            <v>0.67885700000000004</v>
          </cell>
          <cell r="C36">
            <v>1.1559028728392722</v>
          </cell>
          <cell r="D36">
            <v>2.5678558480498639</v>
          </cell>
          <cell r="E36">
            <v>2.9768490672118162</v>
          </cell>
          <cell r="F36">
            <v>4.0006392102359722</v>
          </cell>
          <cell r="G36">
            <v>5.3765287314829902</v>
          </cell>
        </row>
        <row r="37">
          <cell r="B37">
            <v>0.27424799999999999</v>
          </cell>
          <cell r="C37">
            <v>0.43894853861909733</v>
          </cell>
          <cell r="D37">
            <v>1.3349793974168831</v>
          </cell>
          <cell r="E37">
            <v>1.5476077525755438</v>
          </cell>
          <cell r="F37">
            <v>2.0798816776172311</v>
          </cell>
          <cell r="G37">
            <v>5.0282779346999895</v>
          </cell>
        </row>
        <row r="38">
          <cell r="B38">
            <v>0.90292899999999998</v>
          </cell>
          <cell r="C38">
            <v>1.1231012757808947</v>
          </cell>
          <cell r="D38">
            <v>2.1799449723500803</v>
          </cell>
          <cell r="E38">
            <v>2.52715396276681</v>
          </cell>
          <cell r="F38">
            <v>3.3962868170863891</v>
          </cell>
          <cell r="G38">
            <v>4.5643288105148798</v>
          </cell>
        </row>
        <row r="39">
          <cell r="B39">
            <v>2.50769550827903E-2</v>
          </cell>
          <cell r="C39">
            <v>1.8547028361342206E-2</v>
          </cell>
          <cell r="D39">
            <v>1.1832523491473429E-2</v>
          </cell>
          <cell r="E39">
            <v>5.5666970331156897E-3</v>
          </cell>
          <cell r="F39">
            <v>2.7932267010638582E-3</v>
          </cell>
          <cell r="G39">
            <v>1.2001655902652898E-3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3.62525776216651E-4</v>
          </cell>
          <cell r="G40">
            <v>3.6321075863861443E-4</v>
          </cell>
        </row>
        <row r="41">
          <cell r="B41">
            <v>8.3052218901402339E-3</v>
          </cell>
          <cell r="C41">
            <v>7.525981087399357E-3</v>
          </cell>
          <cell r="D41">
            <v>7.9407180066488614E-3</v>
          </cell>
          <cell r="E41">
            <v>2.4864973650661738E-2</v>
          </cell>
          <cell r="F41">
            <v>1.176299635009514E-2</v>
          </cell>
          <cell r="G41">
            <v>6.2083576269780574E-5</v>
          </cell>
        </row>
        <row r="42">
          <cell r="B42">
            <v>6.4541144554658997E-3</v>
          </cell>
          <cell r="C42">
            <v>1.9287368895104816E-2</v>
          </cell>
          <cell r="D42">
            <v>4.1857574436176014E-2</v>
          </cell>
          <cell r="E42">
            <v>9.7477900426897635E-2</v>
          </cell>
          <cell r="F42">
            <v>0.15185537647322753</v>
          </cell>
          <cell r="G42">
            <v>1.6253978460695206E-5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1.0699348615110399E-2</v>
          </cell>
          <cell r="G43">
            <v>0.254687165292244</v>
          </cell>
        </row>
        <row r="44">
          <cell r="B44">
            <v>4.9273253773059744E-2</v>
          </cell>
          <cell r="C44">
            <v>1.3745805172309236E-2</v>
          </cell>
          <cell r="D44">
            <v>1.3745683628478625E-2</v>
          </cell>
          <cell r="E44">
            <v>1.3545878494373813E-2</v>
          </cell>
          <cell r="F44">
            <v>8.8596567044457487E-3</v>
          </cell>
          <cell r="G44">
            <v>2.5498829428189859E-5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2.3168826816810598E-2</v>
          </cell>
          <cell r="G45">
            <v>5.340281173124057E-2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6.1001798776607603E-5</v>
          </cell>
          <cell r="F46">
            <v>3.9615432651457089E-2</v>
          </cell>
          <cell r="G46">
            <v>2.8714180798042107E-2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4.6338869660204401E-5</v>
          </cell>
          <cell r="F47">
            <v>1.1029635815299281E-4</v>
          </cell>
          <cell r="G47">
            <v>4.9801522053874271E-5</v>
          </cell>
        </row>
        <row r="48">
          <cell r="B48">
            <v>3.9276895477652549E-3</v>
          </cell>
          <cell r="C48">
            <v>7.8280486917842044E-4</v>
          </cell>
          <cell r="D48">
            <v>8.2351424464331615E-4</v>
          </cell>
          <cell r="E48">
            <v>7.8086983123791314E-4</v>
          </cell>
          <cell r="F48">
            <v>3.0677080603374175E-3</v>
          </cell>
          <cell r="G48">
            <v>7.4772562225227284E-3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1.150111837918519E-5</v>
          </cell>
          <cell r="F49">
            <v>3.732941727249559E-5</v>
          </cell>
          <cell r="G49">
            <v>2.7152252455846254E-5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4.3215682385033901E-5</v>
          </cell>
          <cell r="F50">
            <v>7.6433212606804088E-5</v>
          </cell>
          <cell r="G50">
            <v>2.572473903431746E-5</v>
          </cell>
        </row>
        <row r="51">
          <cell r="B51">
            <v>8.3708394888318514E-3</v>
          </cell>
          <cell r="C51">
            <v>6.0680903407436988E-4</v>
          </cell>
          <cell r="D51">
            <v>8.7244385259577077E-4</v>
          </cell>
          <cell r="E51">
            <v>1.8431927319207373E-2</v>
          </cell>
          <cell r="F51">
            <v>5.6312953093094725E-2</v>
          </cell>
          <cell r="G51">
            <v>5.1580818443380319E-2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4.8024276123156701E-5</v>
          </cell>
          <cell r="F52">
            <v>2.0624533718386023E-4</v>
          </cell>
          <cell r="G52">
            <v>1.6431349604703201E-4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7.7166149494384495E-5</v>
          </cell>
          <cell r="F53">
            <v>1.3246222498911319E-4</v>
          </cell>
          <cell r="G53">
            <v>4.4014765862554435E-5</v>
          </cell>
        </row>
        <row r="54">
          <cell r="B54">
            <v>7.35127E-2</v>
          </cell>
          <cell r="C54">
            <v>8.4746675661512186E-2</v>
          </cell>
          <cell r="D54">
            <v>9.4401655926294473E-2</v>
          </cell>
          <cell r="E54">
            <v>9.4409043788862598E-2</v>
          </cell>
          <cell r="F54">
            <v>9.4410092669394249E-2</v>
          </cell>
          <cell r="G54">
            <v>0.16349320689001595</v>
          </cell>
        </row>
        <row r="55">
          <cell r="B55">
            <v>6.5199999999999994E-2</v>
          </cell>
          <cell r="C55">
            <v>4.7877191250575046E-2</v>
          </cell>
          <cell r="D55">
            <v>3.9983289586800086E-2</v>
          </cell>
          <cell r="E55">
            <v>0.12376430822316628</v>
          </cell>
          <cell r="F55">
            <v>0.11492387708280927</v>
          </cell>
          <cell r="G55">
            <v>1.9695250359152983E-3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5.9582075794437898E-5</v>
          </cell>
          <cell r="F56">
            <v>9.1455240675840962E-5</v>
          </cell>
          <cell r="G56">
            <v>2.6706172650533306E-5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2.5789978702756299E-5</v>
          </cell>
          <cell r="F57">
            <v>5.6830079429642615E-5</v>
          </cell>
          <cell r="G57">
            <v>5.5981353812672409E-5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2.27237120092131E-5</v>
          </cell>
          <cell r="F58">
            <v>9.8822254011378361E-5</v>
          </cell>
          <cell r="G58">
            <v>3.626453608629734E-5</v>
          </cell>
        </row>
        <row r="63">
          <cell r="B63">
            <v>0.1</v>
          </cell>
          <cell r="C63">
            <v>9.9997930525704715E-2</v>
          </cell>
          <cell r="D63">
            <v>9.9997865671703212E-2</v>
          </cell>
          <cell r="E63">
            <v>9.9997821494973868E-2</v>
          </cell>
          <cell r="F63">
            <v>9.9999542578922629E-2</v>
          </cell>
          <cell r="G63">
            <v>9.999975965524914E-2</v>
          </cell>
        </row>
        <row r="64">
          <cell r="B64">
            <v>3.1955705700642198E-4</v>
          </cell>
          <cell r="C64">
            <v>3.2001645732773412E-4</v>
          </cell>
          <cell r="D64">
            <v>3.2105968128503284E-4</v>
          </cell>
          <cell r="E64">
            <v>2.3622492859614087E-4</v>
          </cell>
          <cell r="F64">
            <v>0.25549149133900384</v>
          </cell>
          <cell r="G64">
            <v>1.9235060165067686</v>
          </cell>
        </row>
        <row r="65">
          <cell r="B65">
            <v>2.38896113719916E-4</v>
          </cell>
          <cell r="C65">
            <v>2.3923511721625905E-4</v>
          </cell>
          <cell r="D65">
            <v>2.3979550742567613E-4</v>
          </cell>
          <cell r="E65">
            <v>1.763880450696207E-4</v>
          </cell>
          <cell r="F65">
            <v>1.3136568875905968E-3</v>
          </cell>
          <cell r="G65">
            <v>3.3789022843088018E-3</v>
          </cell>
        </row>
        <row r="66">
          <cell r="B66">
            <v>2.554446872385836E-4</v>
          </cell>
          <cell r="C66">
            <v>2.5584232570064744E-4</v>
          </cell>
          <cell r="D66">
            <v>2.5802156152240051E-4</v>
          </cell>
          <cell r="E66">
            <v>4.5521768437570747E-4</v>
          </cell>
          <cell r="F66">
            <v>8.2937003531517012E-4</v>
          </cell>
          <cell r="G66">
            <v>5.877438248509865E-4</v>
          </cell>
        </row>
        <row r="67">
          <cell r="B67">
            <v>5.980213590609598E-4</v>
          </cell>
          <cell r="C67">
            <v>5.9895732298562382E-4</v>
          </cell>
          <cell r="D67">
            <v>6.0491242503200393E-4</v>
          </cell>
          <cell r="E67">
            <v>5.6625547630449448E-2</v>
          </cell>
          <cell r="F67">
            <v>0.11642432980831247</v>
          </cell>
          <cell r="G67">
            <v>0.19469192427263898</v>
          </cell>
        </row>
        <row r="68">
          <cell r="B68">
            <v>5.9801332133440407E-4</v>
          </cell>
          <cell r="C68">
            <v>5.98949266998017E-4</v>
          </cell>
          <cell r="D68">
            <v>6.0490458963736158E-4</v>
          </cell>
          <cell r="E68">
            <v>5.6622410851325453E-2</v>
          </cell>
          <cell r="F68">
            <v>0.11642078797070687</v>
          </cell>
          <cell r="G68">
            <v>0.19472609678397601</v>
          </cell>
        </row>
        <row r="69">
          <cell r="B69">
            <v>2.5620435612831505E-4</v>
          </cell>
          <cell r="C69">
            <v>2.5660104952311523E-4</v>
          </cell>
          <cell r="D69">
            <v>2.5881235622856995E-4</v>
          </cell>
          <cell r="E69">
            <v>4.620409987833176E-4</v>
          </cell>
          <cell r="F69">
            <v>7.2421304928432762E-4</v>
          </cell>
          <cell r="G69">
            <v>4.8835849405657347E-4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6.11957343838356E-3</v>
          </cell>
        </row>
      </sheetData>
      <sheetData sheetId="42">
        <row r="5">
          <cell r="B5">
            <v>0.40014530230039713</v>
          </cell>
          <cell r="C5">
            <v>0.20098673177553572</v>
          </cell>
          <cell r="D5">
            <v>0.41742944321529957</v>
          </cell>
          <cell r="E5">
            <v>6.9257130814703394E-5</v>
          </cell>
          <cell r="F5">
            <v>1.1465835293434395E-4</v>
          </cell>
          <cell r="G5">
            <v>5.5660334706664598E-5</v>
          </cell>
        </row>
        <row r="12">
          <cell r="B12">
            <v>0.18301990777480506</v>
          </cell>
          <cell r="C12">
            <v>9.8925770905254786E-5</v>
          </cell>
          <cell r="D12">
            <v>8.8684747957632815E-4</v>
          </cell>
          <cell r="E12">
            <v>3.8727881542455668E-5</v>
          </cell>
          <cell r="F12">
            <v>8.3135305959829042E-5</v>
          </cell>
          <cell r="G12">
            <v>3.8683538561249764E-5</v>
          </cell>
        </row>
        <row r="19">
          <cell r="B19">
            <v>1.3280015848940572</v>
          </cell>
          <cell r="C19">
            <v>3.8868323877505966</v>
          </cell>
          <cell r="D19">
            <v>5.0905587480060577</v>
          </cell>
          <cell r="E19">
            <v>5.5275848685633102</v>
          </cell>
          <cell r="F19">
            <v>5.527928824229793</v>
          </cell>
          <cell r="G19">
            <v>9.4405595122196875</v>
          </cell>
        </row>
        <row r="20">
          <cell r="B20">
            <v>5.6293976984203571</v>
          </cell>
          <cell r="C20">
            <v>5.6371670683298856</v>
          </cell>
          <cell r="D20">
            <v>5.4279788042851287</v>
          </cell>
          <cell r="E20">
            <v>5.6176942152231666</v>
          </cell>
          <cell r="F20">
            <v>5.4450081688970613</v>
          </cell>
          <cell r="G20">
            <v>5.1248552935858607</v>
          </cell>
        </row>
        <row r="21">
          <cell r="B21">
            <v>0</v>
          </cell>
          <cell r="C21">
            <v>1.6997301489761368E-4</v>
          </cell>
          <cell r="D21">
            <v>1.7543272635061805E-4</v>
          </cell>
          <cell r="E21">
            <v>1.1316860543487422E-4</v>
          </cell>
          <cell r="F21">
            <v>1.5441215266130052E-4</v>
          </cell>
          <cell r="G21">
            <v>2.0276992626245307E-4</v>
          </cell>
        </row>
        <row r="28">
          <cell r="B28">
            <v>4.6252635494576583E-3</v>
          </cell>
          <cell r="C28">
            <v>1.8259324013017598E-2</v>
          </cell>
          <cell r="D28">
            <v>1.8653071411484281E-2</v>
          </cell>
          <cell r="E28">
            <v>7.5981906341041724E-2</v>
          </cell>
          <cell r="F28">
            <v>10.904082674926075</v>
          </cell>
          <cell r="G28">
            <v>29.285759793635968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8.5150950312726063E-5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4.1451975728586301E-3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2.3027825758819485E-5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1.6203913450705943E-4</v>
          </cell>
        </row>
        <row r="38">
          <cell r="B38">
            <v>1.2890719034023037</v>
          </cell>
          <cell r="C38">
            <v>4.9049589558355189</v>
          </cell>
          <cell r="D38">
            <v>3.5860253831136366</v>
          </cell>
          <cell r="E38">
            <v>3.1071859906272912</v>
          </cell>
          <cell r="F38">
            <v>4.6591890583153424</v>
          </cell>
          <cell r="G38">
            <v>8.1654463848449144</v>
          </cell>
        </row>
        <row r="39">
          <cell r="B39">
            <v>1.1764721799786921</v>
          </cell>
          <cell r="C39">
            <v>4.4765134824887278</v>
          </cell>
          <cell r="D39">
            <v>3.2727880336198534</v>
          </cell>
          <cell r="E39">
            <v>2.8357749993187906</v>
          </cell>
          <cell r="F39">
            <v>4.2522114506582636</v>
          </cell>
          <cell r="G39">
            <v>7.4521991236664062</v>
          </cell>
        </row>
      </sheetData>
      <sheetData sheetId="43">
        <row r="3">
          <cell r="B3">
            <v>48.063397652170998</v>
          </cell>
          <cell r="C3">
            <v>50.546777306410746</v>
          </cell>
          <cell r="D3">
            <v>51.48704830604683</v>
          </cell>
          <cell r="E3">
            <v>53.040434371160451</v>
          </cell>
          <cell r="F3">
            <v>55.075226983540468</v>
          </cell>
          <cell r="G3">
            <v>57.428987811681949</v>
          </cell>
        </row>
        <row r="6">
          <cell r="B6">
            <v>0</v>
          </cell>
          <cell r="C6">
            <v>4.8942020972136397</v>
          </cell>
          <cell r="D6">
            <v>4.8942046078182315</v>
          </cell>
          <cell r="E6">
            <v>4.9668040823416622</v>
          </cell>
          <cell r="F6">
            <v>6.5967883459662042</v>
          </cell>
          <cell r="G6">
            <v>13.578196566429604</v>
          </cell>
        </row>
        <row r="11">
          <cell r="B11">
            <v>60.070003221271918</v>
          </cell>
          <cell r="C11">
            <v>62.339945465973258</v>
          </cell>
          <cell r="D11">
            <v>63.778795759226497</v>
          </cell>
          <cell r="E11">
            <v>65.956950466625415</v>
          </cell>
          <cell r="F11">
            <v>68.816795869676483</v>
          </cell>
          <cell r="G11">
            <v>73.09816949748938</v>
          </cell>
        </row>
        <row r="18">
          <cell r="B18">
            <v>3.5600023389736517</v>
          </cell>
          <cell r="C18">
            <v>3.4647187514394595</v>
          </cell>
          <cell r="D18">
            <v>4.1928406389656631E-3</v>
          </cell>
          <cell r="E18">
            <v>2.8894220657265171E-4</v>
          </cell>
          <cell r="F18">
            <v>4.6193876887130436E-4</v>
          </cell>
          <cell r="G18">
            <v>1.2659061352543089E-4</v>
          </cell>
        </row>
        <row r="19">
          <cell r="B19">
            <v>12.728641788973359</v>
          </cell>
          <cell r="C19">
            <v>13.638428078065292</v>
          </cell>
          <cell r="D19">
            <v>13.373259038556206</v>
          </cell>
          <cell r="E19">
            <v>17.609139870072543</v>
          </cell>
          <cell r="F19">
            <v>20.446455914133519</v>
          </cell>
          <cell r="G19">
            <v>27.207384193418058</v>
          </cell>
        </row>
        <row r="21">
          <cell r="B21">
            <v>7.7980429460058156</v>
          </cell>
          <cell r="C21">
            <v>8.0801425828412174</v>
          </cell>
          <cell r="D21">
            <v>5.6082627682305883</v>
          </cell>
          <cell r="E21">
            <v>5.5456292367398987</v>
          </cell>
          <cell r="F21">
            <v>5.4553130280834869</v>
          </cell>
          <cell r="G21">
            <v>2.9893902352229605E-4</v>
          </cell>
        </row>
        <row r="22">
          <cell r="B22">
            <v>6.762755789151853E-2</v>
          </cell>
          <cell r="C22">
            <v>8.5488346665263865E-2</v>
          </cell>
          <cell r="D22">
            <v>8.5520869752033213E-2</v>
          </cell>
          <cell r="E22">
            <v>8.5521775453296076E-2</v>
          </cell>
          <cell r="F22">
            <v>8.5522417500667636E-2</v>
          </cell>
          <cell r="G22">
            <v>8.5522839376245927E-2</v>
          </cell>
        </row>
        <row r="23">
          <cell r="B23">
            <v>0</v>
          </cell>
          <cell r="C23">
            <v>0</v>
          </cell>
          <cell r="D23">
            <v>1.9201702916864E-3</v>
          </cell>
          <cell r="E23">
            <v>1.2690280156355059E-2</v>
          </cell>
          <cell r="F23">
            <v>9.7791368008427035</v>
          </cell>
          <cell r="G23">
            <v>15.045533126826376</v>
          </cell>
        </row>
        <row r="24">
          <cell r="B24">
            <v>0.74846323159959605</v>
          </cell>
          <cell r="C24">
            <v>0.94973076615129925</v>
          </cell>
          <cell r="D24">
            <v>1.6374270426102946</v>
          </cell>
          <cell r="E24">
            <v>2.6629415288132767</v>
          </cell>
          <cell r="F24">
            <v>2.708851968801008</v>
          </cell>
          <cell r="G24">
            <v>3.7017392165736371</v>
          </cell>
        </row>
        <row r="33">
          <cell r="B33">
            <v>12.006605569100923</v>
          </cell>
          <cell r="C33">
            <v>12.710042597754226</v>
          </cell>
          <cell r="D33">
            <v>13.208620315821303</v>
          </cell>
          <cell r="E33">
            <v>13.833697202236564</v>
          </cell>
          <cell r="F33">
            <v>14.250320211243247</v>
          </cell>
          <cell r="G33">
            <v>14.57121710154896</v>
          </cell>
        </row>
        <row r="34">
          <cell r="B34">
            <v>8.8978020004543801</v>
          </cell>
          <cell r="C34">
            <v>7.9322969522603701</v>
          </cell>
          <cell r="D34">
            <v>7.9125729587687097</v>
          </cell>
          <cell r="E34">
            <v>6.2591075503983875</v>
          </cell>
          <cell r="F34">
            <v>3.1350188969311104</v>
          </cell>
          <cell r="G34">
            <v>0</v>
          </cell>
        </row>
        <row r="35">
          <cell r="B35">
            <v>2.7300022955206122</v>
          </cell>
          <cell r="C35">
            <v>2.467631618167643E-4</v>
          </cell>
          <cell r="D35">
            <v>6.5507874624602029E-4</v>
          </cell>
          <cell r="E35">
            <v>3.4192112525269826E-4</v>
          </cell>
          <cell r="F35">
            <v>5.9820190259380994E-4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1.9232803223132893E-4</v>
          </cell>
          <cell r="E36">
            <v>0.22423930803917258</v>
          </cell>
          <cell r="F36">
            <v>0.24561532376713519</v>
          </cell>
          <cell r="G36">
            <v>0.24557391449470078</v>
          </cell>
        </row>
        <row r="37">
          <cell r="B37">
            <v>35.241786849334545</v>
          </cell>
          <cell r="C37">
            <v>31.829605833340622</v>
          </cell>
          <cell r="D37">
            <v>32.08275637577173</v>
          </cell>
          <cell r="E37">
            <v>21.681955682039462</v>
          </cell>
          <cell r="F37">
            <v>10.640935490662986</v>
          </cell>
          <cell r="G37">
            <v>2.7188715666638057</v>
          </cell>
        </row>
        <row r="38">
          <cell r="B38">
            <v>0.31057507956053498</v>
          </cell>
          <cell r="C38">
            <v>6.6438754016459001E-5</v>
          </cell>
          <cell r="D38">
            <v>2.8142841578635491</v>
          </cell>
          <cell r="E38">
            <v>2.8132387808907953</v>
          </cell>
          <cell r="F38">
            <v>4.2154018061828973</v>
          </cell>
          <cell r="G38">
            <v>4.21543975995667</v>
          </cell>
        </row>
        <row r="39">
          <cell r="B39">
            <v>0.43672590262881883</v>
          </cell>
          <cell r="C39">
            <v>0.55206690066132269</v>
          </cell>
          <cell r="D39">
            <v>3.1577380910412782</v>
          </cell>
          <cell r="E39">
            <v>7.3207613599713257</v>
          </cell>
          <cell r="F39">
            <v>7.320768740329207</v>
          </cell>
          <cell r="G39">
            <v>7.3207719766649211</v>
          </cell>
        </row>
        <row r="55">
          <cell r="B55">
            <v>9.8138887944259618</v>
          </cell>
          <cell r="C55">
            <v>10.33508404760426</v>
          </cell>
          <cell r="D55">
            <v>10.500557584619905</v>
          </cell>
          <cell r="E55">
            <v>10.667195047175472</v>
          </cell>
          <cell r="F55">
            <v>11.085759797549812</v>
          </cell>
          <cell r="G55">
            <v>11.092527656717467</v>
          </cell>
        </row>
        <row r="56">
          <cell r="B56">
            <v>1.1081318329554546</v>
          </cell>
          <cell r="C56">
            <v>1.4007941057224118</v>
          </cell>
          <cell r="D56">
            <v>2.3984506647085069</v>
          </cell>
          <cell r="E56">
            <v>3.8687341416129915</v>
          </cell>
          <cell r="F56">
            <v>3.8699988867313069</v>
          </cell>
          <cell r="G56">
            <v>5.2110137823694531</v>
          </cell>
        </row>
        <row r="57">
          <cell r="B57">
            <v>6.9177041155549475</v>
          </cell>
          <cell r="C57">
            <v>6.1770373756006753</v>
          </cell>
          <cell r="D57">
            <v>6.1767561405394016</v>
          </cell>
          <cell r="E57">
            <v>5.0813289305932292</v>
          </cell>
          <cell r="F57">
            <v>2.6708351316045578</v>
          </cell>
          <cell r="G57">
            <v>0.19555749059602529</v>
          </cell>
        </row>
        <row r="58">
          <cell r="B58">
            <v>1.8458228020588729</v>
          </cell>
          <cell r="C58">
            <v>1.6756452503167372E-4</v>
          </cell>
          <cell r="D58">
            <v>4.4770538063751457E-4</v>
          </cell>
          <cell r="E58">
            <v>2.3618201726830135E-4</v>
          </cell>
          <cell r="F58">
            <v>4.2195666704210918E-4</v>
          </cell>
          <cell r="G58">
            <v>0</v>
          </cell>
        </row>
        <row r="59">
          <cell r="B59">
            <v>28.619769781044948</v>
          </cell>
          <cell r="C59">
            <v>25.645420151119204</v>
          </cell>
          <cell r="D59">
            <v>28.153217719685529</v>
          </cell>
          <cell r="E59">
            <v>19.811559242482851</v>
          </cell>
          <cell r="F59">
            <v>12.130286254763293</v>
          </cell>
          <cell r="G59">
            <v>5.689919201646048</v>
          </cell>
        </row>
        <row r="60">
          <cell r="B60">
            <v>0</v>
          </cell>
          <cell r="C60">
            <v>0</v>
          </cell>
          <cell r="D60">
            <v>4.7639969876466662E-3</v>
          </cell>
          <cell r="E60">
            <v>3.6796384484277149E-3</v>
          </cell>
          <cell r="F60">
            <v>4.4472728863512749E-3</v>
          </cell>
          <cell r="G60">
            <v>2.8122044767219072E-3</v>
          </cell>
        </row>
        <row r="61">
          <cell r="B61">
            <v>2.367401555417477</v>
          </cell>
          <cell r="C61">
            <v>2.3075026884586776</v>
          </cell>
          <cell r="D61">
            <v>2.7987211265095798E-3</v>
          </cell>
          <cell r="E61">
            <v>1.935912784036768E-4</v>
          </cell>
          <cell r="F61">
            <v>3.1180866898813047E-4</v>
          </cell>
          <cell r="G61">
            <v>8.6081617197292993E-5</v>
          </cell>
        </row>
        <row r="62">
          <cell r="B62">
            <v>5.1850547600294954</v>
          </cell>
          <cell r="C62">
            <v>5.5675586937983415</v>
          </cell>
          <cell r="D62">
            <v>5.6343072705885282</v>
          </cell>
          <cell r="E62">
            <v>8.616522593518896</v>
          </cell>
          <cell r="F62">
            <v>9.5517543857071239</v>
          </cell>
          <cell r="G62">
            <v>13.86917195472394</v>
          </cell>
        </row>
        <row r="63">
          <cell r="B63">
            <v>6.5822724260331018</v>
          </cell>
          <cell r="C63">
            <v>7.0678497958309734</v>
          </cell>
          <cell r="D63">
            <v>6.7951542955071629</v>
          </cell>
          <cell r="E63">
            <v>7.8370486615075832</v>
          </cell>
          <cell r="F63">
            <v>9.7557340405723405</v>
          </cell>
          <cell r="G63">
            <v>11.170978742521845</v>
          </cell>
        </row>
        <row r="64">
          <cell r="B64">
            <v>5.3111191302824405</v>
          </cell>
          <cell r="C64">
            <v>6.2669391438194326</v>
          </cell>
          <cell r="D64">
            <v>5.7596657245356342</v>
          </cell>
          <cell r="E64">
            <v>8.0400688095673658</v>
          </cell>
          <cell r="F64">
            <v>7.9646954154521712</v>
          </cell>
          <cell r="G64">
            <v>5.7272243785475183</v>
          </cell>
        </row>
        <row r="65">
          <cell r="B65">
            <v>0.46151949362626449</v>
          </cell>
          <cell r="C65">
            <v>0.54457598552630315</v>
          </cell>
          <cell r="D65">
            <v>0.54458005273824928</v>
          </cell>
          <cell r="E65">
            <v>0.54458453569538845</v>
          </cell>
          <cell r="F65">
            <v>0.54468362656818692</v>
          </cell>
          <cell r="G65">
            <v>0.54471321943893802</v>
          </cell>
        </row>
        <row r="66">
          <cell r="B66">
            <v>4.1173666754910681</v>
          </cell>
          <cell r="C66">
            <v>4.2663152837401626</v>
          </cell>
          <cell r="D66">
            <v>2.96116274162575</v>
          </cell>
          <cell r="E66">
            <v>2.9280922369986659</v>
          </cell>
          <cell r="F66">
            <v>2.8804052788280825</v>
          </cell>
          <cell r="G66">
            <v>1.6262282879612891E-4</v>
          </cell>
        </row>
        <row r="67">
          <cell r="B67">
            <v>6.762755789151853E-2</v>
          </cell>
          <cell r="C67">
            <v>8.5488346665263865E-2</v>
          </cell>
          <cell r="D67">
            <v>8.5520869752033213E-2</v>
          </cell>
          <cell r="E67">
            <v>8.5521775453296076E-2</v>
          </cell>
          <cell r="F67">
            <v>8.5522417500667636E-2</v>
          </cell>
          <cell r="G67">
            <v>8.5522839376245927E-2</v>
          </cell>
        </row>
        <row r="68">
          <cell r="B68">
            <v>0.31051211676909013</v>
          </cell>
          <cell r="C68">
            <v>0.39251956637020063</v>
          </cell>
          <cell r="D68">
            <v>2.2451517827303493</v>
          </cell>
          <cell r="E68">
            <v>5.2050613269396147</v>
          </cell>
          <cell r="F68">
            <v>5.2050665743740669</v>
          </cell>
          <cell r="G68">
            <v>5.2709558231987446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2.156667023824685E-3</v>
          </cell>
          <cell r="F69">
            <v>7.8389725027804715</v>
          </cell>
          <cell r="G69">
            <v>12.182279959946836</v>
          </cell>
        </row>
        <row r="70">
          <cell r="B70">
            <v>0</v>
          </cell>
          <cell r="C70">
            <v>3.9773276590219195</v>
          </cell>
          <cell r="D70">
            <v>3.9773317451765862</v>
          </cell>
          <cell r="E70">
            <v>4.0496625287153076</v>
          </cell>
          <cell r="F70">
            <v>6.0880158956540038</v>
          </cell>
          <cell r="G70">
            <v>12.492960512166261</v>
          </cell>
        </row>
        <row r="71">
          <cell r="B71">
            <v>72.708191041580633</v>
          </cell>
          <cell r="C71">
            <v>74.034580407802849</v>
          </cell>
          <cell r="D71">
            <v>75.23986701570243</v>
          </cell>
          <cell r="E71">
            <v>76.741645909028577</v>
          </cell>
          <cell r="F71">
            <v>79.676911246308478</v>
          </cell>
          <cell r="G71">
            <v>83.535886470172045</v>
          </cell>
        </row>
      </sheetData>
      <sheetData sheetId="44">
        <row r="3">
          <cell r="B3">
            <v>56.994774574912441</v>
          </cell>
          <cell r="C3">
            <v>58.701896070887628</v>
          </cell>
          <cell r="D3">
            <v>61.319271281017151</v>
          </cell>
          <cell r="E3">
            <v>62.281575941072397</v>
          </cell>
          <cell r="F3">
            <v>63.379490126680466</v>
          </cell>
          <cell r="G3">
            <v>63.024039877752436</v>
          </cell>
        </row>
        <row r="6">
          <cell r="B6">
            <v>0</v>
          </cell>
          <cell r="C6">
            <v>6.964221945867429</v>
          </cell>
          <cell r="D6">
            <v>6.9636908679133258</v>
          </cell>
          <cell r="E6">
            <v>9.7725338174525671</v>
          </cell>
          <cell r="F6">
            <v>15.311482850630618</v>
          </cell>
          <cell r="G6">
            <v>23.548144440831784</v>
          </cell>
        </row>
        <row r="11">
          <cell r="B11">
            <v>60.950002189870304</v>
          </cell>
          <cell r="C11">
            <v>60.127219680708244</v>
          </cell>
          <cell r="D11">
            <v>65.269007001014188</v>
          </cell>
          <cell r="E11">
            <v>65.882269158537383</v>
          </cell>
          <cell r="F11">
            <v>66.370359060246784</v>
          </cell>
          <cell r="G11">
            <v>65.991320750300176</v>
          </cell>
        </row>
        <row r="12">
          <cell r="B12">
            <v>30.256635399620023</v>
          </cell>
          <cell r="C12">
            <v>27.346873867847524</v>
          </cell>
          <cell r="D12">
            <v>26.486872216946448</v>
          </cell>
          <cell r="E12">
            <v>19.036179131929195</v>
          </cell>
          <cell r="F12">
            <v>6.2482669424294413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1.0991056505778154E-4</v>
          </cell>
          <cell r="E13">
            <v>1.382454227497072E-4</v>
          </cell>
          <cell r="F13">
            <v>4.2123221501161833E-4</v>
          </cell>
          <cell r="G13">
            <v>0.83394234668560818</v>
          </cell>
        </row>
        <row r="14">
          <cell r="B14">
            <v>25.261277662769579</v>
          </cell>
          <cell r="C14">
            <v>22.604739490913889</v>
          </cell>
          <cell r="D14">
            <v>25.941420539595121</v>
          </cell>
          <cell r="E14">
            <v>25.816494568798912</v>
          </cell>
          <cell r="F14">
            <v>24.461582852189398</v>
          </cell>
          <cell r="G14">
            <v>15.62052801695906</v>
          </cell>
        </row>
        <row r="15">
          <cell r="B15">
            <v>0.28741016122324647</v>
          </cell>
          <cell r="C15">
            <v>4.1450422575338841</v>
          </cell>
          <cell r="D15">
            <v>1.1502124344483077E-3</v>
          </cell>
          <cell r="E15">
            <v>1.2948966092785554E-4</v>
          </cell>
          <cell r="F15">
            <v>1.7438996000661235E-4</v>
          </cell>
          <cell r="G15">
            <v>2.7697508084719672E-4</v>
          </cell>
        </row>
        <row r="16">
          <cell r="B16">
            <v>1.402278067526145</v>
          </cell>
          <cell r="C16">
            <v>1.537224368599261</v>
          </cell>
          <cell r="D16">
            <v>1.553497937183737</v>
          </cell>
          <cell r="E16">
            <v>1.7056831602559932</v>
          </cell>
          <cell r="F16">
            <v>3.929276075413783</v>
          </cell>
          <cell r="G16">
            <v>6.7322763274511148</v>
          </cell>
        </row>
        <row r="17">
          <cell r="B17">
            <v>7.7268862472629207</v>
          </cell>
          <cell r="C17">
            <v>8.3696944268319378</v>
          </cell>
          <cell r="D17">
            <v>8.2819418657302375</v>
          </cell>
          <cell r="E17">
            <v>11.583670601076856</v>
          </cell>
          <cell r="F17">
            <v>11.224964716283491</v>
          </cell>
          <cell r="G17">
            <v>9.4415033984504948</v>
          </cell>
        </row>
        <row r="19">
          <cell r="B19">
            <v>0.62699335417326996</v>
          </cell>
          <cell r="C19">
            <v>0.68733127363266378</v>
          </cell>
          <cell r="D19">
            <v>0.6874515693719192</v>
          </cell>
          <cell r="E19">
            <v>0.70070769061008598</v>
          </cell>
          <cell r="F19">
            <v>5.3351277095512648</v>
          </cell>
          <cell r="G19">
            <v>5.3351290141814234</v>
          </cell>
        </row>
        <row r="20">
          <cell r="B20">
            <v>0</v>
          </cell>
          <cell r="C20">
            <v>0</v>
          </cell>
          <cell r="D20">
            <v>3.9989282761563125E-4</v>
          </cell>
          <cell r="E20">
            <v>4.4194115544592908E-4</v>
          </cell>
          <cell r="F20">
            <v>6.4154178903609957E-2</v>
          </cell>
          <cell r="G20">
            <v>5.4953126935206868E-2</v>
          </cell>
        </row>
        <row r="21">
          <cell r="B21">
            <v>2.9295791746786146</v>
          </cell>
          <cell r="C21">
            <v>3.1924489569006926</v>
          </cell>
          <cell r="D21">
            <v>3.3651729875907845</v>
          </cell>
          <cell r="E21">
            <v>3.6717219551635973</v>
          </cell>
          <cell r="F21">
            <v>4.3589089758879958</v>
          </cell>
          <cell r="G21">
            <v>6.3967357186000031</v>
          </cell>
        </row>
        <row r="28">
          <cell r="B28">
            <v>3.9552276149578618</v>
          </cell>
          <cell r="C28">
            <v>1.4253236098206183</v>
          </cell>
          <cell r="D28">
            <v>3.9497357199970331</v>
          </cell>
          <cell r="E28">
            <v>3.6006932174649786</v>
          </cell>
          <cell r="F28">
            <v>2.9908689335663166</v>
          </cell>
          <cell r="G28">
            <v>2.9672808725477435</v>
          </cell>
        </row>
        <row r="47">
          <cell r="B47">
            <v>4.2612060722598013</v>
          </cell>
          <cell r="C47">
            <v>4.6176493840885042</v>
          </cell>
          <cell r="D47">
            <v>4.827555942984441</v>
          </cell>
          <cell r="E47">
            <v>5.201027306666604</v>
          </cell>
          <cell r="F47">
            <v>6.0309912137905712</v>
          </cell>
          <cell r="G47">
            <v>8.679552381850991</v>
          </cell>
        </row>
        <row r="48">
          <cell r="B48">
            <v>24.843070732531164</v>
          </cell>
          <cell r="C48">
            <v>22.498391522708364</v>
          </cell>
          <cell r="D48">
            <v>21.855552557530341</v>
          </cell>
          <cell r="E48">
            <v>15.785065152012123</v>
          </cell>
          <cell r="F48">
            <v>5.2332763462647245</v>
          </cell>
          <cell r="G48">
            <v>0.69842671534919587</v>
          </cell>
        </row>
        <row r="49">
          <cell r="B49">
            <v>24.189715067397486</v>
          </cell>
          <cell r="C49">
            <v>25.326921017147356</v>
          </cell>
          <cell r="D49">
            <v>24.562529980329266</v>
          </cell>
          <cell r="E49">
            <v>24.443126125119115</v>
          </cell>
          <cell r="F49">
            <v>23.218087848007929</v>
          </cell>
          <cell r="G49">
            <v>14.8403375601003</v>
          </cell>
        </row>
        <row r="50">
          <cell r="B50">
            <v>0</v>
          </cell>
          <cell r="C50">
            <v>0</v>
          </cell>
          <cell r="D50">
            <v>1.0360348073699753E-3</v>
          </cell>
          <cell r="E50">
            <v>8.0141051329481053E-4</v>
          </cell>
          <cell r="F50">
            <v>5.945771038603896E-3</v>
          </cell>
          <cell r="G50">
            <v>2.2729975768308215E-3</v>
          </cell>
        </row>
        <row r="51">
          <cell r="B51">
            <v>2.0957158329265058</v>
          </cell>
          <cell r="C51">
            <v>2.2700605885774467</v>
          </cell>
          <cell r="D51">
            <v>2.1831113309874532</v>
          </cell>
          <cell r="E51">
            <v>3.4291849378908252</v>
          </cell>
          <cell r="F51">
            <v>3.074060195850544</v>
          </cell>
          <cell r="G51">
            <v>1.3084090825749497</v>
          </cell>
        </row>
        <row r="52">
          <cell r="B52">
            <v>5.5539015518637829</v>
          </cell>
          <cell r="C52">
            <v>6.0159368939861739</v>
          </cell>
          <cell r="D52">
            <v>6.0160111160854859</v>
          </cell>
          <cell r="E52">
            <v>8.0386489571752584</v>
          </cell>
          <cell r="F52">
            <v>8.0386548732701222</v>
          </cell>
          <cell r="G52">
            <v>8.0386792818910369</v>
          </cell>
        </row>
        <row r="53">
          <cell r="B53">
            <v>6.1735458019608709</v>
          </cell>
          <cell r="C53">
            <v>6.7514728151210601</v>
          </cell>
          <cell r="D53">
            <v>6.1655575188181437</v>
          </cell>
          <cell r="E53">
            <v>4.7904052701708064</v>
          </cell>
          <cell r="F53">
            <v>2.2940551324856591</v>
          </cell>
          <cell r="G53">
            <v>0.36780329033434034</v>
          </cell>
        </row>
        <row r="54">
          <cell r="B54">
            <v>1.877071256885628</v>
          </cell>
          <cell r="C54">
            <v>2.1600831962831366</v>
          </cell>
          <cell r="D54">
            <v>2.1596552194081493</v>
          </cell>
          <cell r="E54">
            <v>2.225280438772459</v>
          </cell>
          <cell r="F54">
            <v>2.3004094137650193</v>
          </cell>
          <cell r="G54">
            <v>2.1297402622225445</v>
          </cell>
        </row>
        <row r="55">
          <cell r="B55">
            <v>0.62699335417326996</v>
          </cell>
          <cell r="C55">
            <v>0.68733127363266378</v>
          </cell>
          <cell r="D55">
            <v>0.6874515693719192</v>
          </cell>
          <cell r="E55">
            <v>0.70070769061008598</v>
          </cell>
          <cell r="F55">
            <v>5.3351277095512648</v>
          </cell>
          <cell r="G55">
            <v>5.3351290141814234</v>
          </cell>
        </row>
        <row r="56">
          <cell r="B56">
            <v>1.2230669304963038</v>
          </cell>
          <cell r="C56">
            <v>1.3407670942922769</v>
          </cell>
          <cell r="D56">
            <v>1.3549609008116561</v>
          </cell>
          <cell r="E56">
            <v>1.4876968523752767</v>
          </cell>
          <cell r="F56">
            <v>3.4271145929758982</v>
          </cell>
          <cell r="G56">
            <v>5.8718914128028565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3.1973092215757974E-4</v>
          </cell>
          <cell r="F57">
            <v>6.4756354054312402E-4</v>
          </cell>
          <cell r="G57">
            <v>6.5973701659852125E-4</v>
          </cell>
        </row>
        <row r="58">
          <cell r="B58">
            <v>0</v>
          </cell>
          <cell r="C58">
            <v>6.964221945867429</v>
          </cell>
          <cell r="D58">
            <v>6.9636908679133258</v>
          </cell>
          <cell r="E58">
            <v>9.7725338174525671</v>
          </cell>
          <cell r="F58">
            <v>15.311482850630618</v>
          </cell>
          <cell r="G58">
            <v>23.548144440831784</v>
          </cell>
        </row>
        <row r="59">
          <cell r="B59">
            <v>73.238322255101025</v>
          </cell>
          <cell r="C59">
            <v>78.632948443813433</v>
          </cell>
          <cell r="D59">
            <v>79.061897270395761</v>
          </cell>
          <cell r="E59">
            <v>77.790453545639622</v>
          </cell>
          <cell r="F59">
            <v>75.503222507798625</v>
          </cell>
          <cell r="G59">
            <v>71.470074910190476</v>
          </cell>
        </row>
      </sheetData>
      <sheetData sheetId="45">
        <row r="3">
          <cell r="B3">
            <v>44.576907057381966</v>
          </cell>
          <cell r="C3">
            <v>44.827339654435612</v>
          </cell>
          <cell r="D3">
            <v>44.633492182401916</v>
          </cell>
          <cell r="E3">
            <v>44.838273941021512</v>
          </cell>
          <cell r="F3">
            <v>45.051867883511179</v>
          </cell>
          <cell r="G3">
            <v>44.932089513973331</v>
          </cell>
        </row>
        <row r="10">
          <cell r="B10">
            <v>3.465930518387343</v>
          </cell>
          <cell r="C10">
            <v>8.5222804408330166</v>
          </cell>
          <cell r="D10">
            <v>8.5244480798307727</v>
          </cell>
          <cell r="E10">
            <v>10.728434714118386</v>
          </cell>
          <cell r="F10">
            <v>27.235635929999173</v>
          </cell>
          <cell r="G10">
            <v>36.197044259727562</v>
          </cell>
        </row>
        <row r="15">
          <cell r="B15">
            <v>69.470008242669977</v>
          </cell>
          <cell r="C15">
            <v>69.673901525314264</v>
          </cell>
          <cell r="D15">
            <v>72.761133362485367</v>
          </cell>
          <cell r="E15">
            <v>67.367930737089438</v>
          </cell>
          <cell r="F15">
            <v>63.158476868887732</v>
          </cell>
          <cell r="G15">
            <v>68.81073680054682</v>
          </cell>
        </row>
        <row r="16">
          <cell r="B16">
            <v>60.231820520663575</v>
          </cell>
          <cell r="C16">
            <v>51.320004916719768</v>
          </cell>
          <cell r="D16">
            <v>43.972945221612065</v>
          </cell>
          <cell r="E16">
            <v>42.305715976111955</v>
          </cell>
          <cell r="F16">
            <v>25.460102689565613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1.0971355396353535E-4</v>
          </cell>
          <cell r="E17">
            <v>1.3610647064860054E-4</v>
          </cell>
          <cell r="F17">
            <v>4.2882022650915871E-4</v>
          </cell>
          <cell r="G17">
            <v>1.0488451628979476E-3</v>
          </cell>
        </row>
        <row r="18">
          <cell r="B18">
            <v>46.691831974834486</v>
          </cell>
          <cell r="C18">
            <v>48.262438390212914</v>
          </cell>
          <cell r="D18">
            <v>47.775771944754872</v>
          </cell>
          <cell r="E18">
            <v>45.386412803205609</v>
          </cell>
          <cell r="F18">
            <v>38.37643445519592</v>
          </cell>
          <cell r="G18">
            <v>21.135170988237039</v>
          </cell>
        </row>
        <row r="19">
          <cell r="B19">
            <v>0.31008423571758376</v>
          </cell>
          <cell r="C19">
            <v>3.9519303693348205E-4</v>
          </cell>
          <cell r="D19">
            <v>3.9508617685493158E-4</v>
          </cell>
          <cell r="E19">
            <v>3.8874743913088947E-4</v>
          </cell>
          <cell r="F19">
            <v>3.7262008049155563E-4</v>
          </cell>
          <cell r="G19">
            <v>3.5881878692176907E-4</v>
          </cell>
        </row>
        <row r="20">
          <cell r="B20">
            <v>0.10000204783887173</v>
          </cell>
          <cell r="C20">
            <v>0.10000172595756286</v>
          </cell>
          <cell r="D20">
            <v>9.590017473061201E-4</v>
          </cell>
          <cell r="E20">
            <v>4.8533032290986954E-4</v>
          </cell>
          <cell r="F20">
            <v>0</v>
          </cell>
          <cell r="G20">
            <v>0</v>
          </cell>
        </row>
        <row r="21">
          <cell r="B21">
            <v>5.6039534715194703</v>
          </cell>
          <cell r="C21">
            <v>9.6787194126011773</v>
          </cell>
          <cell r="D21">
            <v>10.054710266481493</v>
          </cell>
          <cell r="E21">
            <v>10.442929592777091</v>
          </cell>
          <cell r="F21">
            <v>10.961575552012325</v>
          </cell>
          <cell r="G21">
            <v>10.539777142287512</v>
          </cell>
        </row>
        <row r="22">
          <cell r="B22">
            <v>16.991198090866575</v>
          </cell>
          <cell r="C22">
            <v>16.391008707646012</v>
          </cell>
          <cell r="D22">
            <v>14.418505954685529</v>
          </cell>
          <cell r="E22">
            <v>13.908253869267012</v>
          </cell>
          <cell r="F22">
            <v>12.596696661451894</v>
          </cell>
          <cell r="G22">
            <v>7.8481229813131277</v>
          </cell>
        </row>
        <row r="23">
          <cell r="B23">
            <v>2.5068244970084019</v>
          </cell>
          <cell r="C23">
            <v>2.9279869274558936</v>
          </cell>
          <cell r="D23">
            <v>2.928538444965318</v>
          </cell>
          <cell r="E23">
            <v>2.9286352326914082</v>
          </cell>
          <cell r="F23">
            <v>5.4710827967452111</v>
          </cell>
          <cell r="G23">
            <v>5.4710104151353445</v>
          </cell>
        </row>
        <row r="24">
          <cell r="B24">
            <v>0</v>
          </cell>
          <cell r="C24">
            <v>0</v>
          </cell>
          <cell r="D24">
            <v>5.2159385751480894E-4</v>
          </cell>
          <cell r="E24">
            <v>1.2369902681372071E-4</v>
          </cell>
          <cell r="F24">
            <v>8.8068466307942628E-2</v>
          </cell>
          <cell r="G24">
            <v>7.2717152974141788E-2</v>
          </cell>
        </row>
        <row r="25">
          <cell r="B25">
            <v>15.194969400924251</v>
          </cell>
          <cell r="C25">
            <v>18.07376115693496</v>
          </cell>
          <cell r="D25">
            <v>23.288927350977218</v>
          </cell>
          <cell r="E25">
            <v>28.881499276245194</v>
          </cell>
          <cell r="F25">
            <v>36.318843000568748</v>
          </cell>
          <cell r="G25">
            <v>61.572634770296993</v>
          </cell>
        </row>
        <row r="26">
          <cell r="B26">
            <v>217.1006924820432</v>
          </cell>
          <cell r="C26">
            <v>216.42821795587946</v>
          </cell>
          <cell r="D26">
            <v>215.20251794129751</v>
          </cell>
          <cell r="E26">
            <v>211.2225113706472</v>
          </cell>
          <cell r="F26">
            <v>192.43208193104238</v>
          </cell>
          <cell r="G26">
            <v>175.45157791474077</v>
          </cell>
        </row>
        <row r="102">
          <cell r="B102">
            <v>8.9080015761308058</v>
          </cell>
          <cell r="C102">
            <v>7.3936794220334239</v>
          </cell>
          <cell r="D102">
            <v>8.5118155770218298</v>
          </cell>
          <cell r="E102">
            <v>4.7817295449719781</v>
          </cell>
          <cell r="F102">
            <v>1.6361601223653359</v>
          </cell>
          <cell r="G102">
            <v>0.51432395513806994</v>
          </cell>
        </row>
        <row r="104">
          <cell r="B104">
            <v>19.060328792244476</v>
          </cell>
          <cell r="C104">
            <v>22.703169075314332</v>
          </cell>
          <cell r="D104">
            <v>24.803897158126354</v>
          </cell>
          <cell r="E104">
            <v>27.88983750074831</v>
          </cell>
          <cell r="F104">
            <v>34.765608154759803</v>
          </cell>
          <cell r="G104">
            <v>65.554685333652102</v>
          </cell>
        </row>
        <row r="105">
          <cell r="B105">
            <v>45.124388721123587</v>
          </cell>
          <cell r="C105">
            <v>38.449966665860373</v>
          </cell>
          <cell r="D105">
            <v>39.386457730776385</v>
          </cell>
          <cell r="E105">
            <v>37.898206463199273</v>
          </cell>
          <cell r="F105">
            <v>22.807971693714734</v>
          </cell>
          <cell r="G105">
            <v>8.3029523647672751E-4</v>
          </cell>
        </row>
        <row r="106">
          <cell r="B106">
            <v>36.569917066058181</v>
          </cell>
          <cell r="C106">
            <v>39.176182090187069</v>
          </cell>
          <cell r="D106">
            <v>37.410020154921668</v>
          </cell>
          <cell r="E106">
            <v>37.236977776962959</v>
          </cell>
          <cell r="F106">
            <v>31.664946753121363</v>
          </cell>
          <cell r="G106">
            <v>17.488600049129126</v>
          </cell>
        </row>
        <row r="107">
          <cell r="B107">
            <v>0</v>
          </cell>
          <cell r="C107">
            <v>0</v>
          </cell>
          <cell r="D107">
            <v>4.7654454804287542E-3</v>
          </cell>
          <cell r="E107">
            <v>4.9684129509498329E-3</v>
          </cell>
          <cell r="F107">
            <v>8.7795120759015348E-3</v>
          </cell>
          <cell r="G107">
            <v>4.3826284569293021E-3</v>
          </cell>
        </row>
        <row r="108">
          <cell r="B108">
            <v>7.2001474443987565E-2</v>
          </cell>
          <cell r="C108">
            <v>7.2001242689445202E-2</v>
          </cell>
          <cell r="D108">
            <v>6.9048125806040654E-4</v>
          </cell>
          <cell r="E108">
            <v>3.4943783249510646E-4</v>
          </cell>
          <cell r="F108">
            <v>0</v>
          </cell>
          <cell r="G108">
            <v>0</v>
          </cell>
        </row>
        <row r="109">
          <cell r="B109">
            <v>7.3420353905065683E-2</v>
          </cell>
          <cell r="C109">
            <v>1.2310582150739685E-2</v>
          </cell>
          <cell r="D109">
            <v>4.2867794492764004E-2</v>
          </cell>
          <cell r="E109">
            <v>0.52722387641129875</v>
          </cell>
          <cell r="F109">
            <v>1.5085049856446258</v>
          </cell>
          <cell r="G109">
            <v>1.5085055041257205</v>
          </cell>
        </row>
        <row r="110">
          <cell r="B110">
            <v>3.781157088724032</v>
          </cell>
          <cell r="C110">
            <v>7.6930111781089439</v>
          </cell>
          <cell r="D110">
            <v>8.0975311836747608</v>
          </cell>
          <cell r="E110">
            <v>7.9373678662670057</v>
          </cell>
          <cell r="F110">
            <v>7.3969093159311292</v>
          </cell>
          <cell r="G110">
            <v>7.0543839737586085</v>
          </cell>
        </row>
        <row r="111">
          <cell r="B111">
            <v>9.1310745572442702</v>
          </cell>
          <cell r="C111">
            <v>8.1824667128590072</v>
          </cell>
          <cell r="D111">
            <v>7.2696619079214253</v>
          </cell>
          <cell r="E111">
            <v>6.8184133079018192</v>
          </cell>
          <cell r="F111">
            <v>5.7548219464094936</v>
          </cell>
          <cell r="G111">
            <v>2.2854691324673246</v>
          </cell>
        </row>
        <row r="112">
          <cell r="B112">
            <v>2.6968858066362467</v>
          </cell>
          <cell r="C112">
            <v>3.1682234619367806</v>
          </cell>
          <cell r="D112">
            <v>3.1719879509384223</v>
          </cell>
          <cell r="E112">
            <v>3.3022307029959883</v>
          </cell>
          <cell r="F112">
            <v>3.5165886539132414</v>
          </cell>
          <cell r="G112">
            <v>3.8158873698298121</v>
          </cell>
        </row>
        <row r="113">
          <cell r="B113">
            <v>0.78533647234855097</v>
          </cell>
          <cell r="C113">
            <v>0.94126964318275208</v>
          </cell>
          <cell r="D113">
            <v>0.94181825447334178</v>
          </cell>
          <cell r="E113">
            <v>0.94190842018728727</v>
          </cell>
          <cell r="F113">
            <v>2.4072764927569708</v>
          </cell>
          <cell r="G113">
            <v>2.4072445558429472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129.66844242724656</v>
          </cell>
          <cell r="C116">
            <v>136.31456051515588</v>
          </cell>
          <cell r="D116">
            <v>138.16596171891621</v>
          </cell>
          <cell r="E116">
            <v>138.06764802454774</v>
          </cell>
          <cell r="F116">
            <v>138.70320356069178</v>
          </cell>
          <cell r="G116">
            <v>136.8313570573647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26.97828471829526</v>
          </cell>
          <cell r="C224">
            <v>26.144865495017086</v>
          </cell>
          <cell r="D224">
            <v>26.124793995549812</v>
          </cell>
          <cell r="E224">
            <v>26.211612286581193</v>
          </cell>
          <cell r="F224">
            <v>26.68628117020867</v>
          </cell>
          <cell r="G224">
            <v>26.309649870484265</v>
          </cell>
        </row>
        <row r="231">
          <cell r="B231">
            <v>15.55269728377889</v>
          </cell>
          <cell r="C231">
            <v>14.362389299741313</v>
          </cell>
          <cell r="D231">
            <v>15.26823695761604</v>
          </cell>
          <cell r="E231">
            <v>8.4361249678209127</v>
          </cell>
          <cell r="F231">
            <v>2.8865789694484123</v>
          </cell>
          <cell r="G231">
            <v>0.90738893325317904</v>
          </cell>
        </row>
        <row r="233">
          <cell r="B233">
            <v>22.300219596993049</v>
          </cell>
          <cell r="C233">
            <v>26.338626475350871</v>
          </cell>
          <cell r="D233">
            <v>33.955342125172926</v>
          </cell>
          <cell r="E233">
            <v>41.806722556938382</v>
          </cell>
          <cell r="F233">
            <v>51.153546799312338</v>
          </cell>
          <cell r="G233">
            <v>84.427604146464319</v>
          </cell>
        </row>
        <row r="234">
          <cell r="B234">
            <v>52.108845701906809</v>
          </cell>
          <cell r="C234">
            <v>44.451832040374683</v>
          </cell>
          <cell r="D234">
            <v>39.391363661947324</v>
          </cell>
          <cell r="E234">
            <v>37.898855392836296</v>
          </cell>
          <cell r="F234">
            <v>22.808326705257777</v>
          </cell>
          <cell r="G234">
            <v>9.2243365033218877E-4</v>
          </cell>
        </row>
        <row r="235">
          <cell r="B235">
            <v>42.950367066557895</v>
          </cell>
          <cell r="C235">
            <v>44.472841458272129</v>
          </cell>
          <cell r="D235">
            <v>43.790048741090054</v>
          </cell>
          <cell r="E235">
            <v>42.001021709240597</v>
          </cell>
          <cell r="F235">
            <v>35.716112907510563</v>
          </cell>
          <cell r="G235">
            <v>19.726065366418577</v>
          </cell>
        </row>
        <row r="236">
          <cell r="B236">
            <v>0</v>
          </cell>
          <cell r="C236">
            <v>0</v>
          </cell>
          <cell r="D236">
            <v>5.7228744844313034E-3</v>
          </cell>
          <cell r="E236">
            <v>6.076210950378802E-3</v>
          </cell>
          <cell r="F236">
            <v>1.1198622193693386E-2</v>
          </cell>
          <cell r="G236">
            <v>5.2993692244597103E-3</v>
          </cell>
        </row>
        <row r="238">
          <cell r="B238">
            <v>9.8506762805536843E-2</v>
          </cell>
          <cell r="C238">
            <v>1.464857969068005E-2</v>
          </cell>
          <cell r="D238">
            <v>5.0344887433337364E-2</v>
          </cell>
          <cell r="E238">
            <v>0.61918343020873989</v>
          </cell>
          <cell r="F238">
            <v>1.7716220872073951</v>
          </cell>
          <cell r="G238">
            <v>1.7715964748080641</v>
          </cell>
        </row>
        <row r="239">
          <cell r="B239">
            <v>5.0731101752931451</v>
          </cell>
          <cell r="C239">
            <v>9.1540502247531936</v>
          </cell>
          <cell r="D239">
            <v>9.5099199936413488</v>
          </cell>
          <cell r="E239">
            <v>9.3218211127255142</v>
          </cell>
          <cell r="F239">
            <v>8.6870961951602741</v>
          </cell>
          <cell r="G239">
            <v>8.2847041297979231</v>
          </cell>
        </row>
        <row r="240">
          <cell r="B240">
            <v>9.6515455131558134</v>
          </cell>
          <cell r="C240">
            <v>8.7797084165253647</v>
          </cell>
          <cell r="D240">
            <v>7.5651690957462323</v>
          </cell>
          <cell r="E240">
            <v>7.09557256972706</v>
          </cell>
          <cell r="F240">
            <v>5.988748665386896</v>
          </cell>
          <cell r="G240">
            <v>2.378373149089799</v>
          </cell>
        </row>
        <row r="241">
          <cell r="B241">
            <v>2.8666785552109375</v>
          </cell>
          <cell r="C241">
            <v>3.3630609044863826</v>
          </cell>
          <cell r="D241">
            <v>3.3009303712801725</v>
          </cell>
          <cell r="E241">
            <v>3.4364629760387806</v>
          </cell>
          <cell r="F241">
            <v>3.6595350526787125</v>
          </cell>
          <cell r="G241">
            <v>3.9709982502793881</v>
          </cell>
        </row>
        <row r="242">
          <cell r="B242">
            <v>2.5068244970084019</v>
          </cell>
          <cell r="C242">
            <v>2.9279869274558936</v>
          </cell>
          <cell r="D242">
            <v>2.928538444965318</v>
          </cell>
          <cell r="E242">
            <v>2.9286352326914082</v>
          </cell>
          <cell r="F242">
            <v>5.4710827967452111</v>
          </cell>
          <cell r="G242">
            <v>5.4710104151353445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3.465930518387343</v>
          </cell>
          <cell r="C244">
            <v>8.5222804408330166</v>
          </cell>
          <cell r="D244">
            <v>8.5244480798307727</v>
          </cell>
          <cell r="E244">
            <v>10.728434714118386</v>
          </cell>
          <cell r="F244">
            <v>27.235635929999173</v>
          </cell>
          <cell r="G244">
            <v>36.197044259727562</v>
          </cell>
        </row>
        <row r="245">
          <cell r="B245">
            <v>156.64672714554183</v>
          </cell>
          <cell r="C245">
            <v>162.45942601017299</v>
          </cell>
          <cell r="D245">
            <v>164.290755714466</v>
          </cell>
          <cell r="E245">
            <v>164.27926031112892</v>
          </cell>
          <cell r="F245">
            <v>165.38948473090045</v>
          </cell>
          <cell r="G245">
            <v>163.14100692784893</v>
          </cell>
        </row>
      </sheetData>
      <sheetData sheetId="46">
        <row r="21">
          <cell r="B21">
            <v>78.557472505868759</v>
          </cell>
          <cell r="C21">
            <v>77.658078900560412</v>
          </cell>
          <cell r="D21">
            <v>72.581396493659383</v>
          </cell>
          <cell r="E21">
            <v>40.778616326457112</v>
          </cell>
          <cell r="F21">
            <v>5.6814993222892367</v>
          </cell>
          <cell r="G21">
            <v>0.79039610469989707</v>
          </cell>
        </row>
        <row r="22">
          <cell r="B22">
            <v>116.65762438071022</v>
          </cell>
          <cell r="C22">
            <v>108.73658393518416</v>
          </cell>
          <cell r="D22">
            <v>87.812383386545193</v>
          </cell>
          <cell r="E22">
            <v>60.790108744682293</v>
          </cell>
          <cell r="F22">
            <v>39.026841195320472</v>
          </cell>
          <cell r="G22">
            <v>10.103596518537712</v>
          </cell>
        </row>
        <row r="24">
          <cell r="B24">
            <v>0.28540366367034747</v>
          </cell>
          <cell r="C24">
            <v>0.27203250956093911</v>
          </cell>
          <cell r="D24">
            <v>6.0212606895572636</v>
          </cell>
          <cell r="E24">
            <v>7.2486578013880019</v>
          </cell>
          <cell r="F24">
            <v>1.5491209359375622</v>
          </cell>
          <cell r="G24">
            <v>2.1842618329562979</v>
          </cell>
        </row>
        <row r="25">
          <cell r="B25">
            <v>4.5493167944030253</v>
          </cell>
          <cell r="C25">
            <v>4.4972614529584636</v>
          </cell>
          <cell r="D25">
            <v>4.2033246210919994</v>
          </cell>
          <cell r="E25">
            <v>2.3617316897845275</v>
          </cell>
          <cell r="F25">
            <v>4.7980472586246909</v>
          </cell>
          <cell r="G25">
            <v>4.3824086958183228</v>
          </cell>
        </row>
        <row r="26">
          <cell r="B26">
            <v>2.9709363834398923</v>
          </cell>
          <cell r="C26">
            <v>2.9709328748570969</v>
          </cell>
          <cell r="D26">
            <v>2.9709308567276174</v>
          </cell>
          <cell r="E26">
            <v>2.9569940587273233</v>
          </cell>
          <cell r="F26">
            <v>2.9667941001212124</v>
          </cell>
          <cell r="G26">
            <v>14.38689337784783</v>
          </cell>
        </row>
        <row r="27">
          <cell r="B27">
            <v>2.3132578826860452E-2</v>
          </cell>
          <cell r="C27">
            <v>4.7286917680367697E-2</v>
          </cell>
          <cell r="D27">
            <v>1.16865774875863E-3</v>
          </cell>
          <cell r="E27">
            <v>1.7141255240240498E-4</v>
          </cell>
          <cell r="F27">
            <v>1.6938205323576338E-4</v>
          </cell>
          <cell r="G27">
            <v>2.2769656177680761E-4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2.1434237974420105E-2</v>
          </cell>
          <cell r="F32">
            <v>1.351445749552161</v>
          </cell>
          <cell r="G32">
            <v>15.14972914711111</v>
          </cell>
        </row>
      </sheetData>
      <sheetData sheetId="47">
        <row r="53">
          <cell r="B53">
            <v>2.5739561603356473</v>
          </cell>
          <cell r="C53">
            <v>2.4917895604074811</v>
          </cell>
          <cell r="D53">
            <v>2.4011574992356022</v>
          </cell>
          <cell r="E53">
            <v>2.2718033015803329</v>
          </cell>
          <cell r="F53">
            <v>2.2944919970540387</v>
          </cell>
          <cell r="G53">
            <v>2.3174089451670254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6.4917271380657811</v>
          </cell>
          <cell r="C55">
            <v>5.9887650443133724</v>
          </cell>
          <cell r="D55">
            <v>5.5440775210784921</v>
          </cell>
          <cell r="E55">
            <v>4.8553340373167506</v>
          </cell>
          <cell r="F55">
            <v>3.9156159022412593</v>
          </cell>
          <cell r="G55">
            <v>3.2049702159505284</v>
          </cell>
        </row>
        <row r="56">
          <cell r="B56">
            <v>3.7898318299198199</v>
          </cell>
          <cell r="C56">
            <v>3.41180435464516</v>
          </cell>
          <cell r="D56">
            <v>3.5356556793070606</v>
          </cell>
          <cell r="E56">
            <v>3.1425731129379599</v>
          </cell>
          <cell r="F56">
            <v>2.090453186601398</v>
          </cell>
          <cell r="G56">
            <v>0.88772080469429004</v>
          </cell>
        </row>
        <row r="57">
          <cell r="B57">
            <v>7.1746399271870533</v>
          </cell>
          <cell r="C57">
            <v>6.5876344464144561</v>
          </cell>
          <cell r="D57">
            <v>6.0035392317493459</v>
          </cell>
          <cell r="E57">
            <v>5.7877134546356137</v>
          </cell>
          <cell r="F57">
            <v>4.2274484459846802</v>
          </cell>
          <cell r="G57">
            <v>1.33739870307515</v>
          </cell>
        </row>
        <row r="58">
          <cell r="B58">
            <v>14.541750370900688</v>
          </cell>
          <cell r="C58">
            <v>14.023611731119384</v>
          </cell>
          <cell r="D58">
            <v>12.444337921082678</v>
          </cell>
          <cell r="E58">
            <v>8.1742691804976833</v>
          </cell>
          <cell r="F58">
            <v>3.5729008059815075</v>
          </cell>
          <cell r="G58">
            <v>0.93442812744112558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-1.7639847169475928</v>
          </cell>
          <cell r="G59">
            <v>-5.2543771997232778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-0.36997384792709032</v>
          </cell>
          <cell r="G60">
            <v>-3.4272286325564125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-3.2971539619244827E-4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-1.9316360353701552E-5</v>
          </cell>
          <cell r="G62">
            <v>-2.1565615162352767E-5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-3.0081919418934785E-6</v>
          </cell>
          <cell r="G63">
            <v>-1.8667956263479638E-5</v>
          </cell>
        </row>
        <row r="77">
          <cell r="B77">
            <v>0.83333324394882835</v>
          </cell>
          <cell r="C77">
            <v>1.9047618918295539</v>
          </cell>
        </row>
        <row r="78">
          <cell r="B78">
            <v>0.31184045571832741</v>
          </cell>
          <cell r="C78">
            <v>0.81085321806875232</v>
          </cell>
        </row>
        <row r="79">
          <cell r="B79">
            <v>0.98874930699650831</v>
          </cell>
          <cell r="C79">
            <v>5.9663098976930122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STEM_to_Premise_AGS_1104</v>
      </c>
      <c r="C2" s="2" t="s">
        <v>7</v>
      </c>
      <c r="D2" s="2" t="s">
        <v>15</v>
      </c>
      <c r="E2" s="2" t="s">
        <v>8</v>
      </c>
      <c r="F2" s="3">
        <f>F3+F8+F11+F12+F16+F17+F18+F19</f>
        <v>299.34496216049422</v>
      </c>
      <c r="G2" s="3">
        <f t="shared" ref="G2:K2" si="0">G3+G8+G11+G12+G16+G17+G18+G19</f>
        <v>291.69866256046174</v>
      </c>
      <c r="H2" s="3">
        <f t="shared" si="0"/>
        <v>333.69797405407439</v>
      </c>
      <c r="I2" s="3">
        <f t="shared" si="0"/>
        <v>364.27550236871281</v>
      </c>
      <c r="J2" s="3">
        <f t="shared" si="0"/>
        <v>427.81668789531938</v>
      </c>
      <c r="K2" s="3">
        <f t="shared" si="0"/>
        <v>553.71221420502491</v>
      </c>
    </row>
    <row r="3" spans="1:13" x14ac:dyDescent="0.3">
      <c r="A3" s="5" t="str">
        <f>A2</f>
        <v>STEM</v>
      </c>
      <c r="B3" s="5" t="str">
        <f t="shared" ref="B3" ca="1" si="1">B2</f>
        <v>STEM_to_Premise_AGS_1104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44.770003027758179</v>
      </c>
      <c r="G3" s="1">
        <f t="shared" ref="G3:K3" si="3">SUM(G4:G7)</f>
        <v>46.028663880951044</v>
      </c>
      <c r="H3" s="1">
        <f t="shared" si="3"/>
        <v>46.028670854380607</v>
      </c>
      <c r="I3" s="1">
        <f t="shared" si="3"/>
        <v>47.789313652926978</v>
      </c>
      <c r="J3" s="1">
        <f t="shared" si="3"/>
        <v>47.800748769895883</v>
      </c>
      <c r="K3" s="1">
        <f t="shared" si="3"/>
        <v>63.755689582122109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STEM_to_Premise_AGS_1104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10.182340146575887</v>
      </c>
      <c r="G4" s="1" cm="1">
        <f t="array" ref="G4">SUMPRODUCT(("RNWWOD1"=[1]OUT_PrimaryEnergyCons!$A$1:$A$1000)*1,[1]OUT_PrimaryEnergyCons!E$1:E$1000)</f>
        <v>11.152951193225471</v>
      </c>
      <c r="H4" s="1" cm="1">
        <f t="array" ref="H4">SUMPRODUCT(("RNWWOD1"=[1]OUT_PrimaryEnergyCons!$A$1:$A$1000)*1,[1]OUT_PrimaryEnergyCons!F$1:F$1000)</f>
        <v>12.608867794601581</v>
      </c>
      <c r="I4" s="1" cm="1">
        <f t="array" ref="I4">SUMPRODUCT(("RNWWOD1"=[1]OUT_PrimaryEnergyCons!$A$1:$A$1000)*1,[1]OUT_PrimaryEnergyCons!G$1:G$1000)</f>
        <v>15.035395868528351</v>
      </c>
      <c r="J4" s="1" cm="1">
        <f t="array" ref="J4">SUMPRODUCT(("RNWWOD1"=[1]OUT_PrimaryEnergyCons!$A$1:$A$1000)*1,[1]OUT_PrimaryEnergyCons!H$1:H$1000)</f>
        <v>17.461925003645092</v>
      </c>
      <c r="K4" s="1" cm="1">
        <f t="array" ref="K4">SUMPRODUCT(("RNWWOD1"=[1]OUT_PrimaryEnergyCons!$A$1:$A$1000)*1,[1]OUT_PrimaryEnergyCons!I$1:I$1000)</f>
        <v>17.461929755569816</v>
      </c>
    </row>
    <row r="5" spans="1:13" x14ac:dyDescent="0.3">
      <c r="A5" s="5" t="str">
        <f t="shared" si="4"/>
        <v>STEM</v>
      </c>
      <c r="B5" s="5" t="str">
        <f t="shared" ca="1" si="5"/>
        <v>STEM_to_Premise_AGS_1104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7.4592169725514026</v>
      </c>
      <c r="G5" s="1" cm="1">
        <f t="array" ref="G5">SUMPRODUCT(("RNWWOD2"=[1]OUT_PrimaryEnergyCons!$A$1:$A$1000)*1,[1]OUT_PrimaryEnergyCons!E$1:E$1000)</f>
        <v>8.0030407844049751</v>
      </c>
      <c r="H5" s="1" cm="1">
        <f t="array" ref="H5">SUMPRODUCT(("RNWWOD2"=[1]OUT_PrimaryEnergyCons!$A$1:$A$1000)*1,[1]OUT_PrimaryEnergyCons!F$1:F$1000)</f>
        <v>8.8187765739003101</v>
      </c>
      <c r="I5" s="1" cm="1">
        <f t="array" ref="I5">SUMPRODUCT(("RNWWOD2"=[1]OUT_PrimaryEnergyCons!$A$1:$A$1000)*1,[1]OUT_PrimaryEnergyCons!G$1:G$1000)</f>
        <v>10.178336639664197</v>
      </c>
      <c r="J5" s="1" cm="1">
        <f t="array" ref="J5">SUMPRODUCT(("RNWWOD2"=[1]OUT_PrimaryEnergyCons!$A$1:$A$1000)*1,[1]OUT_PrimaryEnergyCons!H$1:H$1000)</f>
        <v>10.230790728604727</v>
      </c>
      <c r="K5" s="1" cm="1">
        <f t="array" ref="K5">SUMPRODUCT(("RNWWOD2"=[1]OUT_PrimaryEnergyCons!$A$1:$A$1000)*1,[1]OUT_PrimaryEnergyCons!I$1:I$1000)</f>
        <v>7.6165815174143559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STEM_to_Premise_AGS_1104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2.6225288171143553</v>
      </c>
      <c r="G6" s="1" cm="1">
        <f t="array" ref="G6">SUMPRODUCT(("RNWWOD3"=[1]OUT_PrimaryEnergyCons!$A$1:$A$1000)*1,[1]OUT_PrimaryEnergyCons!E$1:E$1000)</f>
        <v>3.2650047379446225</v>
      </c>
      <c r="H6" s="1" cm="1">
        <f t="array" ref="H6">SUMPRODUCT(("RNWWOD3"=[1]OUT_PrimaryEnergyCons!$A$1:$A$1000)*1,[1]OUT_PrimaryEnergyCons!F$1:F$1000)</f>
        <v>4.2287191055859905</v>
      </c>
      <c r="I6" s="1" cm="1">
        <f t="array" ref="I6">SUMPRODUCT(("RNWWOD3"=[1]OUT_PrimaryEnergyCons!$A$1:$A$1000)*1,[1]OUT_PrimaryEnergyCons!G$1:G$1000)</f>
        <v>5.8349102236805539</v>
      </c>
      <c r="J6" s="1" cm="1">
        <f t="array" ref="J6">SUMPRODUCT(("RNWWOD3"=[1]OUT_PrimaryEnergyCons!$A$1:$A$1000)*1,[1]OUT_PrimaryEnergyCons!H$1:H$1000)</f>
        <v>6.3806259125328184</v>
      </c>
      <c r="K6" s="1" cm="1">
        <f t="array" ref="K6">SUMPRODUCT(("RNWWOD3"=[1]OUT_PrimaryEnergyCons!$A$1:$A$1000)*1,[1]OUT_PrimaryEnergyCons!I$1:I$1000)</f>
        <v>4.2596789980316725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STEM_to_Premise_AGS_1104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24.50591709151653</v>
      </c>
      <c r="G7" s="1" cm="1">
        <f t="array" ref="G7">SUMPRODUCT(("RNWWOD4"=[1]OUT_PrimaryEnergyCons!$A$1:$A$1000)*1+("RNWWOD5"=[1]OUT_PrimaryEnergyCons!$A$1:$A$1000)*1,[1]OUT_PrimaryEnergyCons!E$1:E$1000)</f>
        <v>23.607667165375979</v>
      </c>
      <c r="H7" s="1" cm="1">
        <f t="array" ref="H7">SUMPRODUCT(("RNWWOD4"=[1]OUT_PrimaryEnergyCons!$A$1:$A$1000)*1+("RNWWOD5"=[1]OUT_PrimaryEnergyCons!$A$1:$A$1000)*1,[1]OUT_PrimaryEnergyCons!F$1:F$1000)</f>
        <v>20.372307380292721</v>
      </c>
      <c r="I7" s="1" cm="1">
        <f t="array" ref="I7">SUMPRODUCT(("RNWWOD4"=[1]OUT_PrimaryEnergyCons!$A$1:$A$1000)*1+("RNWWOD5"=[1]OUT_PrimaryEnergyCons!$A$1:$A$1000)*1,[1]OUT_PrimaryEnergyCons!G$1:G$1000)</f>
        <v>16.74067092105388</v>
      </c>
      <c r="J7" s="1" cm="1">
        <f t="array" ref="J7">SUMPRODUCT(("RNWWOD4"=[1]OUT_PrimaryEnergyCons!$A$1:$A$1000)*1+("RNWWOD5"=[1]OUT_PrimaryEnergyCons!$A$1:$A$1000)*1,[1]OUT_PrimaryEnergyCons!H$1:H$1000)</f>
        <v>13.727407125113247</v>
      </c>
      <c r="K7" s="1" cm="1">
        <f t="array" ref="K7">SUMPRODUCT(("RNWWOD4"=[1]OUT_PrimaryEnergyCons!$A$1:$A$1000)*1+("RNWWOD5"=[1]OUT_PrimaryEnergyCons!$A$1:$A$1000)*1,[1]OUT_PrimaryEnergyCons!I$1:I$1000)</f>
        <v>34.417499311106262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STEM_to_Premise_AGS_1104</v>
      </c>
      <c r="C8" s="5" t="str">
        <f t="shared" si="6"/>
        <v>CH</v>
      </c>
      <c r="D8" t="s">
        <v>772</v>
      </c>
      <c r="E8" t="s">
        <v>8</v>
      </c>
      <c r="F8" s="1">
        <f>SUM(F9:F10)</f>
        <v>69.392923407787464</v>
      </c>
      <c r="G8" s="1">
        <f t="shared" ref="G8:K8" si="7">SUM(G9:G10)</f>
        <v>69.663489885386653</v>
      </c>
      <c r="H8" s="1">
        <f t="shared" si="7"/>
        <v>69.270577684249872</v>
      </c>
      <c r="I8" s="1">
        <f t="shared" si="7"/>
        <v>68.821072286768455</v>
      </c>
      <c r="J8" s="1">
        <f t="shared" si="7"/>
        <v>68.94059386495644</v>
      </c>
      <c r="K8" s="1">
        <f t="shared" si="7"/>
        <v>69.386688763286003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STEM_to_Premise_AGS_1104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35.611802104874613</v>
      </c>
      <c r="G9" s="1" cm="1">
        <f t="array" ref="G9">SUMPRODUCT(("RNNWWST1"=[1]OUT_PrimaryEnergyCons!$A$1:$A$1000)*1,[1]OUT_PrimaryEnergyCons!E$1:E$1000)</f>
        <v>35.882385742390859</v>
      </c>
      <c r="H9" s="1" cm="1">
        <f t="array" ref="H9">SUMPRODUCT(("RNNWWST1"=[1]OUT_PrimaryEnergyCons!$A$1:$A$1000)*1,[1]OUT_PrimaryEnergyCons!F$1:F$1000)</f>
        <v>35.489474469962019</v>
      </c>
      <c r="I9" s="1" cm="1">
        <f t="array" ref="I9">SUMPRODUCT(("RNNWWST1"=[1]OUT_PrimaryEnergyCons!$A$1:$A$1000)*1,[1]OUT_PrimaryEnergyCons!G$1:G$1000)</f>
        <v>35.039966104767274</v>
      </c>
      <c r="J9" s="1" cm="1">
        <f t="array" ref="J9">SUMPRODUCT(("RNNWWST1"=[1]OUT_PrimaryEnergyCons!$A$1:$A$1000)*1,[1]OUT_PrimaryEnergyCons!H$1:H$1000)</f>
        <v>35.159461963846091</v>
      </c>
      <c r="K9" s="1" cm="1">
        <f t="array" ref="K9">SUMPRODUCT(("RNNWWST1"=[1]OUT_PrimaryEnergyCons!$A$1:$A$1000)*1,[1]OUT_PrimaryEnergyCons!I$1:I$1000)</f>
        <v>35.603180182896153</v>
      </c>
    </row>
    <row r="10" spans="1:13" x14ac:dyDescent="0.3">
      <c r="A10" s="5" t="str">
        <f t="shared" si="4"/>
        <v>STEM</v>
      </c>
      <c r="B10" s="5" t="str">
        <f t="shared" ca="1" si="5"/>
        <v>STEM_to_Premise_AGS_1104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33.781121302912858</v>
      </c>
      <c r="G10" s="1" cm="1">
        <f t="array" ref="G10">SUMPRODUCT(("RNWWST1"=[1]OUT_PrimaryEnergyCons!$A$1:$A$1000)*1,[1]OUT_PrimaryEnergyCons!E$1:E$1000)</f>
        <v>33.781104142995794</v>
      </c>
      <c r="H10" s="1" cm="1">
        <f t="array" ref="H10">SUMPRODUCT(("RNWWST1"=[1]OUT_PrimaryEnergyCons!$A$1:$A$1000)*1,[1]OUT_PrimaryEnergyCons!F$1:F$1000)</f>
        <v>33.781103214287853</v>
      </c>
      <c r="I10" s="1" cm="1">
        <f t="array" ref="I10">SUMPRODUCT(("RNWWST1"=[1]OUT_PrimaryEnergyCons!$A$1:$A$1000)*1,[1]OUT_PrimaryEnergyCons!G$1:G$1000)</f>
        <v>33.781106182001182</v>
      </c>
      <c r="J10" s="1" cm="1">
        <f t="array" ref="J10">SUMPRODUCT(("RNWWST1"=[1]OUT_PrimaryEnergyCons!$A$1:$A$1000)*1,[1]OUT_PrimaryEnergyCons!H$1:H$1000)</f>
        <v>33.781131901110356</v>
      </c>
      <c r="K10" s="1" cm="1">
        <f t="array" ref="K10">SUMPRODUCT(("RNWWST1"=[1]OUT_PrimaryEnergyCons!$A$1:$A$1000)*1,[1]OUT_PrimaryEnergyCons!I$1:I$1000)</f>
        <v>33.783508580389856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STEM_to_Premise_AGS_1104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3.7980845327970023</v>
      </c>
      <c r="G11" s="1" cm="1">
        <f t="array" ref="G11">SUMPRODUCT(("mnr"=[1]OUT_PrimaryEnergyCons!$C$1:$C$1000)*1,[1]OUT_PrimaryEnergyCons!E$1:E$1000)</f>
        <v>11.116340628966697</v>
      </c>
      <c r="H11" s="1" cm="1">
        <f t="array" ref="H11">SUMPRODUCT(("mnr"=[1]OUT_PrimaryEnergyCons!$C$1:$C$1000)*1,[1]OUT_PrimaryEnergyCons!F$1:F$1000)</f>
        <v>14.558998019297324</v>
      </c>
      <c r="I11" s="1" cm="1">
        <f t="array" ref="I11">SUMPRODUCT(("mnr"=[1]OUT_PrimaryEnergyCons!$C$1:$C$1000)*1,[1]OUT_PrimaryEnergyCons!G$1:G$1000)</f>
        <v>15.808892724091052</v>
      </c>
      <c r="J11" s="1" cm="1">
        <f t="array" ref="J11">SUMPRODUCT(("mnr"=[1]OUT_PrimaryEnergyCons!$C$1:$C$1000)*1,[1]OUT_PrimaryEnergyCons!H$1:H$1000)</f>
        <v>15.809876437297191</v>
      </c>
      <c r="K11" s="1" cm="1">
        <f t="array" ref="K11">SUMPRODUCT(("mnr"=[1]OUT_PrimaryEnergyCons!$C$1:$C$1000)*1,[1]OUT_PrimaryEnergyCons!I$1:I$1000)</f>
        <v>27.000000204948272</v>
      </c>
    </row>
    <row r="12" spans="1:13" x14ac:dyDescent="0.3">
      <c r="A12" s="5" t="str">
        <f t="shared" si="4"/>
        <v>STEM</v>
      </c>
      <c r="B12" s="5" t="str">
        <f t="shared" ca="1" si="5"/>
        <v>STEM_to_Premise_AGS_1104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149.43048619864891</v>
      </c>
      <c r="G12" s="1">
        <f t="shared" ref="G12:K12" si="8">SUM(G13:G15)</f>
        <v>125.60556422872425</v>
      </c>
      <c r="H12" s="1">
        <f t="shared" si="8"/>
        <v>141.08324749271964</v>
      </c>
      <c r="I12" s="1">
        <f t="shared" si="8"/>
        <v>150.49321832215955</v>
      </c>
      <c r="J12" s="1">
        <f t="shared" si="8"/>
        <v>151.75432518341486</v>
      </c>
      <c r="K12" s="1">
        <f t="shared" si="8"/>
        <v>152.6201570131679</v>
      </c>
    </row>
    <row r="13" spans="1:13" x14ac:dyDescent="0.3">
      <c r="A13" s="5" t="str">
        <f t="shared" si="4"/>
        <v>STEM</v>
      </c>
      <c r="B13" s="5" t="str">
        <f t="shared" ca="1" si="5"/>
        <v>STEM_to_Premise_AGS_1104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66.745681544025615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49.798803936135108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68.536668921369085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70.235415738225171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72.988665644959241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69.178248752755806</v>
      </c>
    </row>
    <row r="14" spans="1:13" x14ac:dyDescent="0.3">
      <c r="A14" s="5" t="str">
        <f t="shared" si="4"/>
        <v>STEM</v>
      </c>
      <c r="B14" s="5" t="str">
        <f t="shared" ca="1" si="5"/>
        <v>STEM_to_Premise_AGS_1104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66.632403101894511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55.764008665638663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65.54868316973787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64.463866739233737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62.32454489132671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66.134963608595498</v>
      </c>
    </row>
    <row r="15" spans="1:13" x14ac:dyDescent="0.3">
      <c r="A15" s="5" t="str">
        <f t="shared" si="4"/>
        <v>STEM</v>
      </c>
      <c r="B15" s="5" t="str">
        <f t="shared" ca="1" si="5"/>
        <v>STEM_to_Premise_AGS_1104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16.052401552728767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20.042751626950473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6.9978954016126806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15.793935844700648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16.441114647128909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17.306944651816586</v>
      </c>
    </row>
    <row r="16" spans="1:13" x14ac:dyDescent="0.3">
      <c r="A16" s="5" t="str">
        <f t="shared" si="4"/>
        <v>STEM</v>
      </c>
      <c r="B16" s="5" t="str">
        <f t="shared" ca="1" si="5"/>
        <v>STEM_to_Premise_AGS_1104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16.523363236931878</v>
      </c>
      <c r="H16" s="1" cm="1">
        <f t="array" ref="H16">SUMPRODUCT(ISNUMBER(SEARCH("SOL",[1]OUT_PrimaryEnergyCons!$C$1:$C$1000))*1,[1]OUT_PrimaryEnergyCons!F$1:F$1000)</f>
        <v>32.501521767386301</v>
      </c>
      <c r="I16" s="1" cm="1">
        <f t="array" ref="I16">SUMPRODUCT(ISNUMBER(SEARCH("SOL",[1]OUT_PrimaryEnergyCons!$C$1:$C$1000))*1,[1]OUT_PrimaryEnergyCons!G$1:G$1000)</f>
        <v>40.638980221631115</v>
      </c>
      <c r="J16" s="1" cm="1">
        <f t="array" ref="J16">SUMPRODUCT(ISNUMBER(SEARCH("SOL",[1]OUT_PrimaryEnergyCons!$C$1:$C$1000))*1,[1]OUT_PrimaryEnergyCons!H$1:H$1000)</f>
        <v>84.640654562304121</v>
      </c>
      <c r="K16" s="1" cm="1">
        <f t="array" ref="K16">SUMPRODUCT(ISNUMBER(SEARCH("SOL",[1]OUT_PrimaryEnergyCons!$C$1:$C$1000))*1,[1]OUT_PrimaryEnergyCons!I$1:I$1000)</f>
        <v>135.93301686560594</v>
      </c>
    </row>
    <row r="17" spans="1:18" x14ac:dyDescent="0.3">
      <c r="A17" s="5" t="str">
        <f t="shared" si="4"/>
        <v>STEM</v>
      </c>
      <c r="B17" s="5" t="str">
        <f t="shared" ca="1" si="5"/>
        <v>STEM_to_Premise_AGS_1104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0.52400777722702852</v>
      </c>
      <c r="G17" s="1" cm="1">
        <f t="array" ref="G17">SUMPRODUCT(ISNUMBER(SEARCH("wnd",[1]OUT_PrimaryEnergyCons!$C$1:$C$1000))*1,[1]OUT_PrimaryEnergyCons!E$1:E$1000)</f>
        <v>0.54529981951432072</v>
      </c>
      <c r="H17" s="1" cm="1">
        <f t="array" ref="H17">SUMPRODUCT(ISNUMBER(SEARCH("wnd",[1]OUT_PrimaryEnergyCons!$C$1:$C$1000))*1,[1]OUT_PrimaryEnergyCons!F$1:F$1000)</f>
        <v>1.9634308548623962</v>
      </c>
      <c r="I17" s="1" cm="1">
        <f t="array" ref="I17">SUMPRODUCT(ISNUMBER(SEARCH("wnd",[1]OUT_PrimaryEnergyCons!$C$1:$C$1000))*1,[1]OUT_PrimaryEnergyCons!G$1:G$1000)</f>
        <v>5.5055015943166676</v>
      </c>
      <c r="J17" s="1" cm="1">
        <f t="array" ref="J17">SUMPRODUCT(ISNUMBER(SEARCH("wnd",[1]OUT_PrimaryEnergyCons!$C$1:$C$1000))*1,[1]OUT_PrimaryEnergyCons!H$1:H$1000)</f>
        <v>15.48148282786426</v>
      </c>
      <c r="K17" s="1" cm="1">
        <f t="array" ref="K17">SUMPRODUCT(ISNUMBER(SEARCH("wnd",[1]OUT_PrimaryEnergyCons!$C$1:$C$1000))*1,[1]OUT_PrimaryEnergyCons!I$1:I$1000)</f>
        <v>30.624062425295808</v>
      </c>
    </row>
    <row r="18" spans="1:18" x14ac:dyDescent="0.3">
      <c r="A18" s="5" t="str">
        <f t="shared" si="4"/>
        <v>STEM</v>
      </c>
      <c r="B18" s="5" t="str">
        <f t="shared" ca="1" si="5"/>
        <v>STEM_to_Premise_AGS_1104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18.87301180720246</v>
      </c>
      <c r="G18" s="1">
        <f>[1]Overview!C$9-G19</f>
        <v>22.215940879986952</v>
      </c>
      <c r="H18" s="1">
        <f>[1]Overview!D$9-H19</f>
        <v>28.291527381178298</v>
      </c>
      <c r="I18" s="1">
        <f>[1]Overview!E$9-I19</f>
        <v>35.216162760222069</v>
      </c>
      <c r="J18" s="1">
        <f>[1]Overview!F$9-J19</f>
        <v>43.386603945257754</v>
      </c>
      <c r="K18" s="1">
        <f>[1]Overview!G$9-K19</f>
        <v>71.671109705470627</v>
      </c>
    </row>
    <row r="19" spans="1:18" x14ac:dyDescent="0.3">
      <c r="A19" s="5" t="str">
        <f t="shared" si="4"/>
        <v>STEM</v>
      </c>
      <c r="B19" s="5" t="str">
        <f t="shared" ca="1" si="5"/>
        <v>STEM_to_Premise_AGS_1104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2.3608065968554613E-3</v>
      </c>
      <c r="J19" s="1">
        <f>+[1]Overview!F$28</f>
        <v>2.4023043288290947E-3</v>
      </c>
      <c r="K19" s="1">
        <f>+[1]Overview!G$28</f>
        <v>2.7214896451282677</v>
      </c>
    </row>
    <row r="20" spans="1:18" x14ac:dyDescent="0.3">
      <c r="A20" s="9" t="str">
        <f t="shared" si="4"/>
        <v>STEM</v>
      </c>
      <c r="B20" s="9" t="str">
        <f t="shared" ca="1" si="5"/>
        <v>STEM_to_Premise_AGS_1104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779.61228173782956</v>
      </c>
      <c r="G20" s="3">
        <f t="shared" si="9"/>
        <v>703.31133073154956</v>
      </c>
      <c r="H20" s="3">
        <f t="shared" si="9"/>
        <v>615.60787882080774</v>
      </c>
      <c r="I20" s="3">
        <f t="shared" si="9"/>
        <v>522.05280959204401</v>
      </c>
      <c r="J20" s="3">
        <f t="shared" si="9"/>
        <v>308.94939846360313</v>
      </c>
      <c r="K20" s="3">
        <f t="shared" si="9"/>
        <v>107.37111539530709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STEM_to_Premise_AGS_1104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3.6600043868125254</v>
      </c>
      <c r="G21" s="1" cm="1">
        <f t="array" ref="G21">SUMPRODUCT(("COA"=[1]OUT_PrimaryEnergyCons!$C$4:$C$10000)*1,[1]OUT_PrimaryEnergyCons!E$4:E$10000)</f>
        <v>3.5647204773970209</v>
      </c>
      <c r="H21" s="1" cm="1">
        <f t="array" ref="H21">SUMPRODUCT(("COA"=[1]OUT_PrimaryEnergyCons!$C$4:$C$10000)*1,[1]OUT_PrimaryEnergyCons!F$4:F$10000)</f>
        <v>5.1518423862717856E-3</v>
      </c>
      <c r="I21" s="1" cm="1">
        <f t="array" ref="I21">SUMPRODUCT(("COA"=[1]OUT_PrimaryEnergyCons!$C$4:$C$10000)*1,[1]OUT_PrimaryEnergyCons!G$4:G$10000)</f>
        <v>7.7427252948252142E-4</v>
      </c>
      <c r="J21" s="1" cm="1">
        <f t="array" ref="J21">SUMPRODUCT(("COA"=[1]OUT_PrimaryEnergyCons!$C$4:$C$10000)*1,[1]OUT_PrimaryEnergyCons!H$4:H$10000)</f>
        <v>4.6193876887130436E-4</v>
      </c>
      <c r="K21" s="1" cm="1">
        <f t="array" ref="K21">SUMPRODUCT(("COA"=[1]OUT_PrimaryEnergyCons!$C$4:$C$10000)*1,[1]OUT_PrimaryEnergyCons!I$4:I$10000)</f>
        <v>1.2659061352543089E-4</v>
      </c>
    </row>
    <row r="22" spans="1:18" x14ac:dyDescent="0.3">
      <c r="A22" s="5" t="str">
        <f t="shared" si="4"/>
        <v>STEM</v>
      </c>
      <c r="B22" s="5" t="str">
        <f t="shared" ca="1" si="5"/>
        <v>STEM_to_Premise_AGS_1104</v>
      </c>
      <c r="C22" s="5" t="str">
        <f t="shared" si="6"/>
        <v>CH</v>
      </c>
      <c r="D22" t="s">
        <v>780</v>
      </c>
      <c r="E22" t="s">
        <v>8</v>
      </c>
      <c r="F22" s="1">
        <f>F23+F29</f>
        <v>310.79367843629836</v>
      </c>
      <c r="G22" s="1">
        <f t="shared" ref="G22:K22" si="10">G23+G29</f>
        <v>288.93640491549547</v>
      </c>
      <c r="H22" s="1">
        <f t="shared" si="10"/>
        <v>251.22672479095135</v>
      </c>
      <c r="I22" s="1">
        <f t="shared" si="10"/>
        <v>180.71190233169236</v>
      </c>
      <c r="J22" s="1">
        <f t="shared" si="10"/>
        <v>86.866243873877366</v>
      </c>
      <c r="K22" s="1">
        <f t="shared" si="10"/>
        <v>21.865597066287073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STEM_to_Premise_AGS_1104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303.74442362220049</v>
      </c>
      <c r="G23" s="1">
        <f t="shared" ref="G23:K23" si="14">SUM(G24:G28)</f>
        <v>281.55790591900529</v>
      </c>
      <c r="H23" s="1">
        <f t="shared" si="14"/>
        <v>244.36336222512952</v>
      </c>
      <c r="I23" s="1">
        <f t="shared" si="14"/>
        <v>175.04862072990807</v>
      </c>
      <c r="J23" s="1">
        <f t="shared" si="14"/>
        <v>78.729379615889442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STEM_to_Premise_AGS_1104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101.73187836331456</v>
      </c>
      <c r="G24" s="1" cm="1">
        <f t="array" ref="G24">SUMPRODUCT(("LFO"=[1]OUT_PrimaryEnergyCons!$C$4:$C$10000)*1,[1]OUT_PrimaryEnergyCons!E$4:E$10000)</f>
        <v>90.977644667461618</v>
      </c>
      <c r="H24" s="1" cm="1">
        <f t="array" ref="H24">SUMPRODUCT(("LFO"=[1]OUT_PrimaryEnergyCons!$C$4:$C$10000)*1,[1]OUT_PrimaryEnergyCons!F$4:F$10000)</f>
        <v>79.727635384611617</v>
      </c>
      <c r="I24" s="1" cm="1">
        <f t="array" ref="I24">SUMPRODUCT(("LFO"=[1]OUT_PrimaryEnergyCons!$C$4:$C$10000)*1,[1]OUT_PrimaryEnergyCons!G$4:G$10000)</f>
        <v>69.390229571169172</v>
      </c>
      <c r="J24" s="1" cm="1">
        <f t="array" ref="J24">SUMPRODUCT(("LFO"=[1]OUT_PrimaryEnergyCons!$C$4:$C$10000)*1,[1]OUT_PrimaryEnergyCons!H$4:H$10000)</f>
        <v>35.457559106976412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STEM_to_Premise_AGS_1104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2.7763709255471904</v>
      </c>
      <c r="G25" s="1" cm="1">
        <f t="array" ref="G25">SUMPRODUCT(("HFO"=[1]OUT_PrimaryEnergyCons!$C$4:$C$10000)*1,[1]OUT_PrimaryEnergyCons!E$4:E$10000)</f>
        <v>2.5095439263486446E-4</v>
      </c>
      <c r="H25" s="1" cm="1">
        <f t="array" ref="H25">SUMPRODUCT(("HFO"=[1]OUT_PrimaryEnergyCons!$C$4:$C$10000)*1,[1]OUT_PrimaryEnergyCons!F$4:F$10000)</f>
        <v>6.662051486204044E-4</v>
      </c>
      <c r="I25" s="1" cm="1">
        <f t="array" ref="I25">SUMPRODUCT(("HFO"=[1]OUT_PrimaryEnergyCons!$C$4:$C$10000)*1,[1]OUT_PrimaryEnergyCons!G$4:G$10000)</f>
        <v>3.4772859808197994E-4</v>
      </c>
      <c r="J25" s="1" cm="1">
        <f t="array" ref="J25">SUMPRODUCT(("HFO"=[1]OUT_PrimaryEnergyCons!$C$4:$C$10000)*1,[1]OUT_PrimaryEnergyCons!H$4:H$10000)</f>
        <v>6.0836226134078938E-4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STEM_to_Premise_AGS_1104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118.39760802804912</v>
      </c>
      <c r="G26" s="1" cm="1">
        <f t="array" ref="G26">SUMPRODUCT(("DSL"=[1]OUT_PrimaryEnergyCons!$C$4:$C$10000)*1,[1]OUT_PrimaryEnergyCons!E$4:E$10000)</f>
        <v>110.35842287557999</v>
      </c>
      <c r="H26" s="1" cm="1">
        <f t="array" ref="H26">SUMPRODUCT(("DSL"=[1]OUT_PrimaryEnergyCons!$C$4:$C$10000)*1,[1]OUT_PrimaryEnergyCons!F$4:F$10000)</f>
        <v>89.122131565779469</v>
      </c>
      <c r="I26" s="1" cm="1">
        <f t="array" ref="I26">SUMPRODUCT(("DSL"=[1]OUT_PrimaryEnergyCons!$C$4:$C$10000)*1,[1]OUT_PrimaryEnergyCons!G$4:G$10000)</f>
        <v>61.696811548697099</v>
      </c>
      <c r="J26" s="1" cm="1">
        <f t="array" ref="J26">SUMPRODUCT(("DSL"=[1]OUT_PrimaryEnergyCons!$C$4:$C$10000)*1,[1]OUT_PrimaryEnergyCons!H$4:H$10000)</f>
        <v>36.211210526205285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STEM_to_Premise_AGS_1104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79.72918093891046</v>
      </c>
      <c r="G27" s="1" cm="1">
        <f t="array" ref="G27">SUMPRODUCT(("GSL"=[1]OUT_PrimaryEnergyCons!$C$4:$C$10000)*1,[1]OUT_PrimaryEnergyCons!E$4:E$10000)</f>
        <v>78.816372538017276</v>
      </c>
      <c r="H27" s="1" cm="1">
        <f t="array" ref="H27">SUMPRODUCT(("GSL"=[1]OUT_PrimaryEnergyCons!$C$4:$C$10000)*1,[1]OUT_PrimaryEnergyCons!F$4:F$10000)</f>
        <v>73.663969910274133</v>
      </c>
      <c r="I27" s="1" cm="1">
        <f t="array" ref="I27">SUMPRODUCT(("GSL"=[1]OUT_PrimaryEnergyCons!$C$4:$C$10000)*1,[1]OUT_PrimaryEnergyCons!G$4:G$10000)</f>
        <v>41.38684460500172</v>
      </c>
      <c r="J27" s="1" cm="1">
        <f t="array" ref="J27">SUMPRODUCT(("GSL"=[1]OUT_PrimaryEnergyCons!$C$4:$C$10000)*1,[1]OUT_PrimaryEnergyCons!H$4:H$10000)</f>
        <v>5.4468730414851745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STEM_to_Premise_AGS_1104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2.5743872764419988</v>
      </c>
      <c r="J28" s="1" cm="1">
        <f t="array" ref="J28">SUMPRODUCT(("KER"=[1]OUT_PrimaryEnergyCons!$C$4:$C$10000)*1,[1]OUT_PrimaryEnergyCons!H$4:H$10000)</f>
        <v>1.6131285789612377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STEM_to_Premise_AGS_1104</v>
      </c>
      <c r="C29" s="5" t="str">
        <f>C48</f>
        <v>CH</v>
      </c>
      <c r="D29" t="s">
        <v>782</v>
      </c>
      <c r="E29" t="s">
        <v>8</v>
      </c>
      <c r="F29" s="1">
        <f>SUM(F30:F31)</f>
        <v>7.049254814097889</v>
      </c>
      <c r="G29" s="1">
        <f t="shared" ref="G29:K29" si="18">SUM(G30:G31)</f>
        <v>7.3784989964901531</v>
      </c>
      <c r="H29" s="1">
        <f t="shared" si="18"/>
        <v>6.863362565821836</v>
      </c>
      <c r="I29" s="1">
        <f t="shared" si="18"/>
        <v>5.6632816017842904</v>
      </c>
      <c r="J29" s="1">
        <f t="shared" si="18"/>
        <v>8.13686425798792</v>
      </c>
      <c r="K29" s="1">
        <f t="shared" si="18"/>
        <v>21.865597066287073</v>
      </c>
    </row>
    <row r="30" spans="1:18" x14ac:dyDescent="0.3">
      <c r="A30" s="5" t="str">
        <f>A35</f>
        <v>STEM</v>
      </c>
      <c r="B30" s="5" t="str">
        <f ca="1">B35</f>
        <v>STEM_to_Premise_AGS_1104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2.6151034932249586</v>
      </c>
      <c r="G30" s="1" cm="1">
        <f t="array" ref="G30">SUMPRODUCT(ISNUMBER(SEARCH("IMPBDS",[1]OUT_SyntheticFuels!$C$4:$C$1000))*1,("Var_Fout"=[1]OUT_SyntheticFuels!$B$4:$B$1000)*1,[1]OUT_SyntheticFuels!F$4:F$1000)</f>
        <v>2.8142585028354543</v>
      </c>
      <c r="H30" s="1" cm="1">
        <f t="array" ref="H30">SUMPRODUCT(ISNUMBER(SEARCH("IMPBDS",[1]OUT_SyntheticFuels!$C$4:$C$1000))*1,("Var_Fout"=[1]OUT_SyntheticFuels!$B$4:$B$1000)*1,[1]OUT_SyntheticFuels!G$4:G$1000)</f>
        <v>2.5982310026412336</v>
      </c>
      <c r="I30" s="1" cm="1">
        <f t="array" ref="I30">SUMPRODUCT(ISNUMBER(SEARCH("IMPBDS",[1]OUT_SyntheticFuels!$C$4:$C$1000))*1,("Var_Fout"=[1]OUT_SyntheticFuels!$B$4:$B$1000)*1,[1]OUT_SyntheticFuels!H$4:H$1000)</f>
        <v>3.2663625650652413</v>
      </c>
      <c r="J30" s="1" cm="1">
        <f t="array" ref="J30">SUMPRODUCT(ISNUMBER(SEARCH("IMPBDS",[1]OUT_SyntheticFuels!$C$4:$C$1000))*1,("Var_Fout"=[1]OUT_SyntheticFuels!$B$4:$B$1000)*1,[1]OUT_SyntheticFuels!I$4:I$1000)</f>
        <v>3.2673358128900931</v>
      </c>
      <c r="K30" s="1" cm="1">
        <f t="array" ref="K30">SUMPRODUCT(ISNUMBER(SEARCH("IMPBDS",[1]OUT_SyntheticFuels!$C$4:$C$1000))*1,("Var_Fout"=[1]OUT_SyntheticFuels!$B$4:$B$1000)*1,[1]OUT_SyntheticFuels!J$4:J$1000)</f>
        <v>17.417732046312185</v>
      </c>
    </row>
    <row r="31" spans="1:18" x14ac:dyDescent="0.3">
      <c r="A31" s="5" t="str">
        <f>A30</f>
        <v>STEM</v>
      </c>
      <c r="B31" s="5" t="str">
        <f ca="1">B30</f>
        <v>STEM_to_Premise_AGS_1104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4.4341513208729308</v>
      </c>
      <c r="G31" s="1" cm="1">
        <f t="array" ref="G31">SUMPRODUCT(ISNUMBER(SEARCH("IMPeth",[1]OUT_SyntheticFuels!$C$4:$C$1000))*1,("Var_Fout"=[1]OUT_SyntheticFuels!$B$4:$B$1000)*1,[1]OUT_SyntheticFuels!F$4:F$1000)</f>
        <v>4.5642404936546983</v>
      </c>
      <c r="H31" s="1" cm="1">
        <f t="array" ref="H31">SUMPRODUCT(ISNUMBER(SEARCH("IMPeth",[1]OUT_SyntheticFuels!$C$4:$C$1000))*1,("Var_Fout"=[1]OUT_SyntheticFuels!$B$4:$B$1000)*1,[1]OUT_SyntheticFuels!G$4:G$1000)</f>
        <v>4.2651315631806028</v>
      </c>
      <c r="I31" s="1" cm="1">
        <f t="array" ref="I31">SUMPRODUCT(ISNUMBER(SEARCH("IMPeth",[1]OUT_SyntheticFuels!$C$4:$C$1000))*1,("Var_Fout"=[1]OUT_SyntheticFuels!$B$4:$B$1000)*1,[1]OUT_SyntheticFuels!H$4:H$1000)</f>
        <v>2.3969190367190492</v>
      </c>
      <c r="J31" s="1" cm="1">
        <f t="array" ref="J31">SUMPRODUCT(ISNUMBER(SEARCH("IMPeth",[1]OUT_SyntheticFuels!$C$4:$C$1000))*1,("Var_Fout"=[1]OUT_SyntheticFuels!$B$4:$B$1000)*1,[1]OUT_SyntheticFuels!I$4:I$1000)</f>
        <v>4.869528445097826</v>
      </c>
      <c r="K31" s="1" cm="1">
        <f t="array" ref="K31">SUMPRODUCT(ISNUMBER(SEARCH("IMPeth",[1]OUT_SyntheticFuels!$C$4:$C$1000))*1,("Var_Fout"=[1]OUT_SyntheticFuels!$B$4:$B$1000)*1,[1]OUT_SyntheticFuels!J$4:J$1000)</f>
        <v>4.4478650199748886</v>
      </c>
    </row>
    <row r="32" spans="1:18" x14ac:dyDescent="0.3">
      <c r="A32" s="5" t="str">
        <f>A29</f>
        <v>STEM</v>
      </c>
      <c r="B32" s="5" t="str">
        <f ca="1">B29</f>
        <v>STEM_to_Premise_AGS_1104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7.049254814097889</v>
      </c>
      <c r="G32" s="1">
        <f t="shared" si="19"/>
        <v>7.3784989964901531</v>
      </c>
      <c r="H32" s="1">
        <f t="shared" si="19"/>
        <v>6.863362565821836</v>
      </c>
      <c r="I32" s="1">
        <f t="shared" si="19"/>
        <v>5.6632816017842904</v>
      </c>
      <c r="J32" s="1">
        <f t="shared" si="19"/>
        <v>7.8306030587199391</v>
      </c>
      <c r="K32" s="1">
        <f t="shared" si="19"/>
        <v>7.7152008328649817</v>
      </c>
    </row>
    <row r="33" spans="1:11" x14ac:dyDescent="0.3">
      <c r="A33" s="5" t="str">
        <f>A31</f>
        <v>STEM</v>
      </c>
      <c r="B33" s="5" t="str">
        <f ca="1">B31</f>
        <v>STEM_to_Premise_AGS_1104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2.6151034932249586</v>
      </c>
      <c r="G33" s="1">
        <f t="shared" si="20"/>
        <v>2.8142585028354543</v>
      </c>
      <c r="H33" s="1">
        <f t="shared" si="20"/>
        <v>2.5982310026412336</v>
      </c>
      <c r="I33" s="1">
        <f t="shared" si="20"/>
        <v>3.2663625650652413</v>
      </c>
      <c r="J33" s="1">
        <f>IF(J30-MAX(F30:I30)&lt;0,J30,MAX(F30:I30))</f>
        <v>3.2663625650652413</v>
      </c>
      <c r="K33" s="1">
        <f>IF(K30-MAX(F30:J30)&lt;0,K30,MAX(F30:J30))</f>
        <v>3.2673358128900931</v>
      </c>
    </row>
    <row r="34" spans="1:11" x14ac:dyDescent="0.3">
      <c r="A34" s="5" t="str">
        <f>A33</f>
        <v>STEM</v>
      </c>
      <c r="B34" s="5" t="str">
        <f ca="1">B33</f>
        <v>STEM_to_Premise_AGS_1104</v>
      </c>
      <c r="C34" s="5" t="str">
        <f>C33</f>
        <v>CH</v>
      </c>
      <c r="D34" t="s">
        <v>534</v>
      </c>
      <c r="E34" t="s">
        <v>8</v>
      </c>
      <c r="F34" s="1">
        <f t="shared" si="20"/>
        <v>4.4341513208729308</v>
      </c>
      <c r="G34" s="1">
        <f t="shared" si="20"/>
        <v>4.5642404936546983</v>
      </c>
      <c r="H34" s="1">
        <f t="shared" si="20"/>
        <v>4.2651315631806028</v>
      </c>
      <c r="I34" s="1">
        <f t="shared" si="20"/>
        <v>2.3969190367190492</v>
      </c>
      <c r="J34" s="1">
        <f>IF(J31-MAX(F31:I31)&lt;0,J31,MAX(F31:I31))</f>
        <v>4.5642404936546983</v>
      </c>
      <c r="K34" s="1">
        <f>IF(K31-MAX(F31:J31)&lt;0,K31,MAX(F31:J31))</f>
        <v>4.4478650199748886</v>
      </c>
    </row>
    <row r="35" spans="1:11" x14ac:dyDescent="0.3">
      <c r="A35" s="5" t="str">
        <f>A32</f>
        <v>STEM</v>
      </c>
      <c r="B35" s="5" t="str">
        <f ca="1">B32</f>
        <v>STEM_to_Premise_AGS_1104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0.30626119926797957</v>
      </c>
      <c r="K35" s="1">
        <f t="shared" si="21"/>
        <v>14.150396233422093</v>
      </c>
    </row>
    <row r="36" spans="1:11" x14ac:dyDescent="0.3">
      <c r="A36" s="5" t="str">
        <f>A34</f>
        <v>STEM</v>
      </c>
      <c r="B36" s="5" t="str">
        <f ca="1">B34</f>
        <v>STEM_to_Premise_AGS_1104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9.732478248518639E-4</v>
      </c>
      <c r="K36" s="1">
        <f>K30-K33</f>
        <v>14.150396233422093</v>
      </c>
    </row>
    <row r="37" spans="1:11" x14ac:dyDescent="0.3">
      <c r="A37" s="5" t="str">
        <f>A36</f>
        <v>STEM</v>
      </c>
      <c r="B37" s="5" t="str">
        <f ca="1">B36</f>
        <v>STEM_to_Premise_AGS_1104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0.3052879514431277</v>
      </c>
      <c r="K37" s="1">
        <f>K31-K34</f>
        <v>0</v>
      </c>
    </row>
    <row r="38" spans="1:11" x14ac:dyDescent="0.3">
      <c r="A38" s="5"/>
      <c r="B38" s="5" t="str">
        <f ca="1">B37</f>
        <v>STEM_to_Premise_AGS_1104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STEM_to_Premise_AGS_1104</v>
      </c>
      <c r="C39" s="5" t="str">
        <f t="shared" si="22"/>
        <v>CH</v>
      </c>
      <c r="D39" t="s">
        <v>784</v>
      </c>
      <c r="E39" t="s">
        <v>8</v>
      </c>
      <c r="F39" s="1">
        <f>F40+F43</f>
        <v>117.05040734369379</v>
      </c>
      <c r="G39" s="1">
        <f t="shared" ref="G39:K39" si="23">G40+G43</f>
        <v>107.23650284280188</v>
      </c>
      <c r="H39" s="1">
        <f t="shared" si="23"/>
        <v>117.35562532360211</v>
      </c>
      <c r="I39" s="1">
        <f t="shared" si="23"/>
        <v>110.89515443199649</v>
      </c>
      <c r="J39" s="1">
        <f t="shared" si="23"/>
        <v>90.908127746733228</v>
      </c>
      <c r="K39" s="1">
        <f t="shared" si="23"/>
        <v>57.615369294801667</v>
      </c>
    </row>
    <row r="40" spans="1:11" x14ac:dyDescent="0.3">
      <c r="A40" s="5" t="str">
        <f t="shared" si="22"/>
        <v>STEM</v>
      </c>
      <c r="B40" s="5" t="str">
        <f t="shared" ca="1" si="22"/>
        <v>STEM_to_Premise_AGS_1104</v>
      </c>
      <c r="C40" s="5" t="str">
        <f t="shared" si="22"/>
        <v>CH</v>
      </c>
      <c r="D40" t="s">
        <v>549</v>
      </c>
      <c r="E40" t="s">
        <v>8</v>
      </c>
      <c r="F40" s="1">
        <f>F41+F42</f>
        <v>117.05040734369379</v>
      </c>
      <c r="G40" s="1">
        <f t="shared" ref="G40:K40" si="24">G41+G42</f>
        <v>106.72000138678399</v>
      </c>
      <c r="H40" s="1">
        <f t="shared" si="24"/>
        <v>116.18848276101295</v>
      </c>
      <c r="I40" s="1">
        <f t="shared" si="24"/>
        <v>106.52872723749682</v>
      </c>
      <c r="J40" s="1">
        <f t="shared" si="24"/>
        <v>82.680289472522503</v>
      </c>
      <c r="K40" s="1">
        <f t="shared" si="24"/>
        <v>44.419644562759679</v>
      </c>
    </row>
    <row r="41" spans="1:11" x14ac:dyDescent="0.3">
      <c r="A41" s="5" t="str">
        <f>A27</f>
        <v>STEM</v>
      </c>
      <c r="B41" s="5" t="str">
        <f ca="1">B27</f>
        <v>STEM_to_Premise_AGS_1104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117.05040734369379</v>
      </c>
      <c r="G41" s="1" cm="1">
        <f t="array" ref="G41">SUMPRODUCT(("NGA"=[1]OUT_PrimaryEnergyCons!$C$4:$C$10000)*1,[1]OUT_PrimaryEnergyCons!E$4:E$10000)</f>
        <v>106.72000138678399</v>
      </c>
      <c r="H41" s="1" cm="1">
        <f t="array" ref="H41">SUMPRODUCT(("NGA"=[1]OUT_PrimaryEnergyCons!$C$4:$C$10000)*1,[1]OUT_PrimaryEnergyCons!F$4:F$10000)</f>
        <v>116.18848276101295</v>
      </c>
      <c r="I41" s="1" cm="1">
        <f t="array" ref="I41">SUMPRODUCT(("NGA"=[1]OUT_PrimaryEnergyCons!$C$4:$C$10000)*1,[1]OUT_PrimaryEnergyCons!G$4:G$10000)</f>
        <v>106.52804571480095</v>
      </c>
      <c r="J41" s="1" cm="1">
        <f t="array" ref="J41">SUMPRODUCT(("NGA"=[1]OUT_PrimaryEnergyCons!$C$4:$C$10000)*1,[1]OUT_PrimaryEnergyCons!H$4:H$10000)</f>
        <v>82.679565986061036</v>
      </c>
      <c r="K41" s="1" cm="1">
        <f t="array" ref="K41">SUMPRODUCT(("NGA"=[1]OUT_PrimaryEnergyCons!$C$4:$C$10000)*1,[1]OUT_PrimaryEnergyCons!I$4:I$10000)</f>
        <v>44.419373632423117</v>
      </c>
    </row>
    <row r="42" spans="1:11" x14ac:dyDescent="0.3">
      <c r="A42" s="5" t="str">
        <f t="shared" si="4"/>
        <v>STEM</v>
      </c>
      <c r="B42" s="5" t="str">
        <f t="shared" ca="1" si="5"/>
        <v>STEM_to_Premise_AGS_1104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6.8152269586851705E-4</v>
      </c>
      <c r="J42" s="1" cm="1">
        <f t="array" ref="J42">SUMPRODUCT(("LNGA"=[1]OUT_PrimaryEnergyCons!$C$4:$C$10000)*1,[1]OUT_PrimaryEnergyCons!H$4:H$10000)</f>
        <v>7.2348646146636389E-4</v>
      </c>
      <c r="K42" s="1" cm="1">
        <f t="array" ref="K42">SUMPRODUCT(("LNGA"=[1]OUT_PrimaryEnergyCons!$C$4:$C$10000)*1,[1]OUT_PrimaryEnergyCons!I$4:I$10000)</f>
        <v>2.709303365647746E-4</v>
      </c>
    </row>
    <row r="43" spans="1:11" x14ac:dyDescent="0.3">
      <c r="A43" s="5" t="str">
        <f>A37</f>
        <v>STEM</v>
      </c>
      <c r="B43" s="5" t="str">
        <f ca="1">B37</f>
        <v>STEM_to_Premise_AGS_1104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0.51650145601788611</v>
      </c>
      <c r="H43" s="1" cm="1">
        <f t="array" ref="H43">SUMPRODUCT(("BIO"=[1]OUT_PrimaryEnergyCons!$C$4:$C$10000)*1+("LBIO"=[1]OUT_PrimaryEnergyCons!$C$4:$C$10000)*1,[1]OUT_PrimaryEnergyCons!F$4:F$10000)</f>
        <v>1.1671425625891607</v>
      </c>
      <c r="I43" s="1" cm="1">
        <f t="array" ref="I43">SUMPRODUCT(("BIO"=[1]OUT_PrimaryEnergyCons!$C$4:$C$10000)*1+("LBIO"=[1]OUT_PrimaryEnergyCons!$C$4:$C$10000)*1,[1]OUT_PrimaryEnergyCons!G$4:G$10000)</f>
        <v>4.3664271944996642</v>
      </c>
      <c r="J43" s="1" cm="1">
        <f t="array" ref="J43">SUMPRODUCT(("BIO"=[1]OUT_PrimaryEnergyCons!$C$4:$C$10000)*1+("LBIO"=[1]OUT_PrimaryEnergyCons!$C$4:$C$10000)*1,[1]OUT_PrimaryEnergyCons!H$4:H$10000)</f>
        <v>8.2278382742107219</v>
      </c>
      <c r="K43" s="1" cm="1">
        <f t="array" ref="K43">SUMPRODUCT(("BIO"=[1]OUT_PrimaryEnergyCons!$C$4:$C$10000)*1+("LBIO"=[1]OUT_PrimaryEnergyCons!$C$4:$C$10000)*1,[1]OUT_PrimaryEnergyCons!I$4:I$10000)</f>
        <v>13.195724732041988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STEM_to_Premise_AGS_1104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0.51650145601788611</v>
      </c>
      <c r="H44" s="1">
        <f t="shared" si="26"/>
        <v>1.1671425625891607</v>
      </c>
      <c r="I44" s="1">
        <f t="shared" si="26"/>
        <v>4.3664271944996642</v>
      </c>
      <c r="J44" s="1">
        <f t="shared" si="26"/>
        <v>4.3664271944996642</v>
      </c>
      <c r="K44" s="1">
        <f t="shared" si="26"/>
        <v>8.2278382742107219</v>
      </c>
    </row>
    <row r="45" spans="1:11" x14ac:dyDescent="0.3">
      <c r="A45" s="5" t="str">
        <f t="shared" si="25"/>
        <v>STEM</v>
      </c>
      <c r="B45" s="5" t="str">
        <f t="shared" ca="1" si="25"/>
        <v>STEM_to_Premise_AGS_1104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0.51650145601788611</v>
      </c>
      <c r="H45" s="1">
        <f>H43</f>
        <v>1.1671425625891607</v>
      </c>
      <c r="I45" s="1">
        <f>I43</f>
        <v>4.3664271944996642</v>
      </c>
      <c r="J45" s="1">
        <f>IF(J43-MAX(F43:I43)&lt;0,J43,MAX(F43:I43))</f>
        <v>4.3664271944996642</v>
      </c>
      <c r="K45" s="1">
        <f>IF(K43-MAX(G43:J43)&lt;0,K43,MAX(G43:J43))</f>
        <v>8.2278382742107219</v>
      </c>
    </row>
    <row r="46" spans="1:11" x14ac:dyDescent="0.3">
      <c r="A46" s="5" t="str">
        <f>A44</f>
        <v>STEM</v>
      </c>
      <c r="B46" s="5" t="str">
        <f ca="1">B44</f>
        <v>STEM_to_Premise_AGS_1104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3.8614110797110577</v>
      </c>
      <c r="K46" s="1">
        <f t="shared" si="27"/>
        <v>4.9678864578312663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STEM_to_Premise_AGS_1104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3.8614110797110577</v>
      </c>
      <c r="K47" s="1">
        <f>K43-K45</f>
        <v>4.9678864578312663</v>
      </c>
    </row>
    <row r="48" spans="1:11" x14ac:dyDescent="0.3">
      <c r="A48" s="5" t="str">
        <f>A42</f>
        <v>STEM</v>
      </c>
      <c r="B48" s="5" t="str">
        <f ca="1">B42</f>
        <v>STEM_to_Premise_AGS_1104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250.94818536581903</v>
      </c>
      <c r="G48" s="1" cm="1">
        <f t="array" ref="G48">SUMPRODUCT(("urn"=[1]OUT_PrimaryEnergyCons!$C$4:$C$10000)*1,[1]OUT_PrimaryEnergyCons!E$4:E$10000)</f>
        <v>253.29975211355767</v>
      </c>
      <c r="H48" s="1" cm="1">
        <f t="array" ref="H48">SUMPRODUCT(("urn"=[1]OUT_PrimaryEnergyCons!$C$4:$C$10000)*1,[1]OUT_PrimaryEnergyCons!F$4:F$10000)</f>
        <v>196.56887478986303</v>
      </c>
      <c r="I48" s="1" cm="1">
        <f t="array" ref="I48">SUMPRODUCT(("urn"=[1]OUT_PrimaryEnergyCons!$C$4:$C$10000)*1,[1]OUT_PrimaryEnergyCons!G$4:G$10000)</f>
        <v>204.35943377092042</v>
      </c>
      <c r="J48" s="1" cm="1">
        <f t="array" ref="J48">SUMPRODUCT(("urn"=[1]OUT_PrimaryEnergyCons!$C$4:$C$10000)*1,[1]OUT_PrimaryEnergyCons!H$4:H$10000)</f>
        <v>98.945502328006782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STEM_to_Premise_AGS_1104</v>
      </c>
      <c r="C49" s="5" t="str">
        <f>C37</f>
        <v>CH</v>
      </c>
      <c r="D49" t="s">
        <v>789</v>
      </c>
      <c r="E49" t="s">
        <v>8</v>
      </c>
      <c r="F49" s="1">
        <f>SUM(F50:F53)</f>
        <v>97.160006205205875</v>
      </c>
      <c r="G49" s="1">
        <f t="shared" ref="G49:K49" si="31">SUM(G50:G53)</f>
        <v>50.273950382297514</v>
      </c>
      <c r="H49" s="1">
        <f t="shared" si="31"/>
        <v>50.451502074004978</v>
      </c>
      <c r="I49" s="1">
        <f t="shared" si="31"/>
        <v>26.085544784905274</v>
      </c>
      <c r="J49" s="1">
        <f t="shared" si="31"/>
        <v>23.776408317081994</v>
      </c>
      <c r="K49" s="1">
        <f t="shared" si="31"/>
        <v>19.437347799842883</v>
      </c>
    </row>
    <row r="50" spans="1:19" x14ac:dyDescent="0.3">
      <c r="A50" s="5" t="str">
        <f t="shared" si="4"/>
        <v>STEM</v>
      </c>
      <c r="B50" s="5" t="str">
        <f t="shared" ca="1" si="5"/>
        <v>STEM_to_Premise_AGS_1104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15.013807039290048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9.4754911858395978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6.7339177397794554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2.8813500751580596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4.7007504847117811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6.0279921584993383</v>
      </c>
    </row>
    <row r="51" spans="1:19" x14ac:dyDescent="0.3">
      <c r="A51" s="5" t="str">
        <f t="shared" si="4"/>
        <v>STEM</v>
      </c>
      <c r="B51" s="5" t="str">
        <f t="shared" ca="1" si="5"/>
        <v>STEM_to_Premise_AGS_1104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28.948622618501076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21.457656694768069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27.016732882292949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13.472248800944234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7.9532286695786034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6.0355456364398483</v>
      </c>
    </row>
    <row r="52" spans="1:19" x14ac:dyDescent="0.3">
      <c r="A52" s="5" t="str">
        <f t="shared" si="4"/>
        <v>STEM</v>
      </c>
      <c r="B52" s="5" t="str">
        <f t="shared" ca="1" si="5"/>
        <v>STEM_to_Premise_AGS_1104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46.398477105916392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19.340567747764592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16.700649904931954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9.7318674192022563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11.122342269129517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7.3737498950925318</v>
      </c>
    </row>
    <row r="53" spans="1:19" x14ac:dyDescent="0.3">
      <c r="A53" s="5" t="str">
        <f t="shared" si="4"/>
        <v>STEM</v>
      </c>
      <c r="B53" s="5" t="str">
        <f t="shared" ca="1" si="5"/>
        <v>STEM_to_Premise_AGS_1104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6.799099441498357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2.347539252541648E-4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2.0154700061611081E-4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7.8489600725568641E-5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8.6893662091647712E-5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6.0109811166775809E-5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STEM_to_Premise_AGS_1104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8.4526542591349116</v>
      </c>
      <c r="K54" s="1" cm="1">
        <f t="array" ref="K54">SUMPRODUCT(("h2"=[1]OUT_PrimaryEnergyCons!$C$4:$C$10000)*1,[1]OUT_PrimaryEnergyCons!I$4:I$10000)</f>
        <v>8.4526746437619344</v>
      </c>
    </row>
    <row r="55" spans="1:19" x14ac:dyDescent="0.3">
      <c r="A55" s="9" t="str">
        <f>A53</f>
        <v>STEM</v>
      </c>
      <c r="B55" s="9" t="str">
        <f ca="1">B53</f>
        <v>STEM_to_Premise_AGS_1104</v>
      </c>
      <c r="C55" s="2" t="str">
        <f>C53</f>
        <v>CH</v>
      </c>
      <c r="D55" s="2" t="s">
        <v>24</v>
      </c>
      <c r="E55" s="2" t="s">
        <v>8</v>
      </c>
      <c r="F55" s="3">
        <f>F56</f>
        <v>117.17000620179874</v>
      </c>
      <c r="G55" s="3">
        <f t="shared" ref="G55:K55" si="35">G56</f>
        <v>35.367720653442504</v>
      </c>
      <c r="H55" s="3">
        <f t="shared" si="35"/>
        <v>54.844901197930675</v>
      </c>
      <c r="I55" s="3">
        <f t="shared" si="35"/>
        <v>31.072723623330162</v>
      </c>
      <c r="J55" s="3">
        <f t="shared" si="35"/>
        <v>14.60591448978416</v>
      </c>
      <c r="K55" s="3">
        <f t="shared" si="35"/>
        <v>21.707712439459524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STEM_to_Premise_AGS_1104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117.17000620179874</v>
      </c>
      <c r="G56" s="1">
        <f t="shared" ref="G56:K56" si="36">SUM(G57:G60)</f>
        <v>35.367720653442504</v>
      </c>
      <c r="H56" s="1">
        <f t="shared" si="36"/>
        <v>54.844901197930675</v>
      </c>
      <c r="I56" s="1">
        <f t="shared" si="36"/>
        <v>31.072723623330162</v>
      </c>
      <c r="J56" s="1">
        <f t="shared" si="36"/>
        <v>14.60591448978416</v>
      </c>
      <c r="K56" s="1">
        <f t="shared" si="36"/>
        <v>21.707712439459524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STEM_to_Premise_AGS_1104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6.2295560199956839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3.6749189127659361E-4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4.010575644575397E-4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7.0493245474113805E-5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7.0731585390985602E-5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5.3827252032463501E-5</v>
      </c>
    </row>
    <row r="58" spans="1:19" x14ac:dyDescent="0.3">
      <c r="A58" s="5" t="str">
        <f t="shared" si="37"/>
        <v>STEM</v>
      </c>
      <c r="B58" s="5" t="str">
        <f t="shared" ca="1" si="5"/>
        <v>STEM_to_Premise_AGS_1104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12.753360095278556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2.7818976307692562E-4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2.656168900954201E-4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1.1914294221386333E-4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3.0340581769771691E-4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2.4452733995109757E-4</v>
      </c>
    </row>
    <row r="59" spans="1:19" x14ac:dyDescent="0.3">
      <c r="A59" s="5" t="str">
        <f t="shared" si="37"/>
        <v>STEM</v>
      </c>
      <c r="B59" s="5" t="str">
        <f t="shared" ca="1" si="5"/>
        <v>STEM_to_Premise_AGS_1104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26.492980805324649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2.1912005168481022E-4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2.3920388176614397E-4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1.5655979026275724E-4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4.2571765906976956E-4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1.5604179887043193E-4</v>
      </c>
    </row>
    <row r="60" spans="1:19" x14ac:dyDescent="0.3">
      <c r="A60" s="5" t="str">
        <f t="shared" si="37"/>
        <v>STEM</v>
      </c>
      <c r="B60" s="5" t="str">
        <f t="shared" ca="1" si="5"/>
        <v>STEM_to_Premise_AGS_1104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71.694109281199857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35.366855851736467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54.843995319594356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31.072377427352212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14.605114634722002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21.70725804306867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STEM_to_Premise_AGS_1104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251.1588745214533</v>
      </c>
      <c r="G61" s="3">
        <f t="shared" ref="G61:K61" si="41">SUM(G62,G64,G72,G80,G128,G149,G157,G159,G167,G171,G165)</f>
        <v>229.28578000790074</v>
      </c>
      <c r="H61" s="3">
        <f t="shared" si="41"/>
        <v>247.02427095085102</v>
      </c>
      <c r="I61" s="3">
        <f t="shared" si="41"/>
        <v>272.34475052080785</v>
      </c>
      <c r="J61" s="3">
        <f t="shared" si="41"/>
        <v>288.98549624161927</v>
      </c>
      <c r="K61" s="3">
        <f t="shared" si="41"/>
        <v>337.96901535047442</v>
      </c>
    </row>
    <row r="62" spans="1:19" x14ac:dyDescent="0.3">
      <c r="A62" s="5" t="str">
        <f>A61</f>
        <v>STEM</v>
      </c>
      <c r="B62" s="5" t="str">
        <f t="shared" ca="1" si="39"/>
        <v>STEM_to_Premise_AGS_1104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82.760004652211535</v>
      </c>
      <c r="G62" s="1">
        <f t="shared" ref="G62:K62" si="42">+G63</f>
        <v>82.759958296336947</v>
      </c>
      <c r="H62" s="1">
        <f t="shared" si="42"/>
        <v>63.942056084030142</v>
      </c>
      <c r="I62" s="1">
        <f t="shared" si="42"/>
        <v>67.456131573707736</v>
      </c>
      <c r="J62" s="1">
        <f t="shared" si="42"/>
        <v>32.820800969026756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STEM_to_Premise_AGS_1104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82.760004652211535</v>
      </c>
      <c r="G63" s="1">
        <f>'[1]Electricity and CHPs'!C14</f>
        <v>82.759958296336947</v>
      </c>
      <c r="H63" s="1">
        <f>'[1]Electricity and CHPs'!D14</f>
        <v>63.942056084030142</v>
      </c>
      <c r="I63" s="1">
        <f>'[1]Electricity and CHPs'!E14</f>
        <v>67.456131573707736</v>
      </c>
      <c r="J63" s="1">
        <f>'[1]Electricity and CHPs'!F14</f>
        <v>32.820800969026756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STEM_to_Premise_AGS_1104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146.22000547331496</v>
      </c>
      <c r="G64" s="1">
        <f t="shared" ref="G64:K64" si="46">SUM(G65:G67)</f>
        <v>121.5970134885423</v>
      </c>
      <c r="H64" s="1">
        <f t="shared" si="46"/>
        <v>139.68366799672353</v>
      </c>
      <c r="I64" s="1">
        <f t="shared" si="46"/>
        <v>147.33443073847198</v>
      </c>
      <c r="J64" s="1">
        <f t="shared" si="46"/>
        <v>148.46610183887555</v>
      </c>
      <c r="K64" s="1">
        <f t="shared" si="46"/>
        <v>149.15876767535411</v>
      </c>
    </row>
    <row r="65" spans="1:11" x14ac:dyDescent="0.3">
      <c r="A65" s="5" t="str">
        <f t="shared" si="43"/>
        <v>STEM</v>
      </c>
      <c r="B65" s="5" t="str">
        <f t="shared" ca="1" si="44"/>
        <v>STEM_to_Premise_AGS_1104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66.745681544025615</v>
      </c>
      <c r="G65" s="1">
        <f>'[1]Electricity and CHPs'!C15</f>
        <v>49.798803936135108</v>
      </c>
      <c r="H65" s="1">
        <f>'[1]Electricity and CHPs'!D15</f>
        <v>68.536668921369085</v>
      </c>
      <c r="I65" s="1">
        <f>'[1]Electricity and CHPs'!E15</f>
        <v>70.235415738225171</v>
      </c>
      <c r="J65" s="1">
        <f>'[1]Electricity and CHPs'!F15</f>
        <v>72.988665644959241</v>
      </c>
      <c r="K65" s="1">
        <f>'[1]Electricity and CHPs'!G15</f>
        <v>69.178248752755806</v>
      </c>
    </row>
    <row r="66" spans="1:11" x14ac:dyDescent="0.3">
      <c r="A66" s="5" t="str">
        <f t="shared" si="43"/>
        <v>STEM</v>
      </c>
      <c r="B66" s="5" t="str">
        <f t="shared" ca="1" si="44"/>
        <v>STEM_to_Premise_AGS_1104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66.632403101894511</v>
      </c>
      <c r="G66" s="1">
        <f>'[1]Electricity and CHPs'!C16</f>
        <v>55.764008665638663</v>
      </c>
      <c r="H66" s="1">
        <f>'[1]Electricity and CHPs'!D16</f>
        <v>65.54868316973787</v>
      </c>
      <c r="I66" s="1">
        <f>'[1]Electricity and CHPs'!E16</f>
        <v>64.463866739233737</v>
      </c>
      <c r="J66" s="1">
        <f>'[1]Electricity and CHPs'!F16</f>
        <v>62.32454489132671</v>
      </c>
      <c r="K66" s="1">
        <f>'[1]Electricity and CHPs'!G16</f>
        <v>66.134963608595498</v>
      </c>
    </row>
    <row r="67" spans="1:11" x14ac:dyDescent="0.3">
      <c r="A67" s="5" t="str">
        <f t="shared" si="43"/>
        <v>STEM</v>
      </c>
      <c r="B67" s="5" t="str">
        <f t="shared" ca="1" si="44"/>
        <v>STEM_to_Premise_AGS_1104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12.841920827394842</v>
      </c>
      <c r="G67" s="1">
        <f>'[1]Electricity and CHPs'!C17</f>
        <v>16.034200886768524</v>
      </c>
      <c r="H67" s="1">
        <f>'[1]Electricity and CHPs'!D17</f>
        <v>5.5983159056165697</v>
      </c>
      <c r="I67" s="1">
        <f>'[1]Electricity and CHPs'!E17</f>
        <v>12.635148261013081</v>
      </c>
      <c r="J67" s="1">
        <f>'[1]Electricity and CHPs'!F17</f>
        <v>13.152891302589584</v>
      </c>
      <c r="K67" s="1">
        <f>'[1]Electricity and CHPs'!G17</f>
        <v>13.845555314002816</v>
      </c>
    </row>
    <row r="68" spans="1:11" x14ac:dyDescent="0.3">
      <c r="A68" s="5" t="str">
        <f>A59</f>
        <v>STEM</v>
      </c>
      <c r="B68" s="5" t="str">
        <f ca="1">B59</f>
        <v>STEM_to_Premise_AGS_1104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0.11190621252198166</v>
      </c>
      <c r="G68" s="1">
        <f t="shared" ref="G68" si="48">SUM(G69:G71)</f>
        <v>0.17153390769596202</v>
      </c>
      <c r="H68" s="1">
        <f t="shared" ref="H68" si="49">SUM(H69:H71)</f>
        <v>4.999104674504466E-3</v>
      </c>
      <c r="I68" s="1">
        <f t="shared" ref="I68" si="50">SUM(I69:I71)</f>
        <v>0.17153383583941501</v>
      </c>
      <c r="J68" s="1">
        <f t="shared" ref="J68" si="51">SUM(J69:J71)</f>
        <v>5.5444477262279034E-3</v>
      </c>
      <c r="K68" s="1">
        <f t="shared" ref="K68" si="52">SUM(K69:K71)</f>
        <v>3.3494739300372E-4</v>
      </c>
    </row>
    <row r="69" spans="1:11" x14ac:dyDescent="0.3">
      <c r="A69" s="5" t="str">
        <f>A68</f>
        <v>STEM</v>
      </c>
      <c r="B69" s="5" t="str">
        <f ca="1">B68</f>
        <v>STEM_to_Premise_AGS_1104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3.9601555456577668E-2</v>
      </c>
      <c r="G69" s="1">
        <f>'[1]Electricity and CHPs'!C18</f>
        <v>5.2160431698537441E-5</v>
      </c>
      <c r="H69" s="1">
        <f>'[1]Electricity and CHPs'!D18</f>
        <v>1.3601790360826802E-3</v>
      </c>
      <c r="I69" s="1">
        <f>'[1]Electricity and CHPs'!E18</f>
        <v>2.3644784036660427E-4</v>
      </c>
      <c r="J69" s="1">
        <f>'[1]Electricity and CHPs'!F18</f>
        <v>6.9321659284539753E-4</v>
      </c>
      <c r="K69" s="1">
        <f>'[1]Electricity and CHPs'!G18</f>
        <v>2.0123046947717559E-6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STEM_to_Premise_AGS_1104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1.8015554630508007E-3</v>
      </c>
      <c r="G70" s="1">
        <f>'[1]Electricity and CHPs'!C28</f>
        <v>3.3206245546354056E-5</v>
      </c>
      <c r="H70" s="1">
        <f>'[1]Electricity and CHPs'!D28</f>
        <v>4.5059098831390354E-4</v>
      </c>
      <c r="I70" s="1">
        <f>'[1]Electricity and CHPs'!E28</f>
        <v>1.0822096113936531E-4</v>
      </c>
      <c r="J70" s="1">
        <f>'[1]Electricity and CHPs'!F28</f>
        <v>1.4097393950130346E-4</v>
      </c>
      <c r="K70" s="1">
        <f>'[1]Electricity and CHPs'!G28</f>
        <v>0</v>
      </c>
    </row>
    <row r="71" spans="1:11" x14ac:dyDescent="0.3">
      <c r="A71" s="5" t="str">
        <f t="shared" si="53"/>
        <v>STEM</v>
      </c>
      <c r="B71" s="5" t="str">
        <f t="shared" ca="1" si="54"/>
        <v>STEM_to_Premise_AGS_1104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7.050310160235318E-2</v>
      </c>
      <c r="G71" s="1">
        <f>'[1]Electricity and CHPs'!C41</f>
        <v>0.17144854101871712</v>
      </c>
      <c r="H71" s="1">
        <f>'[1]Electricity and CHPs'!D41</f>
        <v>3.1883346501078822E-3</v>
      </c>
      <c r="I71" s="1">
        <f>'[1]Electricity and CHPs'!E41</f>
        <v>0.17118916703790904</v>
      </c>
      <c r="J71" s="1">
        <f>'[1]Electricity and CHPs'!F41</f>
        <v>4.7102571938812026E-3</v>
      </c>
      <c r="K71" s="1">
        <f>'[1]Electricity and CHPs'!G41</f>
        <v>3.3293508830894823E-4</v>
      </c>
    </row>
    <row r="72" spans="1:11" x14ac:dyDescent="0.3">
      <c r="A72" s="5" t="str">
        <f>A67</f>
        <v>STEM</v>
      </c>
      <c r="B72" s="5" t="str">
        <f ca="1">B67</f>
        <v>STEM_to_Premise_AGS_1104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0.11190621252198166</v>
      </c>
      <c r="G72" s="1">
        <f t="shared" ref="G72:K72" si="56">SUM(G73:G75)</f>
        <v>0.17153390769596202</v>
      </c>
      <c r="H72" s="1">
        <f t="shared" si="56"/>
        <v>4.999104674504466E-3</v>
      </c>
      <c r="I72" s="1">
        <f t="shared" si="56"/>
        <v>0.17153383583941501</v>
      </c>
      <c r="J72" s="1">
        <f t="shared" si="56"/>
        <v>5.5444477262279034E-3</v>
      </c>
      <c r="K72" s="1">
        <f t="shared" si="56"/>
        <v>3.3494739300372E-4</v>
      </c>
    </row>
    <row r="73" spans="1:11" x14ac:dyDescent="0.3">
      <c r="A73" s="5" t="str">
        <f>A72</f>
        <v>STEM</v>
      </c>
      <c r="B73" s="5" t="str">
        <f ca="1">B72</f>
        <v>STEM_to_Premise_AGS_1104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3.9601555456577668E-2</v>
      </c>
      <c r="G73" s="1">
        <f t="shared" ref="G73:K73" si="57">G69</f>
        <v>5.2160431698537441E-5</v>
      </c>
      <c r="H73" s="1">
        <f t="shared" si="57"/>
        <v>1.3601790360826802E-3</v>
      </c>
      <c r="I73" s="1">
        <f t="shared" si="57"/>
        <v>2.3644784036660427E-4</v>
      </c>
      <c r="J73" s="1">
        <f t="shared" si="57"/>
        <v>6.9321659284539753E-4</v>
      </c>
      <c r="K73" s="1">
        <f t="shared" si="57"/>
        <v>2.0123046947717559E-6</v>
      </c>
    </row>
    <row r="74" spans="1:11" x14ac:dyDescent="0.3">
      <c r="A74" s="5" t="str">
        <f t="shared" si="43"/>
        <v>STEM</v>
      </c>
      <c r="B74" s="5" t="str">
        <f t="shared" ca="1" si="44"/>
        <v>STEM_to_Premise_AGS_1104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1.8015554630508007E-3</v>
      </c>
      <c r="G74" s="1">
        <f>'[1]Electricity and CHPs'!C28</f>
        <v>3.3206245546354056E-5</v>
      </c>
      <c r="H74" s="1">
        <f>'[1]Electricity and CHPs'!D28</f>
        <v>4.5059098831390354E-4</v>
      </c>
      <c r="I74" s="1">
        <f>'[1]Electricity and CHPs'!E28</f>
        <v>1.0822096113936531E-4</v>
      </c>
      <c r="J74" s="1">
        <f>'[1]Electricity and CHPs'!F28</f>
        <v>1.4097393950130346E-4</v>
      </c>
      <c r="K74" s="1">
        <f>'[1]Electricity and CHPs'!G28</f>
        <v>0</v>
      </c>
    </row>
    <row r="75" spans="1:11" x14ac:dyDescent="0.3">
      <c r="A75" s="5" t="str">
        <f t="shared" si="43"/>
        <v>STEM</v>
      </c>
      <c r="B75" s="5" t="str">
        <f t="shared" ca="1" si="44"/>
        <v>STEM_to_Premise_AGS_1104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7.050310160235318E-2</v>
      </c>
      <c r="G75" s="1">
        <f>'[1]Electricity and CHPs'!C41</f>
        <v>0.17144854101871712</v>
      </c>
      <c r="H75" s="1">
        <f>'[1]Electricity and CHPs'!D41</f>
        <v>3.1883346501078822E-3</v>
      </c>
      <c r="I75" s="1">
        <f>'[1]Electricity and CHPs'!E41</f>
        <v>0.17118916703790904</v>
      </c>
      <c r="J75" s="1">
        <f>'[1]Electricity and CHPs'!F41</f>
        <v>4.7102571938812026E-3</v>
      </c>
      <c r="K75" s="1">
        <f>'[1]Electricity and CHPs'!G41</f>
        <v>3.3293508830894823E-4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STEM_to_Premise_AGS_1104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STEM_to_Premise_AGS_1104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STEM_to_Premise_AGS_1104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STEM_to_Premise_AGS_1104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STEM_to_Premise_AGS_1104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3.2307021676210899</v>
      </c>
      <c r="G80" s="1">
        <f t="shared" ref="G80:K80" si="60">SUM(G81:G95)</f>
        <v>1.8278727615342305</v>
      </c>
      <c r="H80" s="1">
        <f t="shared" si="60"/>
        <v>1.8344920481838942</v>
      </c>
      <c r="I80" s="1">
        <f t="shared" si="60"/>
        <v>3.1585509373650766</v>
      </c>
      <c r="J80" s="1">
        <f t="shared" si="60"/>
        <v>3.7217763135722945</v>
      </c>
      <c r="K80" s="1">
        <f t="shared" si="60"/>
        <v>4.6634531383742521</v>
      </c>
    </row>
    <row r="81" spans="1:11" x14ac:dyDescent="0.3">
      <c r="A81" s="5" t="str">
        <f t="shared" si="43"/>
        <v>STEM</v>
      </c>
      <c r="B81" s="5" t="str">
        <f t="shared" ca="1" si="44"/>
        <v>STEM_to_Premise_AGS_1104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5.8084113565985271E-3</v>
      </c>
      <c r="K81" s="1">
        <f>'[1]Electricity and CHPs'!G21</f>
        <v>8.1120277547630537E-4</v>
      </c>
    </row>
    <row r="82" spans="1:11" x14ac:dyDescent="0.3">
      <c r="A82" s="5" t="str">
        <f t="shared" si="43"/>
        <v>STEM</v>
      </c>
      <c r="B82" s="5" t="str">
        <f t="shared" ca="1" si="44"/>
        <v>STEM_to_Premise_AGS_1104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2.1430781636358817E-4</v>
      </c>
      <c r="H82" s="1">
        <f>'[1]Electricity and CHPs'!D22</f>
        <v>2.6903865513104482E-3</v>
      </c>
      <c r="I82" s="1">
        <f>'[1]Electricity and CHPs'!E22</f>
        <v>1.4312456214741372E-3</v>
      </c>
      <c r="J82" s="1">
        <f>'[1]Electricity and CHPs'!F22</f>
        <v>4.4714280836316407E-2</v>
      </c>
      <c r="K82" s="1">
        <f>'[1]Electricity and CHPs'!G22</f>
        <v>2.8772645057718932E-3</v>
      </c>
    </row>
    <row r="83" spans="1:11" x14ac:dyDescent="0.3">
      <c r="A83" s="5" t="str">
        <f t="shared" si="43"/>
        <v>STEM</v>
      </c>
      <c r="B83" s="5" t="str">
        <f t="shared" ca="1" si="44"/>
        <v>STEM_to_Premise_AGS_1104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4.5934107153053792E-3</v>
      </c>
      <c r="K83" s="1">
        <f>'[1]Electricity and CHPs'!G23</f>
        <v>1.6652856206302526</v>
      </c>
    </row>
    <row r="84" spans="1:11" x14ac:dyDescent="0.3">
      <c r="A84" s="5" t="str">
        <f t="shared" si="43"/>
        <v>STEM</v>
      </c>
      <c r="B84" s="5" t="str">
        <f t="shared" ca="1" si="44"/>
        <v>STEM_to_Premise_AGS_1104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0.96588155529922581</v>
      </c>
      <c r="G84" s="1">
        <f>'[1]Electricity and CHPs'!C24</f>
        <v>2.0391734031427727E-4</v>
      </c>
      <c r="H84" s="1">
        <f>'[1]Electricity and CHPs'!D24</f>
        <v>3.5941422419024727E-3</v>
      </c>
      <c r="I84" s="1">
        <f>'[1]Electricity and CHPs'!E24</f>
        <v>4.8984236009432802E-3</v>
      </c>
      <c r="J84" s="1">
        <f>'[1]Electricity and CHPs'!F24</f>
        <v>1.2489027573626377E-2</v>
      </c>
      <c r="K84" s="1">
        <f>'[1]Electricity and CHPs'!G24</f>
        <v>2.0315874833452032E-4</v>
      </c>
    </row>
    <row r="85" spans="1:11" x14ac:dyDescent="0.3">
      <c r="A85" s="5" t="str">
        <f t="shared" si="43"/>
        <v>STEM</v>
      </c>
      <c r="B85" s="5" t="str">
        <f t="shared" ca="1" si="44"/>
        <v>STEM_to_Premise_AGS_1104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8.2831500800483987E-2</v>
      </c>
      <c r="K85" s="1">
        <f>'[1]Electricity and CHPs'!G29</f>
        <v>5.1775630087790445E-2</v>
      </c>
    </row>
    <row r="86" spans="1:11" x14ac:dyDescent="0.3">
      <c r="A86" s="5" t="str">
        <f t="shared" si="43"/>
        <v>STEM</v>
      </c>
      <c r="B86" s="5" t="str">
        <f t="shared" ca="1" si="44"/>
        <v>STEM_to_Premise_AGS_1104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0.66996311081192639</v>
      </c>
      <c r="G86" s="1">
        <f>'[1]Electricity and CHPs'!C39</f>
        <v>8.9980881272422472E-2</v>
      </c>
      <c r="H86" s="1">
        <f>'[1]Electricity and CHPs'!D39</f>
        <v>4.9753547064854423E-2</v>
      </c>
      <c r="I86" s="1">
        <f>'[1]Electricity and CHPs'!E39</f>
        <v>3.9257653584279746E-2</v>
      </c>
      <c r="J86" s="1">
        <f>'[1]Electricity and CHPs'!F39</f>
        <v>2.1331134336553235E-2</v>
      </c>
      <c r="K86" s="1">
        <f>'[1]Electricity and CHPs'!G39</f>
        <v>7.6477766670781959E-3</v>
      </c>
    </row>
    <row r="87" spans="1:11" x14ac:dyDescent="0.3">
      <c r="A87" s="5" t="str">
        <f t="shared" si="43"/>
        <v>STEM</v>
      </c>
      <c r="B87" s="5" t="str">
        <f t="shared" ca="1" si="44"/>
        <v>STEM_to_Premise_AGS_1104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4.2886683458512737E-3</v>
      </c>
      <c r="K87" s="1">
        <f>'[1]Electricity and CHPs'!G40</f>
        <v>4.4293196301880807E-3</v>
      </c>
    </row>
    <row r="88" spans="1:11" x14ac:dyDescent="0.3">
      <c r="A88" s="5" t="str">
        <f t="shared" si="43"/>
        <v>STEM</v>
      </c>
      <c r="B88" s="5" t="str">
        <f t="shared" ca="1" si="44"/>
        <v>STEM_to_Premise_AGS_1104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2.9696641923243817E-4</v>
      </c>
      <c r="J88" s="1">
        <f>'[1]Electricity and CHPs'!F47</f>
        <v>1.9507449760519471E-3</v>
      </c>
      <c r="K88" s="1">
        <f>'[1]Electricity and CHPs'!G47</f>
        <v>3.5059403854613761E-4</v>
      </c>
    </row>
    <row r="89" spans="1:11" x14ac:dyDescent="0.3">
      <c r="A89" s="5" t="str">
        <f t="shared" si="43"/>
        <v>STEM</v>
      </c>
      <c r="B89" s="5" t="str">
        <f t="shared" ca="1" si="44"/>
        <v>STEM_to_Premise_AGS_1104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1.3383358734396564E-2</v>
      </c>
      <c r="G89" s="1">
        <f>'[1]Electricity and CHPs'!C48</f>
        <v>2.8503387845690551E-3</v>
      </c>
      <c r="H89" s="1">
        <f>'[1]Electricity and CHPs'!D48</f>
        <v>9.2485451012390349E-3</v>
      </c>
      <c r="I89" s="1">
        <f>'[1]Electricity and CHPs'!E48</f>
        <v>8.7865602691966013E-3</v>
      </c>
      <c r="J89" s="1">
        <f>'[1]Electricity and CHPs'!F48</f>
        <v>3.4512047911440025E-2</v>
      </c>
      <c r="K89" s="1">
        <f>'[1]Electricity and CHPs'!G48</f>
        <v>8.4118857667454652E-2</v>
      </c>
    </row>
    <row r="90" spans="1:11" x14ac:dyDescent="0.3">
      <c r="A90" s="5" t="str">
        <f t="shared" si="43"/>
        <v>STEM</v>
      </c>
      <c r="B90" s="5" t="str">
        <f t="shared" ca="1" si="44"/>
        <v>STEM_to_Premise_AGS_1104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1.3196615921504454E-4</v>
      </c>
      <c r="J90" s="1">
        <f>'[1]Electricity and CHPs'!F49</f>
        <v>4.2194218729915732E-4</v>
      </c>
      <c r="K90" s="1">
        <f>'[1]Electricity and CHPs'!G49</f>
        <v>3.0780133766158458E-4</v>
      </c>
    </row>
    <row r="91" spans="1:11" x14ac:dyDescent="0.3">
      <c r="A91" s="5" t="str">
        <f t="shared" si="43"/>
        <v>STEM</v>
      </c>
      <c r="B91" s="5" t="str">
        <f t="shared" ca="1" si="44"/>
        <v>STEM_to_Premise_AGS_1104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2.7707916413326927E-2</v>
      </c>
      <c r="G91" s="1">
        <f>'[1]Electricity and CHPs'!C51</f>
        <v>2.771802083779743E-3</v>
      </c>
      <c r="H91" s="1">
        <f>'[1]Electricity and CHPs'!D51</f>
        <v>1.1761442574061809E-2</v>
      </c>
      <c r="I91" s="1">
        <f>'[1]Electricity and CHPs'!E51</f>
        <v>0.24808197037736784</v>
      </c>
      <c r="J91" s="1">
        <f>'[1]Electricity and CHPs'!F51</f>
        <v>0.75764761714802031</v>
      </c>
      <c r="K91" s="1">
        <f>'[1]Electricity and CHPs'!G51</f>
        <v>0.68501441792185336</v>
      </c>
    </row>
    <row r="92" spans="1:11" x14ac:dyDescent="0.3">
      <c r="A92" s="5" t="str">
        <f t="shared" si="43"/>
        <v>STEM</v>
      </c>
      <c r="B92" s="5" t="str">
        <f t="shared" ca="1" si="44"/>
        <v>STEM_to_Premise_AGS_1104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5.4164539955462473E-4</v>
      </c>
      <c r="J92" s="1">
        <f>'[1]Electricity and CHPs'!F52</f>
        <v>2.3204852733179166E-3</v>
      </c>
      <c r="K92" s="1">
        <f>'[1]Electricity and CHPs'!G52</f>
        <v>1.8492594354267131E-3</v>
      </c>
    </row>
    <row r="93" spans="1:11" x14ac:dyDescent="0.3">
      <c r="A93" s="5" t="str">
        <f t="shared" si="43"/>
        <v>STEM</v>
      </c>
      <c r="B93" s="5" t="str">
        <f t="shared" ca="1" si="44"/>
        <v>STEM_to_Premise_AGS_1104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0.95936711554295195</v>
      </c>
      <c r="G93" s="1">
        <f>'[1]Electricity and CHPs'!C54</f>
        <v>1.1059732944403353</v>
      </c>
      <c r="H93" s="1">
        <f>'[1]Electricity and CHPs'!D54</f>
        <v>1.2319745836168052</v>
      </c>
      <c r="I93" s="1">
        <f>'[1]Electricity and CHPs'!E54</f>
        <v>1.2320694737248177</v>
      </c>
      <c r="J93" s="1">
        <f>'[1]Electricity and CHPs'!F54</f>
        <v>1.2320817933031931</v>
      </c>
      <c r="K93" s="1">
        <f>'[1]Electricity and CHPs'!G54</f>
        <v>2.1336407119930816</v>
      </c>
    </row>
    <row r="94" spans="1:11" x14ac:dyDescent="0.3">
      <c r="A94" s="5" t="str">
        <f t="shared" si="43"/>
        <v>STEM</v>
      </c>
      <c r="B94" s="5" t="str">
        <f t="shared" ca="1" si="44"/>
        <v>STEM_to_Premise_AGS_1104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0.59439911081926222</v>
      </c>
      <c r="G94" s="1">
        <f>'[1]Electricity and CHPs'!C55</f>
        <v>0.62587821979644609</v>
      </c>
      <c r="H94" s="1">
        <f>'[1]Electricity and CHPs'!D55</f>
        <v>0.52546940103372097</v>
      </c>
      <c r="I94" s="1">
        <f>'[1]Electricity and CHPs'!E55</f>
        <v>1.6226878446305371</v>
      </c>
      <c r="J94" s="1">
        <f>'[1]Electricity and CHPs'!F55</f>
        <v>1.5151039868178069</v>
      </c>
      <c r="K94" s="1">
        <f>'[1]Electricity and CHPs'!G55</f>
        <v>2.4617855199219524E-2</v>
      </c>
    </row>
    <row r="95" spans="1:11" x14ac:dyDescent="0.3">
      <c r="A95" s="5" t="str">
        <f t="shared" si="43"/>
        <v>STEM</v>
      </c>
      <c r="B95" s="5" t="str">
        <f t="shared" ca="1" si="44"/>
        <v>STEM_to_Premise_AGS_1104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3.6718757845770995E-4</v>
      </c>
      <c r="J95" s="1">
        <f>'[1]Electricity and CHPs'!F58</f>
        <v>1.6812619904296522E-3</v>
      </c>
      <c r="K95" s="1">
        <f>'[1]Electricity and CHPs'!G58</f>
        <v>5.2366773611613204E-4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STEM_to_Premise_AGS_1104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2.2132105288164845</v>
      </c>
      <c r="G96" s="1">
        <f t="shared" ref="G96:K96" si="65">G80-G112</f>
        <v>0.6690480700217889</v>
      </c>
      <c r="H96" s="1">
        <f t="shared" si="65"/>
        <v>0.54210928242079226</v>
      </c>
      <c r="I96" s="1">
        <f t="shared" si="65"/>
        <v>1.9224149887137481</v>
      </c>
      <c r="J96" s="1">
        <f t="shared" si="65"/>
        <v>2.4808244677034459</v>
      </c>
      <c r="K96" s="1">
        <f t="shared" si="65"/>
        <v>1.1290372413305358</v>
      </c>
    </row>
    <row r="97" spans="1:11" x14ac:dyDescent="0.3">
      <c r="A97" s="5" t="str">
        <f t="shared" si="61"/>
        <v>STEM</v>
      </c>
      <c r="B97" s="5" t="str">
        <f t="shared" ca="1" si="62"/>
        <v>STEM_to_Premise_AGS_1104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5.7877176877019869E-3</v>
      </c>
      <c r="K97" s="1">
        <f t="shared" si="66"/>
        <v>3.6203401257443467E-4</v>
      </c>
    </row>
    <row r="98" spans="1:11" x14ac:dyDescent="0.3">
      <c r="A98" s="5" t="str">
        <f t="shared" si="61"/>
        <v>STEM</v>
      </c>
      <c r="B98" s="5" t="str">
        <f t="shared" ca="1" si="62"/>
        <v>STEM_to_Premise_AGS_1104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1.9861800356474471E-4</v>
      </c>
      <c r="H98" s="1">
        <f t="shared" si="67"/>
        <v>2.4206493728997263E-3</v>
      </c>
      <c r="I98" s="1">
        <f t="shared" si="67"/>
        <v>1.4282245052354139E-3</v>
      </c>
      <c r="J98" s="1">
        <f t="shared" si="67"/>
        <v>4.4554976946532071E-2</v>
      </c>
      <c r="K98" s="1">
        <f t="shared" si="67"/>
        <v>1.2841026260677808E-3</v>
      </c>
    </row>
    <row r="99" spans="1:11" x14ac:dyDescent="0.3">
      <c r="A99" s="5" t="str">
        <f t="shared" si="61"/>
        <v>STEM</v>
      </c>
      <c r="B99" s="5" t="str">
        <f t="shared" ca="1" si="62"/>
        <v>STEM_to_Premise_AGS_1104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4.5770457379281544E-3</v>
      </c>
      <c r="K99" s="1">
        <f t="shared" si="68"/>
        <v>0.74320509439244165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STEM_to_Premise_AGS_1104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0.94116419584244926</v>
      </c>
      <c r="G100" s="1">
        <f t="shared" si="69"/>
        <v>1.8898823063336382E-4</v>
      </c>
      <c r="H100" s="1">
        <f t="shared" si="69"/>
        <v>3.2337948462223451E-3</v>
      </c>
      <c r="I100" s="1">
        <f t="shared" si="69"/>
        <v>4.8880838613046618E-3</v>
      </c>
      <c r="J100" s="1">
        <f t="shared" si="69"/>
        <v>1.2444532825306807E-2</v>
      </c>
      <c r="K100" s="1">
        <f t="shared" si="69"/>
        <v>9.0668300297617129E-5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STEM_to_Premise_AGS_1104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8.2536396417110469E-2</v>
      </c>
      <c r="K101" s="1">
        <f t="shared" si="70"/>
        <v>2.3107094404659023E-2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STEM_to_Premise_AGS_1104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0.65281844235660169</v>
      </c>
      <c r="G102" s="1">
        <f t="shared" si="71"/>
        <v>8.3393239222801285E-2</v>
      </c>
      <c r="H102" s="1">
        <f t="shared" si="71"/>
        <v>4.4765274508012348E-2</v>
      </c>
      <c r="I102" s="1">
        <f t="shared" si="71"/>
        <v>3.9174787350169993E-2</v>
      </c>
      <c r="J102" s="1">
        <f t="shared" si="71"/>
        <v>2.1255137750903909E-2</v>
      </c>
      <c r="K102" s="1">
        <f t="shared" si="71"/>
        <v>3.4131481767055777E-3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STEM_to_Premise_AGS_1104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4.2733890763044817E-3</v>
      </c>
      <c r="K103" s="1">
        <f t="shared" si="72"/>
        <v>1.9767737576466674E-3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STEM_to_Premise_AGS_1104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2.9633957359669429E-4</v>
      </c>
      <c r="J104" s="1">
        <f t="shared" si="73"/>
        <v>1.9437950429019562E-3</v>
      </c>
      <c r="K104" s="1">
        <f t="shared" si="73"/>
        <v>1.5646761869744324E-4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STEM_to_Premise_AGS_1104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1.3040872342807286E-2</v>
      </c>
      <c r="G105" s="1">
        <f t="shared" si="74"/>
        <v>2.6416609924940397E-3</v>
      </c>
      <c r="H105" s="1">
        <f t="shared" si="74"/>
        <v>8.3212893287191343E-3</v>
      </c>
      <c r="I105" s="1">
        <f t="shared" si="74"/>
        <v>8.7680133339162331E-3</v>
      </c>
      <c r="J105" s="1">
        <f t="shared" si="74"/>
        <v>3.4389091590240506E-2</v>
      </c>
      <c r="K105" s="1">
        <f t="shared" si="74"/>
        <v>3.7541646176746712E-2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STEM_to_Premise_AGS_1104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1.3168760108317346E-4</v>
      </c>
      <c r="J106" s="1">
        <f t="shared" si="75"/>
        <v>4.2043893083514478E-4</v>
      </c>
      <c r="K106" s="1">
        <f t="shared" si="75"/>
        <v>1.373695415230453E-4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STEM_to_Premise_AGS_1104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2.6998857910212275E-2</v>
      </c>
      <c r="G107" s="1">
        <f t="shared" si="76"/>
        <v>2.5688740872750978E-3</v>
      </c>
      <c r="H107" s="1">
        <f t="shared" si="76"/>
        <v>1.0582244613671361E-2</v>
      </c>
      <c r="I107" s="1">
        <f t="shared" si="76"/>
        <v>0.24755831150428806</v>
      </c>
      <c r="J107" s="1">
        <f t="shared" si="76"/>
        <v>0.75494834053571525</v>
      </c>
      <c r="K107" s="1">
        <f t="shared" si="76"/>
        <v>0.30571704867007471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STEM_to_Premise_AGS_1104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5.4050207817940273E-4</v>
      </c>
      <c r="J108" s="1">
        <f t="shared" si="77"/>
        <v>2.3122180637528112E-3</v>
      </c>
      <c r="K108" s="1">
        <f t="shared" si="77"/>
        <v>8.2531129569368938E-4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STEM_to_Premise_AGS_1104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STEM_to_Premise_AGS_1104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0.57918816036441423</v>
      </c>
      <c r="G110" s="1">
        <f t="shared" si="79"/>
        <v>0.5800566894850202</v>
      </c>
      <c r="H110" s="1">
        <f t="shared" si="79"/>
        <v>0.47278602975126749</v>
      </c>
      <c r="I110" s="1">
        <f t="shared" si="79"/>
        <v>1.6192626263980838</v>
      </c>
      <c r="J110" s="1">
        <f t="shared" si="79"/>
        <v>1.5097061149519622</v>
      </c>
      <c r="K110" s="1">
        <f t="shared" si="79"/>
        <v>1.0986773181978814E-2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STEM_to_Premise_AGS_1104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3.6641250789030201E-4</v>
      </c>
      <c r="J111" s="1">
        <f t="shared" si="80"/>
        <v>1.6752721462498378E-3</v>
      </c>
      <c r="K111" s="1">
        <f t="shared" si="80"/>
        <v>2.3370917542851917E-4</v>
      </c>
    </row>
    <row r="112" spans="1:11" x14ac:dyDescent="0.3">
      <c r="A112" s="5" t="str">
        <f>A95</f>
        <v>STEM</v>
      </c>
      <c r="B112" s="5" t="str">
        <f ca="1">B95</f>
        <v>STEM_to_Premise_AGS_1104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1.0174916388046054</v>
      </c>
      <c r="G112" s="1">
        <f t="shared" ref="G112:K112" si="81">SUM(G113:G127)</f>
        <v>1.1588246915124416</v>
      </c>
      <c r="H112" s="1">
        <f t="shared" si="81"/>
        <v>1.292382765763102</v>
      </c>
      <c r="I112" s="1">
        <f t="shared" si="81"/>
        <v>1.2361359486513286</v>
      </c>
      <c r="J112" s="1">
        <f t="shared" si="81"/>
        <v>1.2409518458688487</v>
      </c>
      <c r="K112" s="1">
        <f t="shared" si="81"/>
        <v>3.5344158970437163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STEM_to_Premise_AGS_1104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2.0693668896540143E-5</v>
      </c>
      <c r="K113" s="1">
        <f>'[1]Electricity and CHPs_IN'!Q$23/SUM('[1]Electricity and CHPs_IN'!Q$22:Q$23)*K81</f>
        <v>4.491687629018707E-4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STEM_to_Premise_AGS_1104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1.5689812798843454E-5</v>
      </c>
      <c r="H114" s="1">
        <f>'[1]Electricity and CHPs_IN'!N$23/SUM('[1]Electricity and CHPs_IN'!N$22:N$23)*H82</f>
        <v>2.69737178410722E-4</v>
      </c>
      <c r="I114" s="1">
        <f>'[1]Electricity and CHPs_IN'!O$23/SUM('[1]Electricity and CHPs_IN'!O$22:O$23)*I82</f>
        <v>3.0211162387232459E-6</v>
      </c>
      <c r="J114" s="1">
        <f>'[1]Electricity and CHPs_IN'!P$23/SUM('[1]Electricity and CHPs_IN'!P$22:P$23)*J82</f>
        <v>1.5930388978433333E-4</v>
      </c>
      <c r="K114" s="1">
        <f>'[1]Electricity and CHPs_IN'!Q$23/SUM('[1]Electricity and CHPs_IN'!Q$22:Q$23)*K82</f>
        <v>1.5931618797041123E-3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STEM_to_Premise_AGS_1104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1.6364977377224565E-5</v>
      </c>
      <c r="K115" s="1">
        <f>'[1]Electricity and CHPs_IN'!Q$23/SUM('[1]Electricity and CHPs_IN'!Q$22:Q$23)*K83</f>
        <v>0.922080526237811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STEM_to_Premise_AGS_1104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2.4717359456776604E-2</v>
      </c>
      <c r="G116" s="1">
        <f>'[1]Electricity and CHPs_IN'!M$23/SUM('[1]Electricity and CHPs_IN'!M$22:M$23)*G84</f>
        <v>1.4929109680913441E-5</v>
      </c>
      <c r="H116" s="1">
        <f>'[1]Electricity and CHPs_IN'!N$23/SUM('[1]Electricity and CHPs_IN'!N$22:N$23)*H84</f>
        <v>3.6034739568012745E-4</v>
      </c>
      <c r="I116" s="1">
        <f>'[1]Electricity and CHPs_IN'!O$23/SUM('[1]Electricity and CHPs_IN'!O$22:O$23)*I84</f>
        <v>1.0339739638618245E-5</v>
      </c>
      <c r="J116" s="1">
        <f>'[1]Electricity and CHPs_IN'!P$23/SUM('[1]Electricity and CHPs_IN'!P$22:P$23)*J84</f>
        <v>4.4494748319570133E-5</v>
      </c>
      <c r="K116" s="1">
        <f>'[1]Electricity and CHPs_IN'!Q$23/SUM('[1]Electricity and CHPs_IN'!Q$22:Q$23)*K84</f>
        <v>1.1249044803690319E-4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STEM_to_Premise_AGS_1104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2.9510438337351249E-4</v>
      </c>
      <c r="K117" s="1">
        <f>'[1]Electricity and CHPs_IN'!Q$23/SUM('[1]Electricity and CHPs_IN'!Q$22:Q$23)*K85</f>
        <v>2.8668535683131421E-2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STEM_to_Premise_AGS_1104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1.7144668455324745E-2</v>
      </c>
      <c r="G118" s="1">
        <f>'[1]Electricity and CHPs_IN'!M$23/SUM('[1]Electricity and CHPs_IN'!M$22:M$23)*G86</f>
        <v>6.5876420496211799E-3</v>
      </c>
      <c r="H118" s="1">
        <f>'[1]Electricity and CHPs_IN'!N$23/SUM('[1]Electricity and CHPs_IN'!N$22:N$23)*H86</f>
        <v>4.9882725568420709E-3</v>
      </c>
      <c r="I118" s="1">
        <f>'[1]Electricity and CHPs_IN'!O$23/SUM('[1]Electricity and CHPs_IN'!O$22:O$23)*I86</f>
        <v>8.2866234109756214E-5</v>
      </c>
      <c r="J118" s="1">
        <f>'[1]Electricity and CHPs_IN'!P$23/SUM('[1]Electricity and CHPs_IN'!P$22:P$23)*J86</f>
        <v>7.5996585649324862E-5</v>
      </c>
      <c r="K118" s="1">
        <f>'[1]Electricity and CHPs_IN'!Q$23/SUM('[1]Electricity and CHPs_IN'!Q$22:Q$23)*K86</f>
        <v>4.2346284903726182E-3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STEM_to_Premise_AGS_1104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1.5279269546792361E-5</v>
      </c>
      <c r="K119" s="1">
        <f>'[1]Electricity and CHPs_IN'!Q$23/SUM('[1]Electricity and CHPs_IN'!Q$22:Q$23)*K87</f>
        <v>2.4525458725414132E-3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STEM_to_Premise_AGS_1104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6.2684563574388988E-7</v>
      </c>
      <c r="J120" s="1">
        <f>'[1]Electricity and CHPs_IN'!P$23/SUM('[1]Electricity and CHPs_IN'!P$22:P$23)*J88</f>
        <v>6.9499331499909701E-6</v>
      </c>
      <c r="K120" s="1">
        <f>'[1]Electricity and CHPs_IN'!Q$23/SUM('[1]Electricity and CHPs_IN'!Q$22:Q$23)*K88</f>
        <v>1.9412641984869436E-4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STEM_to_Premise_AGS_1104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3.4248639158927709E-4</v>
      </c>
      <c r="G121" s="1">
        <f>'[1]Electricity and CHPs_IN'!M$23/SUM('[1]Electricity and CHPs_IN'!M$22:M$23)*G89</f>
        <v>2.0867779207501552E-4</v>
      </c>
      <c r="H121" s="1">
        <f>'[1]Electricity and CHPs_IN'!N$23/SUM('[1]Electricity and CHPs_IN'!N$22:N$23)*H89</f>
        <v>9.2725577251990112E-4</v>
      </c>
      <c r="I121" s="1">
        <f>'[1]Electricity and CHPs_IN'!O$23/SUM('[1]Electricity and CHPs_IN'!O$22:O$23)*I89</f>
        <v>1.8546935280367613E-5</v>
      </c>
      <c r="J121" s="1">
        <f>'[1]Electricity and CHPs_IN'!P$23/SUM('[1]Electricity and CHPs_IN'!P$22:P$23)*J89</f>
        <v>1.2295632119952026E-4</v>
      </c>
      <c r="K121" s="1">
        <f>'[1]Electricity and CHPs_IN'!Q$23/SUM('[1]Electricity and CHPs_IN'!Q$22:Q$23)*K89</f>
        <v>4.657721149070794E-2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STEM_to_Premise_AGS_1104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2.7855813187108685E-7</v>
      </c>
      <c r="J122" s="1">
        <f>'[1]Electricity and CHPs_IN'!P$23/SUM('[1]Electricity and CHPs_IN'!P$22:P$23)*J90</f>
        <v>1.5032564640125582E-6</v>
      </c>
      <c r="K122" s="1">
        <f>'[1]Electricity and CHPs_IN'!Q$23/SUM('[1]Electricity and CHPs_IN'!Q$22:Q$23)*K90</f>
        <v>1.7043179613853929E-4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STEM_to_Premise_AGS_1104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7.0905850311465295E-4</v>
      </c>
      <c r="G123" s="1">
        <f>'[1]Electricity and CHPs_IN'!M$23/SUM('[1]Electricity and CHPs_IN'!M$22:M$23)*G91</f>
        <v>2.0292799650464523E-4</v>
      </c>
      <c r="H123" s="1">
        <f>'[1]Electricity and CHPs_IN'!N$23/SUM('[1]Electricity and CHPs_IN'!N$22:N$23)*H91</f>
        <v>1.1791979603904478E-3</v>
      </c>
      <c r="I123" s="1">
        <f>'[1]Electricity and CHPs_IN'!O$23/SUM('[1]Electricity and CHPs_IN'!O$22:O$23)*I91</f>
        <v>5.236588730797864E-4</v>
      </c>
      <c r="J123" s="1">
        <f>'[1]Electricity and CHPs_IN'!P$23/SUM('[1]Electricity and CHPs_IN'!P$22:P$23)*J91</f>
        <v>2.6992766123051003E-3</v>
      </c>
      <c r="K123" s="1">
        <f>'[1]Electricity and CHPs_IN'!Q$23/SUM('[1]Electricity and CHPs_IN'!Q$22:Q$23)*K91</f>
        <v>0.37929736925177865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STEM_to_Premise_AGS_1104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1.1433213752219589E-6</v>
      </c>
      <c r="J124" s="1">
        <f>'[1]Electricity and CHPs_IN'!P$23/SUM('[1]Electricity and CHPs_IN'!P$22:P$23)*J92</f>
        <v>8.267209565105443E-6</v>
      </c>
      <c r="K124" s="1">
        <f>'[1]Electricity and CHPs_IN'!Q$23/SUM('[1]Electricity and CHPs_IN'!Q$22:Q$23)*K92</f>
        <v>1.0239481397330238E-3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STEM_to_Premise_AGS_1104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0.95936711554295195</v>
      </c>
      <c r="G125" s="1">
        <f t="shared" si="83"/>
        <v>1.1059732944403353</v>
      </c>
      <c r="H125" s="1">
        <f t="shared" si="83"/>
        <v>1.2319745836168052</v>
      </c>
      <c r="I125" s="1">
        <f t="shared" si="83"/>
        <v>1.2320694737248177</v>
      </c>
      <c r="J125" s="1">
        <f t="shared" si="83"/>
        <v>1.2320817933031931</v>
      </c>
      <c r="K125" s="1">
        <f t="shared" si="83"/>
        <v>2.1336407119930816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STEM_to_Premise_AGS_1104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1.5210950454848044E-2</v>
      </c>
      <c r="G126" s="1">
        <f>'[1]Electricity and CHPs_IN'!M$23/SUM('[1]Electricity and CHPs_IN'!M$22:M$23)*G94</f>
        <v>4.5821530311425836E-2</v>
      </c>
      <c r="H126" s="1">
        <f>'[1]Electricity and CHPs_IN'!N$23/SUM('[1]Electricity and CHPs_IN'!N$22:N$23)*H94</f>
        <v>5.2683371282453512E-2</v>
      </c>
      <c r="I126" s="1">
        <f>'[1]Electricity and CHPs_IN'!O$23/SUM('[1]Electricity and CHPs_IN'!O$22:O$23)*I94</f>
        <v>3.4252182324532791E-3</v>
      </c>
      <c r="J126" s="1">
        <f>'[1]Electricity and CHPs_IN'!P$23/SUM('[1]Electricity and CHPs_IN'!P$22:P$23)*J94</f>
        <v>5.397871865844628E-3</v>
      </c>
      <c r="K126" s="1">
        <f>'[1]Electricity and CHPs_IN'!Q$23/SUM('[1]Electricity and CHPs_IN'!Q$22:Q$23)*K94</f>
        <v>1.363108201724071E-2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STEM_to_Premise_AGS_1104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7.7507056740791504E-7</v>
      </c>
      <c r="J127" s="1">
        <f>'[1]Electricity and CHPs_IN'!P$23/SUM('[1]Electricity and CHPs_IN'!P$22:P$23)*J95</f>
        <v>5.9898441798143511E-6</v>
      </c>
      <c r="K127" s="1">
        <f>'[1]Electricity and CHPs_IN'!Q$23/SUM('[1]Electricity and CHPs_IN'!Q$22:Q$23)*K95</f>
        <v>2.8995856068761287E-4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STEM_to_Premise_AGS_1104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8.2546848867833216</v>
      </c>
      <c r="G128" s="1">
        <f t="shared" ref="G128:K128" si="84">SUM(G129:G134)</f>
        <v>8.94521020285341</v>
      </c>
      <c r="H128" s="1">
        <f t="shared" si="84"/>
        <v>9.1760257869514295</v>
      </c>
      <c r="I128" s="1">
        <f t="shared" si="84"/>
        <v>9.1336207154983526</v>
      </c>
      <c r="J128" s="1">
        <f t="shared" si="84"/>
        <v>9.3084057297899871</v>
      </c>
      <c r="K128" s="1">
        <f t="shared" si="84"/>
        <v>11.007216792382341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STEM_to_Premise_AGS_1104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6.5070015543429127</v>
      </c>
      <c r="G129" s="1">
        <f>'[1]Electricity and CHPs'!C19</f>
        <v>7.3027700112650926</v>
      </c>
      <c r="H129" s="1">
        <f>'[1]Electricity and CHPs'!D19</f>
        <v>7.4118166982169287</v>
      </c>
      <c r="I129" s="1">
        <f>'[1]Electricity and CHPs'!E19</f>
        <v>7.3981406652159363</v>
      </c>
      <c r="J129" s="1">
        <f>'[1]Electricity and CHPs'!F19</f>
        <v>4.3777296140170172</v>
      </c>
      <c r="K129" s="1">
        <f>'[1]Electricity and CHPs'!G19</f>
        <v>4.6534336651991204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STEM_to_Premise_AGS_1104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3.2465440945809583</v>
      </c>
      <c r="K130" s="1">
        <f>'[1]Electricity and CHPs'!G20</f>
        <v>4.444135775829972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STEM_to_Premise_AGS_1104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1.5176402215531177</v>
      </c>
      <c r="G131" s="1">
        <f>'[1]Electricity and CHPs'!C26</f>
        <v>1.412280167629909</v>
      </c>
      <c r="H131" s="1">
        <f>'[1]Electricity and CHPs'!D26</f>
        <v>1.427500404291715</v>
      </c>
      <c r="I131" s="1">
        <f>'[1]Electricity and CHPs'!E26</f>
        <v>1.4025316661053777</v>
      </c>
      <c r="J131" s="1">
        <f>'[1]Electricity and CHPs'!F26</f>
        <v>0.84117710119665889</v>
      </c>
      <c r="K131" s="1">
        <f>'[1]Electricity and CHPs'!G26</f>
        <v>0.60492944781072078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STEM_to_Premise_AGS_1104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0.54306672171782733</v>
      </c>
      <c r="K132" s="1">
        <f>'[1]Electricity and CHPs'!G27</f>
        <v>0.71175751796732001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STEM_to_Premise_AGS_1104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0.23004311088729132</v>
      </c>
      <c r="G133" s="1">
        <f>'[1]Electricity and CHPs'!C44</f>
        <v>0.23016002395840909</v>
      </c>
      <c r="H133" s="1">
        <f>'[1]Electricity and CHPs'!D44</f>
        <v>0.33670868444278457</v>
      </c>
      <c r="I133" s="1">
        <f>'[1]Electricity and CHPs'!E44</f>
        <v>0.33294838417703898</v>
      </c>
      <c r="J133" s="1">
        <f>'[1]Electricity and CHPs'!F44</f>
        <v>5.1103499465842132E-2</v>
      </c>
      <c r="K133" s="1">
        <f>'[1]Electricity and CHPs'!G44</f>
        <v>2.8714276236069117E-5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STEM_to_Premise_AGS_1104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0.24878469881168411</v>
      </c>
      <c r="K134" s="1">
        <f>'[1]Electricity and CHPs'!G45</f>
        <v>0.5929316712989724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STEM_to_Premise_AGS_1104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4.0123208879480154</v>
      </c>
      <c r="G135" s="1">
        <f t="shared" ref="G135:K135" si="86">SUM(G136:G139)</f>
        <v>4.3575250894475008</v>
      </c>
      <c r="H135" s="1">
        <f t="shared" si="86"/>
        <v>4.4196585512543223</v>
      </c>
      <c r="I135" s="1">
        <f t="shared" si="86"/>
        <v>4.400336165660657</v>
      </c>
      <c r="J135" s="1">
        <f t="shared" si="86"/>
        <v>4.5042587657562301</v>
      </c>
      <c r="K135" s="1">
        <f t="shared" si="86"/>
        <v>5.207128203403566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STEM_to_Premise_AGS_1104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3.2535007771714564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3.6513850056325468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3.7059083491084643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3.6990703326079681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2.1888648070085086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2.3267168325995602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STEM_to_Premise_AGS_1104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1.6232720472904789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2.222067887914986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STEM_to_Premise_AGS_1104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0.75882011077655886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0.70614008381495452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0.71375020214585749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0.70126583305268886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0.42058855059832939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0.30246472390536039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STEM_to_Premise_AGS_1104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0.27153336085891366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0.35587875898366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STEM_to_Premise_AGS_1104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STEM_to_Premise_AGS_1104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STEM_to_Premise_AGS_1104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4.242363998835307</v>
      </c>
      <c r="G142" s="1">
        <f t="shared" ref="G142:K142" si="87">SUM(G143:G148)</f>
        <v>4.58768511340591</v>
      </c>
      <c r="H142" s="1">
        <f t="shared" si="87"/>
        <v>4.7563672356971072</v>
      </c>
      <c r="I142" s="1">
        <f t="shared" si="87"/>
        <v>4.7332845498376956</v>
      </c>
      <c r="J142" s="1">
        <f t="shared" si="87"/>
        <v>4.8041469640337562</v>
      </c>
      <c r="K142" s="1">
        <f t="shared" si="87"/>
        <v>5.8000885889787739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STEM_to_Premise_AGS_1104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3.2535007771714564</v>
      </c>
      <c r="G143" s="1">
        <f t="shared" ref="G143:K143" si="88">G129-G136</f>
        <v>3.6513850056325459</v>
      </c>
      <c r="H143" s="1">
        <f t="shared" si="88"/>
        <v>3.7059083491084643</v>
      </c>
      <c r="I143" s="1">
        <f t="shared" si="88"/>
        <v>3.6990703326079681</v>
      </c>
      <c r="J143" s="1">
        <f t="shared" si="88"/>
        <v>2.1888648070085086</v>
      </c>
      <c r="K143" s="1">
        <f t="shared" si="88"/>
        <v>2.3267168325995602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STEM_to_Premise_AGS_1104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1.6232720472904794</v>
      </c>
      <c r="K144" s="1">
        <f t="shared" si="89"/>
        <v>2.222067887914986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STEM_to_Premise_AGS_1104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0.75882011077655886</v>
      </c>
      <c r="G145" s="1">
        <f t="shared" si="90"/>
        <v>0.70614008381495452</v>
      </c>
      <c r="H145" s="1">
        <f t="shared" si="90"/>
        <v>0.71375020214585749</v>
      </c>
      <c r="I145" s="1">
        <f t="shared" si="90"/>
        <v>0.70126583305268886</v>
      </c>
      <c r="J145" s="1">
        <f t="shared" si="90"/>
        <v>0.4205885505983295</v>
      </c>
      <c r="K145" s="1">
        <f t="shared" si="90"/>
        <v>0.30246472390536039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STEM_to_Premise_AGS_1104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0.27153336085891366</v>
      </c>
      <c r="K146" s="1">
        <f t="shared" si="91"/>
        <v>0.35587875898366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STEM_to_Premise_AGS_1104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0.23004311088729132</v>
      </c>
      <c r="G147" s="1">
        <f t="shared" si="92"/>
        <v>0.23016002395840909</v>
      </c>
      <c r="H147" s="1">
        <f t="shared" si="92"/>
        <v>0.33670868444278457</v>
      </c>
      <c r="I147" s="1">
        <f t="shared" si="92"/>
        <v>0.33294838417703898</v>
      </c>
      <c r="J147" s="1">
        <f t="shared" si="92"/>
        <v>5.1103499465842132E-2</v>
      </c>
      <c r="K147" s="1">
        <f t="shared" si="92"/>
        <v>2.8714276236069117E-5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STEM_to_Premise_AGS_1104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0.24878469881168411</v>
      </c>
      <c r="K148" s="1">
        <f t="shared" si="96"/>
        <v>0.5929316712989724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STEM_to_Premise_AGS_1104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0.60031986671045068</v>
      </c>
      <c r="G149" s="1">
        <f t="shared" ref="G149:K149" si="97">SUM(G150:G156)</f>
        <v>0.60032670977742386</v>
      </c>
      <c r="H149" s="1">
        <f t="shared" si="97"/>
        <v>1.5173952923204805</v>
      </c>
      <c r="I149" s="1">
        <f t="shared" si="97"/>
        <v>2.6395173946547352</v>
      </c>
      <c r="J149" s="1">
        <f t="shared" si="97"/>
        <v>4.5430574348426012</v>
      </c>
      <c r="K149" s="1">
        <f t="shared" si="97"/>
        <v>12.253974255093429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STEM_to_Premise_AGS_1104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0.42783986376653066</v>
      </c>
      <c r="G150" s="1">
        <f>'[1]Electricity and CHPs'!C25</f>
        <v>7.8684565913927862E-2</v>
      </c>
      <c r="H150" s="1">
        <f>'[1]Electricity and CHPs'!D25</f>
        <v>0.38532625457561348</v>
      </c>
      <c r="I150" s="1">
        <f>'[1]Electricity and CHPs'!E25</f>
        <v>8.3253105174475037E-4</v>
      </c>
      <c r="J150" s="1">
        <f>'[1]Electricity and CHPs'!F25</f>
        <v>0.5990814653354084</v>
      </c>
      <c r="K150" s="1">
        <f>'[1]Electricity and CHPs'!G25</f>
        <v>1.1588276433682094E-4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STEM_to_Premise_AGS_1104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7.8692007376958764E-4</v>
      </c>
      <c r="K151" s="1">
        <f>'[1]Electricity and CHPs'!G31</f>
        <v>6.3672150949453696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STEM_to_Premise_AGS_1104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0.17248000294391999</v>
      </c>
      <c r="G152" s="1">
        <f>'[1]Electricity and CHPs'!C42</f>
        <v>0.52164214386349606</v>
      </c>
      <c r="H152" s="1">
        <f>'[1]Electricity and CHPs'!D42</f>
        <v>1.132069037744867</v>
      </c>
      <c r="I152" s="1">
        <f>'[1]Electricity and CHPs'!E42</f>
        <v>2.6363582989716101</v>
      </c>
      <c r="J152" s="1">
        <f>'[1]Electricity and CHPs'!F42</f>
        <v>3.7611095313829015</v>
      </c>
      <c r="K152" s="1">
        <f>'[1]Electricity and CHPs'!G42</f>
        <v>2.1953386692137139E-4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STEM_to_Premise_AGS_1104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0.17825600265932401</v>
      </c>
      <c r="K153" s="1">
        <f>'[1]Electricity and CHPs'!G43</f>
        <v>5.8854976003424539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STEM_to_Premise_AGS_1104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4.9155864610338576E-4</v>
      </c>
      <c r="J154" s="1">
        <f>'[1]Electricity and CHPs'!F50</f>
        <v>8.6520567929497245E-4</v>
      </c>
      <c r="K154" s="1">
        <f>'[1]Electricity and CHPs'!G50</f>
        <v>2.7827097055042665E-4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STEM_to_Premise_AGS_1104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1.0394279628291462E-3</v>
      </c>
      <c r="J155" s="1">
        <f>'[1]Electricity and CHPs'!F53</f>
        <v>1.785202405071705E-3</v>
      </c>
      <c r="K155" s="1">
        <f>'[1]Electricity and CHPs'!G53</f>
        <v>4.4283804997117095E-4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STEM_to_Premise_AGS_1104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7.9557802244758092E-4</v>
      </c>
      <c r="J156" s="1">
        <f>'[1]Electricity and CHPs'!F56</f>
        <v>1.1731073068313928E-3</v>
      </c>
      <c r="K156" s="1">
        <f>'[1]Electricity and CHPs'!G56</f>
        <v>2.0503415382605E-4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STEM_to_Premise_AGS_1104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0.5452920747757789</v>
      </c>
      <c r="H157" s="1">
        <f t="shared" si="98"/>
        <v>1.9634246330089602</v>
      </c>
      <c r="I157" s="1">
        <f t="shared" si="98"/>
        <v>5.5054943651907555</v>
      </c>
      <c r="J157" s="1">
        <f t="shared" si="98"/>
        <v>15.481476606010824</v>
      </c>
      <c r="K157" s="1">
        <f t="shared" si="98"/>
        <v>30.624056205353657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STEM_to_Premise_AGS_1104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0.5452920747757789</v>
      </c>
      <c r="H158" s="1">
        <f>'[1]Electricity and CHPs'!D33</f>
        <v>1.9634246330089602</v>
      </c>
      <c r="I158" s="1">
        <f>'[1]Electricity and CHPs'!E33</f>
        <v>5.5054943651907555</v>
      </c>
      <c r="J158" s="1">
        <f>'[1]Electricity and CHPs'!F33</f>
        <v>15.481476606010824</v>
      </c>
      <c r="K158" s="1">
        <f>'[1]Electricity and CHPs'!G33</f>
        <v>30.624056205353657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STEM_to_Premise_AGS_1104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12.822556411115766</v>
      </c>
      <c r="H159" s="1">
        <f t="shared" si="99"/>
        <v>28.800010883297006</v>
      </c>
      <c r="I159" s="1">
        <f t="shared" si="99"/>
        <v>36.924115167024091</v>
      </c>
      <c r="J159" s="1">
        <f t="shared" si="99"/>
        <v>73.74892138058766</v>
      </c>
      <c r="K159" s="1">
        <f t="shared" si="99"/>
        <v>125.041354183325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STEM_to_Premise_AGS_1104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0.1408053163502038</v>
      </c>
      <c r="I160" s="1">
        <f>'[1]Electricity and CHPs'!E34</f>
        <v>0.15585161022520247</v>
      </c>
      <c r="J160" s="1">
        <f>'[1]Electricity and CHPs'!F34</f>
        <v>1.7737657896395302</v>
      </c>
      <c r="K160" s="1">
        <f>'[1]Electricity and CHPs'!G34</f>
        <v>10.513571090109387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STEM_to_Premise_AGS_1104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4.8498357697209515</v>
      </c>
      <c r="H161" s="1">
        <f>'[1]Electricity and CHPs'!D35</f>
        <v>9.5945041146399621</v>
      </c>
      <c r="I161" s="1">
        <f>'[1]Electricity and CHPs'!E35</f>
        <v>12.306499194774542</v>
      </c>
      <c r="J161" s="1">
        <f>'[1]Electricity and CHPs'!F35</f>
        <v>39.100480606980959</v>
      </c>
      <c r="K161" s="1">
        <f>'[1]Electricity and CHPs'!G35</f>
        <v>62.600442612968273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STEM_to_Premise_AGS_1104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3.3906736696997646</v>
      </c>
      <c r="H162" s="1">
        <f>'[1]Electricity and CHPs'!D36</f>
        <v>8.048195430165233</v>
      </c>
      <c r="I162" s="1">
        <f>'[1]Electricity and CHPs'!E36</f>
        <v>10.326573791641096</v>
      </c>
      <c r="J162" s="1">
        <f>'[1]Electricity and CHPs'!F36</f>
        <v>13.878060672654815</v>
      </c>
      <c r="K162" s="1">
        <f>'[1]Electricity and CHPs'!G36</f>
        <v>18.650966441313379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STEM_to_Premise_AGS_1104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1.2875918922792216</v>
      </c>
      <c r="H163" s="1">
        <f>'[1]Electricity and CHPs'!D37</f>
        <v>4.1841053520625131</v>
      </c>
      <c r="I163" s="1">
        <f>'[1]Electricity and CHPs'!E37</f>
        <v>5.3685928412844932</v>
      </c>
      <c r="J163" s="1">
        <f>'[1]Electricity and CHPs'!F37</f>
        <v>7.2150296229906914</v>
      </c>
      <c r="K163" s="1">
        <f>'[1]Electricity and CHPs'!G37</f>
        <v>17.442898357822664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STEM_to_Premise_AGS_1104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3.2944550794158283</v>
      </c>
      <c r="H164" s="1">
        <f>'[1]Electricity and CHPs'!D38</f>
        <v>6.8324006700790907</v>
      </c>
      <c r="I164" s="1">
        <f>'[1]Electricity and CHPs'!E38</f>
        <v>8.7665977290987591</v>
      </c>
      <c r="J164" s="1">
        <f>'[1]Electricity and CHPs'!F38</f>
        <v>11.781584688321672</v>
      </c>
      <c r="K164" s="1">
        <f>'[1]Electricity and CHPs'!G38</f>
        <v>15.833475681111297</v>
      </c>
    </row>
    <row r="165" spans="1:11" x14ac:dyDescent="0.3">
      <c r="A165" s="5" t="str">
        <f>A168</f>
        <v>STEM</v>
      </c>
      <c r="B165" s="5" t="str">
        <f ca="1">B168</f>
        <v>STEM_to_Premise_AGS_1104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2.3608065968554613E-3</v>
      </c>
      <c r="J165" s="1">
        <f>'[1]Electricity and CHPs'!F32</f>
        <v>2.3358423646814247E-3</v>
      </c>
      <c r="K165" s="1">
        <f>'[1]Electricity and CHPs'!G32</f>
        <v>2.7214337818278738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STEM_to_Premise_AGS_1104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2.3608065968554613E-3</v>
      </c>
      <c r="J166" s="1">
        <f t="shared" si="103"/>
        <v>2.3358423646814247E-3</v>
      </c>
      <c r="K166" s="1">
        <f t="shared" si="103"/>
        <v>2.7214337818278738</v>
      </c>
    </row>
    <row r="167" spans="1:11" x14ac:dyDescent="0.3">
      <c r="A167" s="5" t="str">
        <f>A164</f>
        <v>STEM</v>
      </c>
      <c r="B167" s="5" t="str">
        <f ca="1">B164</f>
        <v>STEM_to_Premise_AGS_1104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7.8894661382763001E-4</v>
      </c>
      <c r="J167" s="1">
        <f t="shared" si="104"/>
        <v>0.40591832993118987</v>
      </c>
      <c r="K167" s="1">
        <f t="shared" si="104"/>
        <v>0.2575862440510488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STEM_to_Premise_AGS_1104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5.1016454021397184E-3</v>
      </c>
      <c r="K168" s="1">
        <f>'[1]Electricity and CHPs'!G30</f>
        <v>6.1482870202469626E-3</v>
      </c>
    </row>
    <row r="169" spans="1:11" x14ac:dyDescent="0.3">
      <c r="A169" s="5" t="str">
        <f>A165</f>
        <v>STEM</v>
      </c>
      <c r="B169" s="5" t="str">
        <f ca="1">B165</f>
        <v>STEM_to_Premise_AGS_1104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4.7127532876844883E-4</v>
      </c>
      <c r="J169" s="1">
        <f>'[1]Electricity and CHPs'!F46</f>
        <v>0.40000341095325881</v>
      </c>
      <c r="K169" s="1">
        <f>'[1]Electricity and CHPs'!G46</f>
        <v>0.25072384199537529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STEM_to_Premise_AGS_1104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3.1767128505918118E-4</v>
      </c>
      <c r="J170" s="1">
        <f>'[1]Electricity and CHPs'!F57</f>
        <v>8.1327357579137453E-4</v>
      </c>
      <c r="K170" s="1">
        <f>'[1]Electricity and CHPs'!G57</f>
        <v>7.1411503542657029E-4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STEM_to_Premise_AGS_1104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0.10225126228993482</v>
      </c>
      <c r="G171" s="1">
        <f t="shared" ref="G171:K171" si="106">SUM(G172:G178)</f>
        <v>1.6016155268935694E-2</v>
      </c>
      <c r="H171" s="1">
        <f t="shared" si="106"/>
        <v>0.10219912166100771</v>
      </c>
      <c r="I171" s="1">
        <f t="shared" si="106"/>
        <v>1.8206039844987129E-2</v>
      </c>
      <c r="J171" s="1">
        <f t="shared" si="106"/>
        <v>0.48115734889148076</v>
      </c>
      <c r="K171" s="1">
        <f t="shared" si="106"/>
        <v>2.2408381273196833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STEM_to_Premise_AGS_1104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9.4513271825910627E-2</v>
      </c>
      <c r="G172" s="1">
        <f>'[1]Electricity and CHPs'!C70</f>
        <v>9.0365168336707189E-3</v>
      </c>
      <c r="H172" s="1">
        <f>'[1]Electricity and CHPs'!D70</f>
        <v>9.4465220345318193E-2</v>
      </c>
      <c r="I172" s="1">
        <f>'[1]Electricity and CHPs'!E70</f>
        <v>7.6646093328471411E-4</v>
      </c>
      <c r="J172" s="1">
        <f>'[1]Electricity and CHPs'!F70</f>
        <v>6.4567407425211972E-3</v>
      </c>
      <c r="K172" s="1">
        <f>'[1]Electricity and CHPs'!G70</f>
        <v>7.2791806392276198E-2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STEM_to_Premise_AGS_1104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1.8597331108516197E-3</v>
      </c>
      <c r="G173" s="1">
        <f>'[1]Electricity and CHPs'!C71</f>
        <v>1.486116689582741E-3</v>
      </c>
      <c r="H173" s="1">
        <f>'[1]Electricity and CHPs'!D71</f>
        <v>1.8505695487249375E-3</v>
      </c>
      <c r="I173" s="1">
        <f>'[1]Electricity and CHPs'!E71</f>
        <v>9.922348622349907E-4</v>
      </c>
      <c r="J173" s="1">
        <f>'[1]Electricity and CHPs'!F71</f>
        <v>6.8461574870003469E-2</v>
      </c>
      <c r="K173" s="1">
        <f>'[1]Electricity and CHPs'!G71</f>
        <v>1.6656898319870825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STEM_to_Premise_AGS_1104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1.7163707185792881E-3</v>
      </c>
      <c r="G174" s="1">
        <f>'[1]Electricity and CHPs'!C72</f>
        <v>1.3356397210575195E-3</v>
      </c>
      <c r="H174" s="1">
        <f>'[1]Electricity and CHPs'!D72</f>
        <v>1.6798982356627076E-3</v>
      </c>
      <c r="I174" s="1">
        <f>'[1]Electricity and CHPs'!E72</f>
        <v>9.4599475005161448E-4</v>
      </c>
      <c r="J174" s="1">
        <f>'[1]Electricity and CHPs'!F72</f>
        <v>3.1100027933501232E-3</v>
      </c>
      <c r="K174" s="1">
        <f>'[1]Electricity and CHPs'!G72</f>
        <v>6.7648110071697213E-3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STEM_to_Premise_AGS_1104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6.2287354011834059E-4</v>
      </c>
      <c r="G175" s="1">
        <f>'[1]Electricity and CHPs'!C73</f>
        <v>6.2218478986782459E-4</v>
      </c>
      <c r="H175" s="1">
        <f>'[1]Electricity and CHPs'!D73</f>
        <v>6.2823443358447798E-4</v>
      </c>
      <c r="I175" s="1">
        <f>'[1]Electricity and CHPs'!E73</f>
        <v>1.0929219624235655E-3</v>
      </c>
      <c r="J175" s="1">
        <f>'[1]Electricity and CHPs'!F73</f>
        <v>2.0146591443297866E-3</v>
      </c>
      <c r="K175" s="1">
        <f>'[1]Electricity and CHPs'!G73</f>
        <v>1.429183715737408E-3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STEM_to_Premise_AGS_1104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1.4571343258324388E-3</v>
      </c>
      <c r="G176" s="1">
        <f>'[1]Electricity and CHPs'!C74</f>
        <v>1.4557965079976982E-3</v>
      </c>
      <c r="H176" s="1">
        <f>'[1]Electricity and CHPs'!D74</f>
        <v>1.4724870610068135E-3</v>
      </c>
      <c r="I176" s="1">
        <f>'[1]Electricity and CHPs'!E74</f>
        <v>6.6458655563803141E-3</v>
      </c>
      <c r="J176" s="1">
        <f>'[1]Electricity and CHPs'!F74</f>
        <v>0.19968064359815341</v>
      </c>
      <c r="K176" s="1">
        <f>'[1]Electricity and CHPs'!G74</f>
        <v>0.24647201655462089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STEM_to_Premise_AGS_1104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1.4571152156369173E-3</v>
      </c>
      <c r="G177" s="1">
        <f>'[1]Electricity and CHPs'!C75</f>
        <v>1.4557757097828814E-3</v>
      </c>
      <c r="H177" s="1">
        <f>'[1]Electricity and CHPs'!D75</f>
        <v>1.4724678043838159E-3</v>
      </c>
      <c r="I177" s="1">
        <f>'[1]Electricity and CHPs'!E75</f>
        <v>6.6452294415812914E-3</v>
      </c>
      <c r="J177" s="1">
        <f>'[1]Electricity and CHPs'!F75</f>
        <v>0.19967468240608055</v>
      </c>
      <c r="K177" s="1">
        <f>'[1]Electricity and CHPs'!G75</f>
        <v>0.2465142964480036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STEM_to_Premise_AGS_1104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6.2476355300558769E-4</v>
      </c>
      <c r="G178" s="1">
        <f>'[1]Electricity and CHPs'!C76</f>
        <v>6.2412501697630914E-4</v>
      </c>
      <c r="H178" s="1">
        <f>'[1]Electricity and CHPs'!D76</f>
        <v>6.3024423232675112E-4</v>
      </c>
      <c r="I178" s="1">
        <f>'[1]Electricity and CHPs'!E76</f>
        <v>1.1173323390306397E-3</v>
      </c>
      <c r="J178" s="1">
        <f>'[1]Electricity and CHPs'!F76</f>
        <v>1.7590453370422406E-3</v>
      </c>
      <c r="K178" s="1">
        <f>'[1]Electricity and CHPs'!G76</f>
        <v>1.1761812147930803E-3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STEM_to_Premise_AGS_1104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29.605940805097458</v>
      </c>
      <c r="G179" s="3">
        <f t="shared" ref="G179:K179" si="107">SUM(G180,G231)</f>
        <v>33.736529402491058</v>
      </c>
      <c r="H179" s="3">
        <f t="shared" si="107"/>
        <v>33.918939987863745</v>
      </c>
      <c r="I179" s="3">
        <f t="shared" si="107"/>
        <v>42.016123361023404</v>
      </c>
      <c r="J179" s="3">
        <f t="shared" si="107"/>
        <v>45.145481690579331</v>
      </c>
      <c r="K179" s="3">
        <f t="shared" si="107"/>
        <v>49.767322942545235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23.057935499445811</v>
      </c>
      <c r="G180" s="1">
        <f t="shared" si="108"/>
        <v>25.545213098969072</v>
      </c>
      <c r="H180" s="1">
        <f t="shared" si="108"/>
        <v>25.554494459835041</v>
      </c>
      <c r="I180" s="1">
        <f t="shared" si="108"/>
        <v>28.644270978809509</v>
      </c>
      <c r="J180" s="1">
        <f t="shared" si="108"/>
        <v>29.944823508860768</v>
      </c>
      <c r="K180" s="1">
        <f t="shared" si="108"/>
        <v>31.561698598046267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17.247609533397846</v>
      </c>
      <c r="G181" s="1">
        <f t="shared" si="109"/>
        <v>13.336387150249172</v>
      </c>
      <c r="H181" s="1">
        <f t="shared" si="109"/>
        <v>14.358313848676673</v>
      </c>
      <c r="I181" s="1">
        <f t="shared" si="109"/>
        <v>12.792887429088562</v>
      </c>
      <c r="J181" s="1">
        <f t="shared" si="109"/>
        <v>13.671907986815636</v>
      </c>
      <c r="K181" s="1">
        <f t="shared" si="109"/>
        <v>10.834917158833548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9.2651423814041137E-3</v>
      </c>
      <c r="G182" s="1">
        <f t="shared" ref="G182:K182" si="110">G183</f>
        <v>1.7077497709553515E-4</v>
      </c>
      <c r="H182" s="1">
        <f t="shared" si="110"/>
        <v>2.3173250827572176E-3</v>
      </c>
      <c r="I182" s="1">
        <f t="shared" si="110"/>
        <v>5.5656494300244973E-4</v>
      </c>
      <c r="J182" s="1">
        <f t="shared" si="110"/>
        <v>7.2500883172098925E-4</v>
      </c>
      <c r="K182" s="1">
        <f t="shared" si="110"/>
        <v>6.0982872467320459E-6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9.2651423814041137E-3</v>
      </c>
      <c r="G183" s="1">
        <f>'[1]Electricity and CHPs'!C$94</f>
        <v>1.7077497709553515E-4</v>
      </c>
      <c r="H183" s="1">
        <f>'[1]Electricity and CHPs'!D$94</f>
        <v>2.3173250827572176E-3</v>
      </c>
      <c r="I183" s="1">
        <f>'[1]Electricity and CHPs'!E$94</f>
        <v>5.5656494300244973E-4</v>
      </c>
      <c r="J183" s="1">
        <f>'[1]Electricity and CHPs'!F$94</f>
        <v>7.2500883172098925E-4</v>
      </c>
      <c r="K183" s="1">
        <f>'[1]Electricity and CHPs'!G$94</f>
        <v>6.0982872467320459E-6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9.2651423814041137E-3</v>
      </c>
      <c r="G184" s="1">
        <f t="shared" ref="G184:K184" si="111">G183-G185</f>
        <v>1.7077497709553515E-4</v>
      </c>
      <c r="H184" s="1">
        <f t="shared" si="111"/>
        <v>2.3173250827572176E-3</v>
      </c>
      <c r="I184" s="1">
        <f t="shared" si="111"/>
        <v>5.5656494300244973E-4</v>
      </c>
      <c r="J184" s="1">
        <f t="shared" si="111"/>
        <v>7.2500883172098925E-4</v>
      </c>
      <c r="K184" s="1">
        <f t="shared" si="111"/>
        <v>6.0982872467320459E-6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1.8035527243863145</v>
      </c>
      <c r="G186" s="1">
        <f t="shared" ref="G186:K186" si="113">SUM(G187:G188)</f>
        <v>3.9183837779458239E-4</v>
      </c>
      <c r="H186" s="1">
        <f t="shared" si="113"/>
        <v>7.1990535308786366E-3</v>
      </c>
      <c r="I186" s="1">
        <f t="shared" si="113"/>
        <v>1.0476414312815227E-2</v>
      </c>
      <c r="J186" s="1">
        <f t="shared" si="113"/>
        <v>0.13203363229470266</v>
      </c>
      <c r="K186" s="1">
        <f t="shared" si="113"/>
        <v>6.9027967216319666E-2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1.8035527243863145</v>
      </c>
      <c r="G187" s="1">
        <f>'[1]Electricity and CHPs'!C$91</f>
        <v>3.9183837779458239E-4</v>
      </c>
      <c r="H187" s="1">
        <f>'[1]Electricity and CHPs'!D$91</f>
        <v>7.1990535308786366E-3</v>
      </c>
      <c r="I187" s="1">
        <f>'[1]Electricity and CHPs'!E$91</f>
        <v>1.0476414312815227E-2</v>
      </c>
      <c r="J187" s="1">
        <f>'[1]Electricity and CHPs'!F$91</f>
        <v>2.6423468774085575E-2</v>
      </c>
      <c r="K187" s="1">
        <f>'[1]Electricity and CHPs'!G$91</f>
        <v>4.2525734999731749E-4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0.1056101635206171</v>
      </c>
      <c r="K188" s="1">
        <f>'[1]Electricity and CHPs'!G$95</f>
        <v>6.8602709866322345E-2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1.7573989690492071</v>
      </c>
      <c r="G189" s="1">
        <f t="shared" ref="G189:K189" si="114">SUM(G190:G191)</f>
        <v>3.6315127295950161E-4</v>
      </c>
      <c r="H189" s="1">
        <f t="shared" si="114"/>
        <v>6.477279038770393E-3</v>
      </c>
      <c r="I189" s="1">
        <f t="shared" si="114"/>
        <v>1.0454300382872553E-2</v>
      </c>
      <c r="J189" s="1">
        <f t="shared" si="114"/>
        <v>0.13156323512374296</v>
      </c>
      <c r="K189" s="1">
        <f t="shared" si="114"/>
        <v>3.0806689408215286E-2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1.7573989690492071</v>
      </c>
      <c r="G190" s="1">
        <f t="shared" ref="G190:K190" si="115">G187-G193</f>
        <v>3.6315127295950161E-4</v>
      </c>
      <c r="H190" s="1">
        <f t="shared" si="115"/>
        <v>6.477279038770393E-3</v>
      </c>
      <c r="I190" s="1">
        <f t="shared" si="115"/>
        <v>1.0454300382872553E-2</v>
      </c>
      <c r="J190" s="1">
        <f t="shared" si="115"/>
        <v>2.6329329691927111E-2</v>
      </c>
      <c r="K190" s="1">
        <f t="shared" si="115"/>
        <v>1.8978932204207752E-4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0.10523390543181586</v>
      </c>
      <c r="K191" s="1">
        <f t="shared" si="116"/>
        <v>3.061690008617321E-2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4.6153755337107437E-2</v>
      </c>
      <c r="G192" s="1">
        <f t="shared" ref="G192:K192" si="117">SUM(G193:G194)</f>
        <v>2.8687104835080787E-5</v>
      </c>
      <c r="H192" s="1">
        <f t="shared" si="117"/>
        <v>7.2177449210824392E-4</v>
      </c>
      <c r="I192" s="1">
        <f t="shared" si="117"/>
        <v>2.2113929942674515E-5</v>
      </c>
      <c r="J192" s="1">
        <f t="shared" si="117"/>
        <v>4.7039717095969427E-4</v>
      </c>
      <c r="K192" s="1">
        <f t="shared" si="117"/>
        <v>3.8221277808104373E-2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4.6153755337107437E-2</v>
      </c>
      <c r="G193" s="1">
        <f t="shared" si="118"/>
        <v>2.8687104835080787E-5</v>
      </c>
      <c r="H193" s="1">
        <f t="shared" si="118"/>
        <v>7.2177449210824392E-4</v>
      </c>
      <c r="I193" s="1">
        <f t="shared" si="118"/>
        <v>2.2113929942674515E-5</v>
      </c>
      <c r="J193" s="1">
        <f t="shared" si="118"/>
        <v>9.4139082158465782E-5</v>
      </c>
      <c r="K193" s="1">
        <f t="shared" si="118"/>
        <v>2.3546802795523997E-4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3.762580888012285E-4</v>
      </c>
      <c r="K194" s="1">
        <f t="shared" si="118"/>
        <v>3.7985809780149135E-2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14.159854717781592</v>
      </c>
      <c r="G195" s="1">
        <f t="shared" ref="G195:K195" si="119">SUM(G196:G197)</f>
        <v>13.051662419477548</v>
      </c>
      <c r="H195" s="1">
        <f t="shared" si="119"/>
        <v>13.178297947696228</v>
      </c>
      <c r="I195" s="1">
        <f t="shared" si="119"/>
        <v>12.779648475093119</v>
      </c>
      <c r="J195" s="1">
        <f t="shared" si="119"/>
        <v>11.966182505507234</v>
      </c>
      <c r="K195" s="1">
        <f t="shared" si="119"/>
        <v>10.757776120106758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14.159854717781592</v>
      </c>
      <c r="G196" s="1">
        <f>'[1]Electricity and CHPs'!C$93-G197</f>
        <v>13.051662419477548</v>
      </c>
      <c r="H196" s="1">
        <f>'[1]Electricity and CHPs'!D$93-H197</f>
        <v>13.178297947696228</v>
      </c>
      <c r="I196" s="1">
        <f>'[1]Electricity and CHPs'!E$93-I197</f>
        <v>12.779648475093119</v>
      </c>
      <c r="J196" s="1">
        <f>'[1]Electricity and CHPs'!F$93-J197</f>
        <v>6.8707669021207654</v>
      </c>
      <c r="K196" s="1">
        <f>'[1]Electricity and CHPs'!G$93-K197</f>
        <v>4.4516045109162992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5.0954156033864688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6.3061716091904589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7.0799273588907958</v>
      </c>
      <c r="G198" s="1">
        <f t="shared" ref="G198:K198" si="120">SUM(G199:G200)</f>
        <v>6.5258312097387741</v>
      </c>
      <c r="H198" s="1">
        <f t="shared" si="120"/>
        <v>6.5891489738481139</v>
      </c>
      <c r="I198" s="1">
        <f t="shared" si="120"/>
        <v>6.3898242375465593</v>
      </c>
      <c r="J198" s="1">
        <f t="shared" si="120"/>
        <v>5.9830912527536171</v>
      </c>
      <c r="K198" s="1">
        <f t="shared" si="120"/>
        <v>5.378888060053379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7.0799273588907958</v>
      </c>
      <c r="G199" s="1">
        <f t="shared" si="121"/>
        <v>6.5258312097387741</v>
      </c>
      <c r="H199" s="1">
        <f t="shared" si="121"/>
        <v>6.5891489738481139</v>
      </c>
      <c r="I199" s="1">
        <f t="shared" si="121"/>
        <v>6.3898242375465593</v>
      </c>
      <c r="J199" s="1">
        <f t="shared" si="121"/>
        <v>3.4353834510603822</v>
      </c>
      <c r="K199" s="1">
        <f t="shared" si="121"/>
        <v>2.2258022554581496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2.5477078016932344</v>
      </c>
      <c r="K200" s="1">
        <f t="shared" si="122"/>
        <v>3.1530858045952295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7.0799273588907958</v>
      </c>
      <c r="G201" s="1">
        <f t="shared" ref="G201:K201" si="123">SUM(G202:G203)</f>
        <v>6.5258312097387741</v>
      </c>
      <c r="H201" s="1">
        <f t="shared" si="123"/>
        <v>6.5891489738481139</v>
      </c>
      <c r="I201" s="1">
        <f t="shared" si="123"/>
        <v>6.3898242375465593</v>
      </c>
      <c r="J201" s="1">
        <f t="shared" si="123"/>
        <v>5.9830912527536171</v>
      </c>
      <c r="K201" s="1">
        <f t="shared" si="123"/>
        <v>5.378888060053379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7.0799273588907958</v>
      </c>
      <c r="G202" s="1">
        <f t="shared" si="124"/>
        <v>6.5258312097387741</v>
      </c>
      <c r="H202" s="1">
        <f t="shared" si="124"/>
        <v>6.5891489738481139</v>
      </c>
      <c r="I202" s="1">
        <f t="shared" si="124"/>
        <v>6.3898242375465593</v>
      </c>
      <c r="J202" s="1">
        <f t="shared" si="124"/>
        <v>3.4353834510603831</v>
      </c>
      <c r="K202" s="1">
        <f t="shared" si="124"/>
        <v>2.2258022554581496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2.5477078016932344</v>
      </c>
      <c r="K203" s="1">
        <f t="shared" si="124"/>
        <v>3.1530858045952295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1.2749369488485354</v>
      </c>
      <c r="G204" s="1">
        <f t="shared" ref="G204:K204" si="125">G205</f>
        <v>0.28416211741673292</v>
      </c>
      <c r="H204" s="1">
        <f t="shared" si="125"/>
        <v>1.1704995223668084</v>
      </c>
      <c r="I204" s="1">
        <f t="shared" si="125"/>
        <v>2.205974739625804E-3</v>
      </c>
      <c r="J204" s="1">
        <f t="shared" si="125"/>
        <v>1.5667719850508075</v>
      </c>
      <c r="K204" s="1">
        <f t="shared" si="125"/>
        <v>3.4842055481816906E-4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1.2749369488485354</v>
      </c>
      <c r="G205" s="1">
        <f>'[1]Electricity and CHPs'!C$92</f>
        <v>0.28416211741673292</v>
      </c>
      <c r="H205" s="1">
        <f>'[1]Electricity and CHPs'!D$92</f>
        <v>1.1704995223668084</v>
      </c>
      <c r="I205" s="1">
        <f>'[1]Electricity and CHPs'!E$92</f>
        <v>2.205974739625804E-3</v>
      </c>
      <c r="J205" s="1">
        <f>'[1]Electricity and CHPs'!F$92</f>
        <v>1.5667719850508075</v>
      </c>
      <c r="K205" s="1">
        <f>'[1]Electricity and CHPs'!G$92</f>
        <v>3.4842055481816906E-4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6.1948551311696333E-3</v>
      </c>
      <c r="K206" s="1">
        <f t="shared" si="126"/>
        <v>7.7585526684068656E-3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6.1948551311696333E-3</v>
      </c>
      <c r="K207" s="1">
        <f>'[1]Electricity and CHPs'!G$96</f>
        <v>7.7585526684068656E-3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5.8103259660479676</v>
      </c>
      <c r="G208" s="1">
        <f t="shared" ref="G208:K208" si="127">SUM(G209,G215,G217,G223,G225,G227,G229)</f>
        <v>12.2088259487199</v>
      </c>
      <c r="H208" s="1">
        <f t="shared" si="127"/>
        <v>11.196180611158368</v>
      </c>
      <c r="I208" s="1">
        <f t="shared" si="127"/>
        <v>15.851383549720948</v>
      </c>
      <c r="J208" s="1">
        <f t="shared" si="127"/>
        <v>16.272915522045132</v>
      </c>
      <c r="K208" s="1">
        <f t="shared" si="127"/>
        <v>20.726781439212719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2.63467425817085</v>
      </c>
      <c r="G209" s="1">
        <f t="shared" ref="G209:K209" si="128">+G210</f>
        <v>1.4215645211041792</v>
      </c>
      <c r="H209" s="1">
        <f t="shared" si="128"/>
        <v>2.3399156440102233</v>
      </c>
      <c r="I209" s="1">
        <f t="shared" si="128"/>
        <v>0.48007040420210817</v>
      </c>
      <c r="J209" s="1">
        <f t="shared" si="128"/>
        <v>9.5660091571378725E-2</v>
      </c>
      <c r="K209" s="1">
        <f t="shared" si="128"/>
        <v>1.5548533076421278E-4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2.63467425817085</v>
      </c>
      <c r="G210" s="1">
        <f>'[1]Electricity and CHPs'!C$97+G214</f>
        <v>1.4215645211041792</v>
      </c>
      <c r="H210" s="1">
        <f>'[1]Electricity and CHPs'!D$97+H214</f>
        <v>2.3399156440102233</v>
      </c>
      <c r="I210" s="1">
        <f>'[1]Electricity and CHPs'!E$97+I214</f>
        <v>0.48007040420210817</v>
      </c>
      <c r="J210" s="1">
        <f>'[1]Electricity and CHPs'!F$97+J214</f>
        <v>9.5660091571378725E-2</v>
      </c>
      <c r="K210" s="1">
        <f>'[1]Electricity and CHPs'!G$97+K214</f>
        <v>1.5548533076421278E-4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1.7328991028682519</v>
      </c>
      <c r="G211" s="1">
        <f t="shared" ref="G211:K211" si="129">G212</f>
        <v>1.4214304561222422</v>
      </c>
      <c r="H211" s="1">
        <f t="shared" si="129"/>
        <v>2.3392845449121569</v>
      </c>
      <c r="I211" s="1">
        <f t="shared" si="129"/>
        <v>0.47992112503484541</v>
      </c>
      <c r="J211" s="1">
        <f t="shared" si="129"/>
        <v>9.5439345077436288E-2</v>
      </c>
      <c r="K211" s="1">
        <f t="shared" si="129"/>
        <v>5.7302799325374459E-5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1.7328991028682519</v>
      </c>
      <c r="G212" s="1">
        <f t="shared" ref="G212:K212" si="130">G210-G214</f>
        <v>1.4214304561222422</v>
      </c>
      <c r="H212" s="1">
        <f t="shared" si="130"/>
        <v>2.3392845449121569</v>
      </c>
      <c r="I212" s="1">
        <f t="shared" si="130"/>
        <v>0.47992112503484541</v>
      </c>
      <c r="J212" s="1">
        <f t="shared" si="130"/>
        <v>9.5439345077436288E-2</v>
      </c>
      <c r="K212" s="1">
        <f t="shared" si="130"/>
        <v>5.7302799325374459E-5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0.90177515530259811</v>
      </c>
      <c r="G213" s="1">
        <f t="shared" ref="G213:K213" si="131">G214</f>
        <v>1.3406498193709152E-4</v>
      </c>
      <c r="H213" s="1">
        <f t="shared" si="131"/>
        <v>6.3109909806658869E-4</v>
      </c>
      <c r="I213" s="1">
        <f t="shared" si="131"/>
        <v>1.4927916726274163E-4</v>
      </c>
      <c r="J213" s="1">
        <f t="shared" si="131"/>
        <v>2.2074649394243962E-4</v>
      </c>
      <c r="K213" s="1">
        <f t="shared" si="131"/>
        <v>9.8182531438838319E-5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0.90177515530259811</v>
      </c>
      <c r="G214" s="1">
        <f>'[1]Electricity and CHPs'!C$98</f>
        <v>1.3406498193709152E-4</v>
      </c>
      <c r="H214" s="1">
        <f>'[1]Electricity and CHPs'!D$98</f>
        <v>6.3109909806658869E-4</v>
      </c>
      <c r="I214" s="1">
        <f>'[1]Electricity and CHPs'!E$98</f>
        <v>1.4927916726274163E-4</v>
      </c>
      <c r="J214" s="1">
        <f>'[1]Electricity and CHPs'!F$98</f>
        <v>2.2074649394243962E-4</v>
      </c>
      <c r="K214" s="1">
        <f>'[1]Electricity and CHPs'!G$98</f>
        <v>9.8182531438838319E-5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1.450001555222435</v>
      </c>
      <c r="G215" s="1">
        <f t="shared" ref="G215:K215" si="132">+G216</f>
        <v>3.801708052911037</v>
      </c>
      <c r="H215" s="1">
        <f t="shared" si="132"/>
        <v>3.8015238318358304</v>
      </c>
      <c r="I215" s="1">
        <f t="shared" si="132"/>
        <v>0.99813159053208955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1.450001555222435</v>
      </c>
      <c r="G216" s="1">
        <f>'[1]Electricity and CHPs'!C$99</f>
        <v>3.801708052911037</v>
      </c>
      <c r="H216" s="1">
        <f>'[1]Electricity and CHPs'!D$99</f>
        <v>3.8015238318358304</v>
      </c>
      <c r="I216" s="1">
        <f>'[1]Electricity and CHPs'!E$99</f>
        <v>0.99813159053208955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0.1840649162753093</v>
      </c>
      <c r="G217" s="1">
        <f t="shared" ref="G217:K217" si="133">+G218</f>
        <v>1.8467549679493613</v>
      </c>
      <c r="H217" s="1">
        <f t="shared" si="133"/>
        <v>6.2085398825867117E-4</v>
      </c>
      <c r="I217" s="1">
        <f t="shared" si="133"/>
        <v>2.6855315595047095E-4</v>
      </c>
      <c r="J217" s="1">
        <f t="shared" si="133"/>
        <v>1.5775414985536216E-4</v>
      </c>
      <c r="K217" s="1">
        <f t="shared" si="133"/>
        <v>1.6506291037039578E-6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0.1840649162753093</v>
      </c>
      <c r="G218" s="1">
        <f>'[1]Electricity and CHPs'!C$100</f>
        <v>1.8467549679493613</v>
      </c>
      <c r="H218" s="1">
        <f>'[1]Electricity and CHPs'!D$100</f>
        <v>6.2085398825867117E-4</v>
      </c>
      <c r="I218" s="1">
        <f>'[1]Electricity and CHPs'!E$100</f>
        <v>2.6855315595047095E-4</v>
      </c>
      <c r="J218" s="1">
        <f>'[1]Electricity and CHPs'!F$100</f>
        <v>1.5775414985536216E-4</v>
      </c>
      <c r="K218" s="1">
        <f>'[1]Electricity and CHPs'!G$100</f>
        <v>1.6506291037039578E-6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0.1840649162753093</v>
      </c>
      <c r="G219" s="1">
        <f t="shared" ref="G219:K219" si="134">G220</f>
        <v>1.8467549679493613</v>
      </c>
      <c r="H219" s="1">
        <f t="shared" si="134"/>
        <v>6.2085398825867117E-4</v>
      </c>
      <c r="I219" s="1">
        <f t="shared" si="134"/>
        <v>2.6855315595047095E-4</v>
      </c>
      <c r="J219" s="1">
        <f t="shared" si="134"/>
        <v>1.5775414985536216E-4</v>
      </c>
      <c r="K219" s="1">
        <f t="shared" si="134"/>
        <v>1.6506291037039578E-6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0.1840649162753093</v>
      </c>
      <c r="G220" s="1">
        <f t="shared" ref="G220:K220" si="135">G218-G222</f>
        <v>1.8467549679493613</v>
      </c>
      <c r="H220" s="1">
        <f t="shared" si="135"/>
        <v>6.2085398825867117E-4</v>
      </c>
      <c r="I220" s="1">
        <f t="shared" si="135"/>
        <v>2.6855315595047095E-4</v>
      </c>
      <c r="J220" s="1">
        <f t="shared" si="135"/>
        <v>1.5775414985536216E-4</v>
      </c>
      <c r="K220" s="1">
        <f t="shared" si="135"/>
        <v>1.6506291037039578E-6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1.5415852363793729</v>
      </c>
      <c r="G223" s="1">
        <f t="shared" ref="G223:K223" si="137">+G224</f>
        <v>1.3912810016316677</v>
      </c>
      <c r="H223" s="1">
        <f t="shared" si="137"/>
        <v>1.1928499966580068</v>
      </c>
      <c r="I223" s="1">
        <f t="shared" si="137"/>
        <v>0.9230051338196581</v>
      </c>
      <c r="J223" s="1">
        <f t="shared" si="137"/>
        <v>0.55263828149515137</v>
      </c>
      <c r="K223" s="1">
        <f t="shared" si="137"/>
        <v>0.33088808080303006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1.5415852363793729</v>
      </c>
      <c r="G224" s="1">
        <f>'[1]Electricity and CHPs'!C$101</f>
        <v>1.3912810016316677</v>
      </c>
      <c r="H224" s="1">
        <f>'[1]Electricity and CHPs'!D$101</f>
        <v>1.1928499966580068</v>
      </c>
      <c r="I224" s="1">
        <f>'[1]Electricity and CHPs'!E$101</f>
        <v>0.9230051338196581</v>
      </c>
      <c r="J224" s="1">
        <f>'[1]Electricity and CHPs'!F$101</f>
        <v>0.55263828149515137</v>
      </c>
      <c r="K224" s="1">
        <f>'[1]Electricity and CHPs'!G$101</f>
        <v>0.33088808080303006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9.2110917542571004E-8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9.2110917542571004E-8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5.6492669525519553E-5</v>
      </c>
      <c r="K227" s="1">
        <f t="shared" si="139"/>
        <v>4.7483805335031422E-5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5.6492669525519553E-5</v>
      </c>
      <c r="K228" s="1">
        <f>'[1]Electricity and CHPs'!G$90</f>
        <v>4.7483805335031422E-5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3.7475174051236539</v>
      </c>
      <c r="H229" s="1">
        <f t="shared" si="140"/>
        <v>3.8612702846660496</v>
      </c>
      <c r="I229" s="1">
        <f t="shared" si="140"/>
        <v>13.449907868011142</v>
      </c>
      <c r="J229" s="1">
        <f t="shared" si="140"/>
        <v>15.62440290215922</v>
      </c>
      <c r="K229" s="1">
        <f t="shared" si="140"/>
        <v>20.395688646533568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3.7475174051236539</v>
      </c>
      <c r="H230" s="1">
        <f>'[1]Electricity and CHPs'!D$123</f>
        <v>3.8612702846660496</v>
      </c>
      <c r="I230" s="1">
        <f>'[1]Electricity and CHPs'!E$123</f>
        <v>13.449907868011142</v>
      </c>
      <c r="J230" s="1">
        <f>'[1]Electricity and CHPs'!F$123</f>
        <v>15.62440290215922</v>
      </c>
      <c r="K230" s="1">
        <f>'[1]Electricity and CHPs'!G$123</f>
        <v>20.395688646533568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6.5480053056516452</v>
      </c>
      <c r="G231" s="1">
        <f t="shared" ref="G231:K231" si="141">SUM(G232,G238,G271,G280,G286)</f>
        <v>8.1913163035219831</v>
      </c>
      <c r="H231" s="1">
        <f t="shared" si="141"/>
        <v>8.3644455280287016</v>
      </c>
      <c r="I231" s="1">
        <f t="shared" si="141"/>
        <v>13.371852382213893</v>
      </c>
      <c r="J231" s="1">
        <f t="shared" si="141"/>
        <v>15.200658181718564</v>
      </c>
      <c r="K231" s="1">
        <f t="shared" si="141"/>
        <v>18.205624344498972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0.92935906657647538</v>
      </c>
      <c r="G232" s="1">
        <f t="shared" ref="G232:K232" si="142">+G233</f>
        <v>2.072008486076097</v>
      </c>
      <c r="H232" s="1">
        <f t="shared" si="142"/>
        <v>3.3287947012461572E-2</v>
      </c>
      <c r="I232" s="1">
        <f t="shared" si="142"/>
        <v>1.3180314593249274</v>
      </c>
      <c r="J232" s="1">
        <f t="shared" si="142"/>
        <v>1.0441321153557901E-2</v>
      </c>
      <c r="K232" s="1">
        <f t="shared" si="142"/>
        <v>7.3802385670950453E-4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0.92935906657647538</v>
      </c>
      <c r="G233" s="1">
        <f>'[1]Electricity and CHPs'!C$104</f>
        <v>2.072008486076097</v>
      </c>
      <c r="H233" s="1">
        <f>'[1]Electricity and CHPs'!D$104</f>
        <v>3.3287947012461572E-2</v>
      </c>
      <c r="I233" s="1">
        <f>'[1]Electricity and CHPs'!E$104</f>
        <v>1.3180314593249274</v>
      </c>
      <c r="J233" s="1">
        <f>'[1]Electricity and CHPs'!F$104</f>
        <v>1.0441321153557901E-2</v>
      </c>
      <c r="K233" s="1">
        <f>'[1]Electricity and CHPs'!G$104</f>
        <v>7.3802385670950453E-4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0.92935906657647538</v>
      </c>
      <c r="G234" s="1">
        <f t="shared" ref="G234:K234" si="143">G235</f>
        <v>2.072008486076097</v>
      </c>
      <c r="H234" s="1">
        <f t="shared" si="143"/>
        <v>3.3287947012461572E-2</v>
      </c>
      <c r="I234" s="1">
        <f t="shared" si="143"/>
        <v>1.3180314593249274</v>
      </c>
      <c r="J234" s="1">
        <f t="shared" si="143"/>
        <v>1.0441321153557901E-2</v>
      </c>
      <c r="K234" s="1">
        <f t="shared" si="143"/>
        <v>7.3802385670950453E-4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0.92935906657647538</v>
      </c>
      <c r="G235" s="1">
        <f t="shared" ref="G235:K235" si="144">G233-G237</f>
        <v>2.072008486076097</v>
      </c>
      <c r="H235" s="1">
        <f t="shared" si="144"/>
        <v>3.3287947012461572E-2</v>
      </c>
      <c r="I235" s="1">
        <f t="shared" si="144"/>
        <v>1.3180314593249274</v>
      </c>
      <c r="J235" s="1">
        <f t="shared" si="144"/>
        <v>1.0441321153557901E-2</v>
      </c>
      <c r="K235" s="1">
        <f t="shared" si="144"/>
        <v>7.3802385670950453E-4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3.0241800991859331</v>
      </c>
      <c r="G238" s="1">
        <f t="shared" ref="G238:K238" si="147">SUM(G239:G248)</f>
        <v>2.4438092005042531</v>
      </c>
      <c r="H238" s="1">
        <f t="shared" si="147"/>
        <v>2.4186790004617773</v>
      </c>
      <c r="I238" s="1">
        <f t="shared" si="147"/>
        <v>4.2257972717291068</v>
      </c>
      <c r="J238" s="1">
        <f t="shared" si="147"/>
        <v>5.0846546919271862</v>
      </c>
      <c r="K238" s="1">
        <f t="shared" si="147"/>
        <v>3.6134677215951334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0.76849887371326742</v>
      </c>
      <c r="G239" s="1">
        <f>'[1]Electricity and CHPs_IN'!C$39*0.75-G86-G240</f>
        <v>0.1020782149898347</v>
      </c>
      <c r="H239" s="1">
        <f>'[1]Electricity and CHPs_IN'!D$39*0.75-H86-H240</f>
        <v>5.7389568082731116E-2</v>
      </c>
      <c r="I239" s="1">
        <f>'[1]Electricity and CHPs_IN'!E$39*0.75-I86-I240</f>
        <v>4.2614513374772199E-2</v>
      </c>
      <c r="J239" s="1">
        <f>'[1]Electricity and CHPs'!F$103-J240</f>
        <v>2.4159815466537286E-2</v>
      </c>
      <c r="K239" s="1">
        <f>'[1]Electricity and CHPs'!G$103-K240</f>
        <v>8.4528057899285608E-3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4.8573804936099191E-3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4.8955638017868413E-3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1.4848320961621911E-4</v>
      </c>
      <c r="J241" s="1">
        <f>'[1]Electricity and CHPs'!F$107</f>
        <v>8.7694040207839791E-4</v>
      </c>
      <c r="K241" s="1">
        <f>'[1]Electricity and CHPs'!G$107</f>
        <v>1.4146776993966968E-4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3.5439263867510222E-2</v>
      </c>
      <c r="G242" s="1">
        <f>'[1]Electricity and CHPs'!C$109</f>
        <v>6.9929708034960755E-3</v>
      </c>
      <c r="H242" s="1">
        <f>'[1]Electricity and CHPs'!D$109</f>
        <v>2.4361090675222831E-2</v>
      </c>
      <c r="I242" s="1">
        <f>'[1]Electricity and CHPs'!E$109</f>
        <v>2.1741570355952231E-2</v>
      </c>
      <c r="J242" s="1">
        <f>'[1]Electricity and CHPs'!F$109</f>
        <v>8.349339129767723E-2</v>
      </c>
      <c r="K242" s="1">
        <f>'[1]Electricity and CHPs'!G$109</f>
        <v>0.1941385103866862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0.10335217389448903</v>
      </c>
      <c r="G244" s="1">
        <f>'[1]Electricity and CHPs'!C$112</f>
        <v>6.159555741503852E-3</v>
      </c>
      <c r="H244" s="1">
        <f>'[1]Electricity and CHPs'!D$112</f>
        <v>2.8767992056080979E-2</v>
      </c>
      <c r="I244" s="1">
        <f>'[1]Electricity and CHPs'!E$112</f>
        <v>0.52390780461792974</v>
      </c>
      <c r="J244" s="1">
        <f>'[1]Electricity and CHPs'!F$112</f>
        <v>1.577474098155883</v>
      </c>
      <c r="K244" s="1">
        <f>'[1]Electricity and CHPs'!G$112</f>
        <v>1.4281059505892737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1.4243120885859855</v>
      </c>
      <c r="G246" s="1">
        <f>'[1]Electricity and CHPs'!C$115</f>
        <v>1.5783660543048339</v>
      </c>
      <c r="H246" s="1">
        <f>'[1]Electricity and CHPs'!D$115</f>
        <v>1.6519123191197844</v>
      </c>
      <c r="I246" s="1">
        <f>'[1]Electricity and CHPs'!E$115</f>
        <v>1.4749029595021814</v>
      </c>
      <c r="J246" s="1">
        <f>'[1]Electricity and CHPs'!F$115</f>
        <v>1.1206409757891527</v>
      </c>
      <c r="K246" s="1">
        <f>'[1]Electricity and CHPs'!G$115</f>
        <v>1.9406546078901394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0.69257769912468115</v>
      </c>
      <c r="G247" s="1">
        <f>'[1]Electricity and CHPs'!C$116</f>
        <v>0.75021240466458439</v>
      </c>
      <c r="H247" s="1">
        <f>'[1]Electricity and CHPs'!D$116</f>
        <v>0.6562480305279581</v>
      </c>
      <c r="I247" s="1">
        <f>'[1]Electricity and CHPs'!E$116</f>
        <v>2.162371784395118</v>
      </c>
      <c r="J247" s="1">
        <f>'[1]Electricity and CHPs'!F$116</f>
        <v>2.2726559802267112</v>
      </c>
      <c r="K247" s="1">
        <f>'[1]Electricity and CHPs'!G$116</f>
        <v>3.6926782798829286E-2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1.1015627353731299E-4</v>
      </c>
      <c r="J248" s="1">
        <f>'[1]Electricity and CHPs'!F$118</f>
        <v>4.96110095536619E-4</v>
      </c>
      <c r="K248" s="1">
        <f>'[1]Electricity and CHPs'!G$118</f>
        <v>1.5203256854984471E-4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1.5589266420807548</v>
      </c>
      <c r="G249" s="1">
        <f t="shared" ref="G249:K249" si="148">SUM(G250:G259)</f>
        <v>0.80208269027991175</v>
      </c>
      <c r="H249" s="1">
        <f t="shared" si="148"/>
        <v>0.68989093238175503</v>
      </c>
      <c r="I249" s="1">
        <f t="shared" si="148"/>
        <v>2.745087641902149</v>
      </c>
      <c r="J249" s="1">
        <f t="shared" si="148"/>
        <v>3.9498910959744467</v>
      </c>
      <c r="K249" s="1">
        <f t="shared" si="148"/>
        <v>0.74656456085984224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0.74883262913132786</v>
      </c>
      <c r="G250" s="1">
        <f t="shared" si="149"/>
        <v>9.4604908083877545E-2</v>
      </c>
      <c r="H250" s="1">
        <f t="shared" si="149"/>
        <v>5.1635710832253191E-2</v>
      </c>
      <c r="I250" s="1">
        <f t="shared" si="149"/>
        <v>4.2524561380208742E-2</v>
      </c>
      <c r="J250" s="1">
        <f t="shared" si="149"/>
        <v>2.4073741118290914E-2</v>
      </c>
      <c r="K250" s="1">
        <f t="shared" si="149"/>
        <v>3.7724269321482828E-3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4.8400750692058634E-3</v>
      </c>
      <c r="K251" s="1">
        <f t="shared" si="149"/>
        <v>2.1848552058200076E-3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1.4816978679834717E-4</v>
      </c>
      <c r="J252" s="1">
        <f t="shared" si="149"/>
        <v>8.7381612020363136E-4</v>
      </c>
      <c r="K252" s="1">
        <f t="shared" si="149"/>
        <v>6.3136056667389436E-5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3.4532356577386604E-2</v>
      </c>
      <c r="G253" s="1">
        <f t="shared" ref="G253:K253" si="150">G242-G264</f>
        <v>6.4810043961276839E-3</v>
      </c>
      <c r="H253" s="1">
        <f t="shared" si="150"/>
        <v>2.1918656572754665E-2</v>
      </c>
      <c r="I253" s="1">
        <f t="shared" si="150"/>
        <v>2.1695677596336269E-2</v>
      </c>
      <c r="J253" s="1">
        <f t="shared" si="150"/>
        <v>8.3195928792271071E-2</v>
      </c>
      <c r="K253" s="1">
        <f t="shared" si="150"/>
        <v>8.664263244075715E-2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0.10070734356433746</v>
      </c>
      <c r="G255" s="1">
        <f t="shared" si="152"/>
        <v>5.7086049635617329E-3</v>
      </c>
      <c r="H255" s="1">
        <f t="shared" si="152"/>
        <v>2.5883723621877849E-2</v>
      </c>
      <c r="I255" s="1">
        <f t="shared" si="152"/>
        <v>0.52280192429076766</v>
      </c>
      <c r="J255" s="1">
        <f t="shared" si="152"/>
        <v>1.5718540198459985</v>
      </c>
      <c r="K255" s="1">
        <f t="shared" si="152"/>
        <v>0.63735349940055031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0.67485431280770281</v>
      </c>
      <c r="G258" s="1">
        <f t="shared" si="155"/>
        <v>0.69528817283634481</v>
      </c>
      <c r="H258" s="1">
        <f t="shared" si="155"/>
        <v>0.59045284135486931</v>
      </c>
      <c r="I258" s="1">
        <f t="shared" si="155"/>
        <v>2.1578073850956709</v>
      </c>
      <c r="J258" s="1">
        <f t="shared" si="155"/>
        <v>2.2645591724279441</v>
      </c>
      <c r="K258" s="1">
        <f t="shared" si="155"/>
        <v>1.6480159772968222E-2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1.0992375236709062E-4</v>
      </c>
      <c r="J259" s="1">
        <f t="shared" si="156"/>
        <v>4.9434260053273936E-4</v>
      </c>
      <c r="K259" s="1">
        <f t="shared" si="156"/>
        <v>6.7851050930860371E-5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1.4652534571051785</v>
      </c>
      <c r="G260" s="1">
        <f t="shared" ref="G260:K260" si="157">SUM(G261:G270)</f>
        <v>1.6417265102243412</v>
      </c>
      <c r="H260" s="1">
        <f t="shared" si="157"/>
        <v>1.7287880680800225</v>
      </c>
      <c r="I260" s="1">
        <f t="shared" si="157"/>
        <v>1.480709629826958</v>
      </c>
      <c r="J260" s="1">
        <f t="shared" si="157"/>
        <v>1.1347635959527393</v>
      </c>
      <c r="K260" s="1">
        <f t="shared" si="157"/>
        <v>2.8669031607352911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1.9666244581939604E-2</v>
      </c>
      <c r="G261" s="1">
        <f t="shared" si="158"/>
        <v>7.4733069059571599E-3</v>
      </c>
      <c r="H261" s="1">
        <f t="shared" si="158"/>
        <v>5.7538572504779234E-3</v>
      </c>
      <c r="I261" s="1">
        <f t="shared" si="158"/>
        <v>8.9951994563457015E-5</v>
      </c>
      <c r="J261" s="1">
        <f t="shared" si="158"/>
        <v>8.6074348246370017E-5</v>
      </c>
      <c r="K261" s="1">
        <f t="shared" si="158"/>
        <v>4.680378857780278E-3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1.7305424404056042E-5</v>
      </c>
      <c r="K262" s="1">
        <f t="shared" si="158"/>
        <v>2.7107085959668336E-3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3.1342281787194499E-7</v>
      </c>
      <c r="J263" s="1">
        <f t="shared" si="158"/>
        <v>3.1242818747665817E-6</v>
      </c>
      <c r="K263" s="1">
        <f t="shared" si="158"/>
        <v>7.8331713272280248E-5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9.0690729012361674E-4</v>
      </c>
      <c r="G264" s="1">
        <f t="shared" si="158"/>
        <v>5.1196640736839193E-4</v>
      </c>
      <c r="H264" s="1">
        <f t="shared" si="158"/>
        <v>2.4424341024681649E-3</v>
      </c>
      <c r="I264" s="1">
        <f t="shared" si="158"/>
        <v>4.5892759615962356E-5</v>
      </c>
      <c r="J264" s="1">
        <f t="shared" si="158"/>
        <v>2.9746250540616144E-4</v>
      </c>
      <c r="K264" s="1">
        <f t="shared" si="158"/>
        <v>0.10749587794592905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2.6448303301515753E-3</v>
      </c>
      <c r="G266" s="1">
        <f t="shared" si="158"/>
        <v>4.509507779421188E-4</v>
      </c>
      <c r="H266" s="1">
        <f t="shared" si="158"/>
        <v>2.8842684342031311E-3</v>
      </c>
      <c r="I266" s="1">
        <f t="shared" si="158"/>
        <v>1.1058803271620518E-3</v>
      </c>
      <c r="J266" s="1">
        <f t="shared" si="158"/>
        <v>5.6200783098844876E-3</v>
      </c>
      <c r="K266" s="1">
        <f t="shared" si="158"/>
        <v>0.79075245118872339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1.4243120885859855</v>
      </c>
      <c r="G268" s="1">
        <f t="shared" si="158"/>
        <v>1.5783660543048339</v>
      </c>
      <c r="H268" s="1">
        <f t="shared" si="158"/>
        <v>1.6519123191197844</v>
      </c>
      <c r="I268" s="1">
        <f t="shared" si="158"/>
        <v>1.4749029595021814</v>
      </c>
      <c r="J268" s="1">
        <f t="shared" si="158"/>
        <v>1.1206409757891527</v>
      </c>
      <c r="K268" s="1">
        <f t="shared" si="158"/>
        <v>1.9406546078901394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1.7723386316978302E-2</v>
      </c>
      <c r="G269" s="1">
        <f t="shared" si="158"/>
        <v>5.492423182823962E-2</v>
      </c>
      <c r="H269" s="1">
        <f t="shared" si="158"/>
        <v>6.5795189173088742E-2</v>
      </c>
      <c r="I269" s="1">
        <f t="shared" si="158"/>
        <v>4.5643992994469406E-3</v>
      </c>
      <c r="J269" s="1">
        <f t="shared" si="158"/>
        <v>8.096807798766946E-3</v>
      </c>
      <c r="K269" s="1">
        <f t="shared" si="158"/>
        <v>2.0446623025861064E-2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2.3252117022237453E-7</v>
      </c>
      <c r="J270" s="1">
        <f t="shared" si="158"/>
        <v>1.7674950038796458E-6</v>
      </c>
      <c r="K270" s="1">
        <f t="shared" si="158"/>
        <v>8.4181517618984336E-5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1.9348056977292918</v>
      </c>
      <c r="G271" s="1">
        <f t="shared" ref="G271:K271" si="159">SUM(G272:G273)</f>
        <v>1.858787056674388</v>
      </c>
      <c r="H271" s="1">
        <f t="shared" si="159"/>
        <v>2.5503078037329807</v>
      </c>
      <c r="I271" s="1">
        <f t="shared" si="159"/>
        <v>2.2433498016398854</v>
      </c>
      <c r="J271" s="1">
        <f t="shared" si="159"/>
        <v>1.5189453997671931</v>
      </c>
      <c r="K271" s="1">
        <f t="shared" si="159"/>
        <v>2.0114682634923668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1.9348056977292918</v>
      </c>
      <c r="G272" s="1">
        <f>'[1]Electricity and CHPs'!C$106-G273</f>
        <v>1.858787056674388</v>
      </c>
      <c r="H272" s="1">
        <f>'[1]Electricity and CHPs'!D$106-H273</f>
        <v>2.5503078037329807</v>
      </c>
      <c r="I272" s="1">
        <f>'[1]Electricity and CHPs'!E$106-I273</f>
        <v>2.2433498016398854</v>
      </c>
      <c r="J272" s="1">
        <f>'[1]Electricity and CHPs'!F$106-J273</f>
        <v>0.25884121439754315</v>
      </c>
      <c r="K272" s="1">
        <f>'[1]Electricity and CHPs'!G$106-K273</f>
        <v>9.7405925864713083E-5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1.26010418536965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2.0113708575665021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1.9348056977292918</v>
      </c>
      <c r="G277" s="1">
        <f t="shared" ref="G277:K277" si="161">SUM(G278:G279)</f>
        <v>1.858787056674388</v>
      </c>
      <c r="H277" s="1">
        <f t="shared" si="161"/>
        <v>2.5503078037329807</v>
      </c>
      <c r="I277" s="1">
        <f t="shared" si="161"/>
        <v>2.2433498016398854</v>
      </c>
      <c r="J277" s="1">
        <f t="shared" si="161"/>
        <v>1.5189453997671931</v>
      </c>
      <c r="K277" s="1">
        <f t="shared" si="161"/>
        <v>2.0114682634923668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1.9348056977292918</v>
      </c>
      <c r="G278" s="1">
        <f t="shared" ref="G278:K278" si="162">G272</f>
        <v>1.858787056674388</v>
      </c>
      <c r="H278" s="1">
        <f t="shared" si="162"/>
        <v>2.5503078037329807</v>
      </c>
      <c r="I278" s="1">
        <f t="shared" si="162"/>
        <v>2.2433498016398854</v>
      </c>
      <c r="J278" s="1">
        <f t="shared" si="162"/>
        <v>0.25884121439754315</v>
      </c>
      <c r="K278" s="1">
        <f t="shared" si="162"/>
        <v>9.7405925864713083E-5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1.26010418536965</v>
      </c>
      <c r="K279" s="1">
        <f t="shared" si="163"/>
        <v>2.0113708575665021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0.65966044215994468</v>
      </c>
      <c r="G280" s="1">
        <f t="shared" ref="G280:K280" si="164">SUM(G281:G285)</f>
        <v>1.8167115602672452</v>
      </c>
      <c r="H280" s="1">
        <f t="shared" si="164"/>
        <v>3.3621707768214821</v>
      </c>
      <c r="I280" s="1">
        <f t="shared" si="164"/>
        <v>5.584082493671751</v>
      </c>
      <c r="J280" s="1">
        <f t="shared" si="164"/>
        <v>8.3461026611583584</v>
      </c>
      <c r="K280" s="1">
        <f t="shared" si="164"/>
        <v>12.45418478431966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0.65963739907489838</v>
      </c>
      <c r="G281" s="1">
        <f>'[1]Electricity and CHPs'!C$105-G282</f>
        <v>1.8166811221567865</v>
      </c>
      <c r="H281" s="1">
        <f>'[1]Electricity and CHPs'!D$105-H282</f>
        <v>3.3621391281359121</v>
      </c>
      <c r="I281" s="1">
        <f>'[1]Electricity and CHPs'!E$105-I282</f>
        <v>5.5769117862861108</v>
      </c>
      <c r="J281" s="1">
        <f>'[1]Electricity and CHPs'!F$105-J282</f>
        <v>7.956193239463845</v>
      </c>
      <c r="K281" s="1">
        <f>'[1]Electricity and CHPs'!G$105-K282</f>
        <v>4.6439856464175477E-4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0.37708000562549371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12.450091077647521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1.1521541823451606E-5</v>
      </c>
      <c r="G283" s="1">
        <f>'[1]Electricity and CHPs'!C$110</f>
        <v>1.5219054927044812E-5</v>
      </c>
      <c r="H283" s="1">
        <f>'[1]Electricity and CHPs'!D$110</f>
        <v>1.5824341303625251E-5</v>
      </c>
      <c r="I283" s="1">
        <f>'[1]Electricity and CHPs'!E$110</f>
        <v>2.0368186127403135E-3</v>
      </c>
      <c r="J283" s="1">
        <f>'[1]Electricity and CHPs'!F$110</f>
        <v>3.7826426738256031E-3</v>
      </c>
      <c r="K283" s="1">
        <f>'[1]Electricity and CHPs'!G$110</f>
        <v>1.3710471761376099E-3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1.152154322278123E-5</v>
      </c>
      <c r="G284" s="1">
        <f>'[1]Electricity and CHPs'!C$113</f>
        <v>1.5219055531856753E-5</v>
      </c>
      <c r="H284" s="1">
        <f>'[1]Electricity and CHPs'!D$113</f>
        <v>1.5824344266697618E-5</v>
      </c>
      <c r="I284" s="1">
        <f>'[1]Electricity and CHPs'!E$113</f>
        <v>3.8624211046816748E-3</v>
      </c>
      <c r="J284" s="1">
        <f>'[1]Electricity and CHPs'!F$113</f>
        <v>7.2527616866471922E-3</v>
      </c>
      <c r="K284" s="1">
        <f>'[1]Electricity and CHPs'!G$113</f>
        <v>1.9571485810674322E-3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1.2714676682180975E-3</v>
      </c>
      <c r="J285" s="1">
        <f>'[1]Electricity and CHPs'!F$117</f>
        <v>1.7940117085448759E-3</v>
      </c>
      <c r="K285" s="1">
        <f>'[1]Electricity and CHPs'!G$117</f>
        <v>3.0111235029256733E-4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5.9135584822260631E-4</v>
      </c>
      <c r="J286" s="1">
        <f t="shared" si="165"/>
        <v>0.24051410771226864</v>
      </c>
      <c r="K286" s="1">
        <f t="shared" si="165"/>
        <v>0.12576555123510272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3.5226640736227521E-4</v>
      </c>
      <c r="J287" s="1">
        <f>'[1]Electricity and CHPs'!F$108</f>
        <v>0.24000204657195556</v>
      </c>
      <c r="K287" s="1">
        <f>'[1]Electricity and CHPs'!G$108</f>
        <v>0.1253619209976877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2.3908944086033112E-4</v>
      </c>
      <c r="J288" s="1">
        <f>'[1]Electricity and CHPs'!F$119</f>
        <v>5.1206114031308793E-4</v>
      </c>
      <c r="K288" s="1">
        <f>'[1]Electricity and CHPs'!G$119</f>
        <v>4.0363023741501786E-4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437.64479611917812</v>
      </c>
      <c r="G289" s="3">
        <f t="shared" ref="G289" si="166">SUM(G290,G292,G300,G308,G356,G377,G385,G387,G395,G399,G393)</f>
        <v>419.59963806478225</v>
      </c>
      <c r="H289" s="3">
        <f t="shared" ref="H289" si="167">SUM(H290,H292,H300,H308,H356,H377,H385,H387,H395,H399,H393)</f>
        <v>397.29505896013416</v>
      </c>
      <c r="I289" s="3">
        <f t="shared" ref="I289" si="168">SUM(I290,I292,I300,I308,I356,I377,I385,I387,I395,I399,I393)</f>
        <v>428.76313250929951</v>
      </c>
      <c r="J289" s="3">
        <f t="shared" ref="J289" si="169">SUM(J290,J292,J300,J308,J356,J377,J385,J387,J395,J399,J393)</f>
        <v>376.2519080248253</v>
      </c>
      <c r="K289" s="3">
        <f t="shared" ref="K289" si="170">SUM(K290,K292,K300,K308,K356,K377,K385,K387,K395,K399,K393)</f>
        <v>379.55651383306224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250.94818536581917</v>
      </c>
      <c r="G290" s="1">
        <f t="shared" ref="G290:K290" si="171">G291</f>
        <v>253.29975211355759</v>
      </c>
      <c r="H290" s="1">
        <f t="shared" si="171"/>
        <v>196.56887478986303</v>
      </c>
      <c r="I290" s="1">
        <f t="shared" si="171"/>
        <v>204.35943377092039</v>
      </c>
      <c r="J290" s="1">
        <f t="shared" si="171"/>
        <v>98.945502328006782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250.94818536581917</v>
      </c>
      <c r="G291" s="1">
        <f>'[1]Electricity and CHPs_IN'!C$14</f>
        <v>253.29975211355759</v>
      </c>
      <c r="H291" s="1">
        <f>'[1]Electricity and CHPs_IN'!D$14</f>
        <v>196.56887478986303</v>
      </c>
      <c r="I291" s="1">
        <f>'[1]Electricity and CHPs_IN'!E$14</f>
        <v>204.35943377092039</v>
      </c>
      <c r="J291" s="1">
        <f>'[1]Electricity and CHPs_IN'!F$14</f>
        <v>98.945502328006782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149.43048619864891</v>
      </c>
      <c r="G292" s="1">
        <f t="shared" ref="G292:K292" si="173">SUM(G293:G295)</f>
        <v>125.60556422872425</v>
      </c>
      <c r="H292" s="1">
        <f t="shared" si="173"/>
        <v>141.08324749271964</v>
      </c>
      <c r="I292" s="1">
        <f t="shared" si="173"/>
        <v>150.49321832215955</v>
      </c>
      <c r="J292" s="1">
        <f t="shared" si="173"/>
        <v>151.75432518341486</v>
      </c>
      <c r="K292" s="1">
        <f t="shared" si="173"/>
        <v>152.6201570131679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66.745681544025615</v>
      </c>
      <c r="G293" s="1">
        <f>'[1]Electricity and CHPs_IN'!C$15</f>
        <v>49.798803936135108</v>
      </c>
      <c r="H293" s="1">
        <f>'[1]Electricity and CHPs_IN'!D$15</f>
        <v>68.536668921369085</v>
      </c>
      <c r="I293" s="1">
        <f>'[1]Electricity and CHPs_IN'!E$15</f>
        <v>70.235415738225171</v>
      </c>
      <c r="J293" s="1">
        <f>'[1]Electricity and CHPs_IN'!F$15</f>
        <v>72.988665644959241</v>
      </c>
      <c r="K293" s="1">
        <f>'[1]Electricity and CHPs_IN'!G$15</f>
        <v>69.178248752755806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66.632403101894511</v>
      </c>
      <c r="G294" s="1">
        <f>'[1]Electricity and CHPs_IN'!C$16</f>
        <v>55.764008665638663</v>
      </c>
      <c r="H294" s="1">
        <f>'[1]Electricity and CHPs_IN'!D$16</f>
        <v>65.54868316973787</v>
      </c>
      <c r="I294" s="1">
        <f>'[1]Electricity and CHPs_IN'!E$16</f>
        <v>64.463866739233737</v>
      </c>
      <c r="J294" s="1">
        <f>'[1]Electricity and CHPs_IN'!F$16</f>
        <v>62.32454489132671</v>
      </c>
      <c r="K294" s="1">
        <f>'[1]Electricity and CHPs_IN'!G$16</f>
        <v>66.134963608595498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16.052401552728767</v>
      </c>
      <c r="G295" s="1">
        <f>'[1]Electricity and CHPs_IN'!C$13</f>
        <v>20.042751626950473</v>
      </c>
      <c r="H295" s="1">
        <f>'[1]Electricity and CHPs_IN'!D$13</f>
        <v>6.9978954016126806</v>
      </c>
      <c r="I295" s="1">
        <f>'[1]Electricity and CHPs_IN'!E$13</f>
        <v>15.793935844700648</v>
      </c>
      <c r="J295" s="1">
        <f>'[1]Electricity and CHPs_IN'!F$13</f>
        <v>16.441114647128909</v>
      </c>
      <c r="K295" s="1">
        <f>'[1]Electricity and CHPs_IN'!G$13</f>
        <v>17.306944651816586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0.14010172134772936</v>
      </c>
      <c r="G296" s="1">
        <f t="shared" ref="G296:K296" si="174">SUM(G297:G299)</f>
        <v>5.4170713240074969E-2</v>
      </c>
      <c r="H296" s="1">
        <f t="shared" si="174"/>
        <v>6.5739286414755555E-3</v>
      </c>
      <c r="I296" s="1">
        <f t="shared" si="174"/>
        <v>7.5815435774291007E-2</v>
      </c>
      <c r="J296" s="1">
        <f t="shared" si="174"/>
        <v>8.2357586969274369E-3</v>
      </c>
      <c r="K296" s="1">
        <f t="shared" si="174"/>
        <v>4.4655838756777437E-4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0.11618457593484093</v>
      </c>
      <c r="G297" s="1">
        <f>'[1]Electricity and CHPs_IN'!C$18</f>
        <v>8.6565999405814522E-4</v>
      </c>
      <c r="H297" s="1">
        <f>'[1]Electricity and CHPs_IN'!D$18</f>
        <v>4.664708632713393E-3</v>
      </c>
      <c r="I297" s="1">
        <f>'[1]Electricity and CHPs_IN'!E$18</f>
        <v>9.0541191177859128E-4</v>
      </c>
      <c r="J297" s="1">
        <f>'[1]Electricity and CHPs_IN'!F$18</f>
        <v>2.2926593501421846E-3</v>
      </c>
      <c r="K297" s="1">
        <f>'[1]Electricity and CHPs_IN'!G$18</f>
        <v>1.7749639668994425E-5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3.225357526328498E-3</v>
      </c>
      <c r="G298" s="1">
        <f>IFERROR(G70/SUM(G70,G183),0)*'[1]Electricity and CHPs_IN'!C$28</f>
        <v>1.6480485882988314E-4</v>
      </c>
      <c r="H298" s="1">
        <f>IFERROR(H70/SUM(H70,H183),0)*'[1]Electricity and CHPs_IN'!D$28</f>
        <v>7.5828932094488828E-4</v>
      </c>
      <c r="I298" s="1">
        <f>IFERROR(I70/SUM(I70,I183),0)*'[1]Electricity and CHPs_IN'!E$28</f>
        <v>1.9290432863796974E-4</v>
      </c>
      <c r="J298" s="1">
        <f>IFERROR(J70/SUM(J70,J183),0)*'[1]Electricity and CHPs_IN'!F$28</f>
        <v>2.4052881324550596E-4</v>
      </c>
      <c r="K298" s="1">
        <f>IFERROR(K70/SUM(K70,K183),0)*'[1]Electricity and CHPs_IN'!G$28</f>
        <v>0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2.069178788655995E-2</v>
      </c>
      <c r="G299" s="1">
        <f>IFERROR(G71/SUM(G71,G233),0)*'[1]Electricity and CHPs_IN'!C$41</f>
        <v>5.3140248387186943E-2</v>
      </c>
      <c r="H299" s="1">
        <f>IFERROR(H71/SUM(H71,H233),0)*'[1]Electricity and CHPs_IN'!D$41</f>
        <v>1.1509306878172739E-3</v>
      </c>
      <c r="I299" s="1">
        <f>IFERROR(I71/SUM(I71,I233),0)*'[1]Electricity and CHPs_IN'!E$41</f>
        <v>7.4717119533874443E-2</v>
      </c>
      <c r="J299" s="1">
        <f>IFERROR(J71/SUM(J71,J233),0)*'[1]Electricity and CHPs_IN'!F$41</f>
        <v>5.7025705335397459E-3</v>
      </c>
      <c r="K299" s="1">
        <f>IFERROR(K71/SUM(K71,K233),0)*'[1]Electricity and CHPs_IN'!G$41</f>
        <v>4.2880874789877994E-4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0.14010172134772936</v>
      </c>
      <c r="G300" s="1">
        <f t="shared" ref="G300:K300" si="175">G296</f>
        <v>5.4170713240074969E-2</v>
      </c>
      <c r="H300" s="1">
        <f t="shared" si="175"/>
        <v>6.5739286414755555E-3</v>
      </c>
      <c r="I300" s="1">
        <f t="shared" si="175"/>
        <v>7.5815435774291007E-2</v>
      </c>
      <c r="J300" s="1">
        <f t="shared" si="175"/>
        <v>8.2357586969274369E-3</v>
      </c>
      <c r="K300" s="1">
        <f t="shared" si="175"/>
        <v>4.4655838756777437E-4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0.11618457593484093</v>
      </c>
      <c r="G301" s="1">
        <f t="shared" si="176"/>
        <v>8.6565999405814522E-4</v>
      </c>
      <c r="H301" s="1">
        <f t="shared" si="176"/>
        <v>4.664708632713393E-3</v>
      </c>
      <c r="I301" s="1">
        <f t="shared" si="176"/>
        <v>9.0541191177859128E-4</v>
      </c>
      <c r="J301" s="1">
        <f t="shared" si="176"/>
        <v>2.2926593501421846E-3</v>
      </c>
      <c r="K301" s="1">
        <f t="shared" si="176"/>
        <v>1.7749639668994425E-5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3.225357526328498E-3</v>
      </c>
      <c r="G302" s="1">
        <f t="shared" si="177"/>
        <v>1.6480485882988314E-4</v>
      </c>
      <c r="H302" s="1">
        <f t="shared" si="177"/>
        <v>7.5828932094488828E-4</v>
      </c>
      <c r="I302" s="1">
        <f t="shared" si="177"/>
        <v>1.9290432863796974E-4</v>
      </c>
      <c r="J302" s="1">
        <f t="shared" si="177"/>
        <v>2.4052881324550596E-4</v>
      </c>
      <c r="K302" s="1">
        <f t="shared" si="177"/>
        <v>0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2.069178788655995E-2</v>
      </c>
      <c r="G303" s="1">
        <f t="shared" si="178"/>
        <v>5.3140248387186943E-2</v>
      </c>
      <c r="H303" s="1">
        <f t="shared" si="178"/>
        <v>1.1509306878172739E-3</v>
      </c>
      <c r="I303" s="1">
        <f t="shared" si="178"/>
        <v>7.4717119533874443E-2</v>
      </c>
      <c r="J303" s="1">
        <f t="shared" si="178"/>
        <v>5.7025705335397459E-3</v>
      </c>
      <c r="K303" s="1">
        <f t="shared" si="178"/>
        <v>4.2880874789877994E-4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4.0424720195403072</v>
      </c>
      <c r="G308" s="1">
        <f t="shared" ref="G308:K308" si="179">SUM(G309:G323)</f>
        <v>2.1733415628017152</v>
      </c>
      <c r="H308" s="1">
        <f t="shared" si="179"/>
        <v>2.1980491622946481</v>
      </c>
      <c r="I308" s="1">
        <f t="shared" si="179"/>
        <v>3.8101307701184717</v>
      </c>
      <c r="J308" s="1">
        <f t="shared" si="179"/>
        <v>4.5413735556563468</v>
      </c>
      <c r="K308" s="1">
        <f t="shared" si="179"/>
        <v>6.883724898560402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9.6463091744444802E-3</v>
      </c>
      <c r="K309" s="1">
        <f>'[1]Electricity and CHPs_IN'!G$21</f>
        <v>1.4597787150720843E-3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1.0314298560567836E-3</v>
      </c>
      <c r="H310" s="1">
        <f>'[1]Electricity and CHPs_IN'!D$22</f>
        <v>7.6785644929616417E-3</v>
      </c>
      <c r="I310" s="1">
        <f>'[1]Electricity and CHPs_IN'!E$22</f>
        <v>3.7568469667974944E-3</v>
      </c>
      <c r="J310" s="1">
        <f>'[1]Electricity and CHPs_IN'!F$22</f>
        <v>0.11278317750819393</v>
      </c>
      <c r="K310" s="1">
        <f>'[1]Electricity and CHPs_IN'!G$22</f>
        <v>7.0558078368408387E-3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8.8536655293049507E-3</v>
      </c>
      <c r="K311" s="1">
        <f>'[1]Electricity and CHPs_IN'!G$23</f>
        <v>3.05456696000644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1.2810557294751828</v>
      </c>
      <c r="G312" s="1">
        <f>IFERROR(G84/SUM(G84+G187),0)*'[1]Electricity and CHPs_IN'!C$24</f>
        <v>4.4651898797482247E-4</v>
      </c>
      <c r="H312" s="1">
        <f>IFERROR(H84/SUM(H84+H187),0)*'[1]Electricity and CHPs_IN'!D$24</f>
        <v>5.0041146421768217E-3</v>
      </c>
      <c r="I312" s="1">
        <f>IFERROR(I84/SUM(I84+I187),0)*'[1]Electricity and CHPs_IN'!E$24</f>
        <v>6.4073997868184709E-3</v>
      </c>
      <c r="J312" s="1">
        <f>IFERROR(J84/SUM(J84+J187),0)*'[1]Electricity and CHPs_IN'!F$24</f>
        <v>1.6195246471902486E-2</v>
      </c>
      <c r="K312" s="1">
        <f>IFERROR(K84/SUM(K84+K187),0)*'[1]Electricity and CHPs_IN'!G$24</f>
        <v>3.0056902895019818E-4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9.1023627253279074E-2</v>
      </c>
      <c r="K313" s="1">
        <f>IFERROR(K85/SUM(K85+K188),0)*'[1]Electricity and CHPs_IN'!G$29</f>
        <v>5.5672720524505885E-2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0.89328414774923526</v>
      </c>
      <c r="G314" s="1">
        <f>G86/SUM(G86,G239)*'[1]Electricity and CHPs_IN'!C$39</f>
        <v>0.11997450836322997</v>
      </c>
      <c r="H314" s="1">
        <f>H86/SUM(H86,H239)*'[1]Electricity and CHPs_IN'!D$39</f>
        <v>6.6338062753139221E-2</v>
      </c>
      <c r="I314" s="1">
        <f>I86/SUM(I86,I239)*'[1]Electricity and CHPs_IN'!E$39</f>
        <v>5.2343538112373002E-2</v>
      </c>
      <c r="J314" s="1">
        <f>J86/SUM(J86,J239)*'[1]Electricity and CHPs_IN'!F$39</f>
        <v>3.4439935537040105E-2</v>
      </c>
      <c r="K314" s="1">
        <f>K86/SUM(K86,K239)*'[1]Electricity and CHPs_IN'!G$39</f>
        <v>1.6770816872418329E-2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6.3543589049285939E-3</v>
      </c>
      <c r="K315" s="1">
        <f>IFERROR(K87/SUM(K87,K240),0)*'[1]Electricity and CHPs_IN'!G$40</f>
        <v>6.5395275857110949E-3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1.5766733663236682E-2</v>
      </c>
      <c r="G317" s="1">
        <f>G89/SUM(G89,G242)*'[1]Electricity and CHPs_IN'!C$48</f>
        <v>3.0675064792753687E-3</v>
      </c>
      <c r="H317" s="1">
        <f>H89/SUM(H89,H242)*'[1]Electricity and CHPs_IN'!D$48</f>
        <v>9.9532579326173133E-3</v>
      </c>
      <c r="I317" s="1">
        <f>I89/SUM(I89,I242)*'[1]Electricity and CHPs_IN'!E$48</f>
        <v>9.2072664286220168E-3</v>
      </c>
      <c r="J317" s="1">
        <f>J89/SUM(J89,J242)*'[1]Electricity and CHPs_IN'!F$48</f>
        <v>3.5730677390986655E-2</v>
      </c>
      <c r="K317" s="1">
        <f>K89/SUM(K89,K242)*'[1]Electricity and CHPs_IN'!G$48</f>
        <v>8.7992462547395234E-2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3.1420514098820138E-4</v>
      </c>
      <c r="J318" s="1">
        <f>IFERROR(J90/SUM(J90,J243),0)*'[1]Electricity and CHPs_IN'!F$49</f>
        <v>9.589595165889937E-4</v>
      </c>
      <c r="K318" s="1">
        <f>IFERROR(K90/SUM(K90,K243),0)*'[1]Electricity and CHPs_IN'!G$49</f>
        <v>6.8400297258129931E-4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2.1903641293774243E-2</v>
      </c>
      <c r="G319" s="1">
        <f>IFERROR(G91/SUM(G91,G244),0)*'[1]Electricity and CHPs_IN'!C$51</f>
        <v>2.9806206093009125E-3</v>
      </c>
      <c r="H319" s="1">
        <f>IFERROR(H91/SUM(H91,H244),0)*'[1]Electricity and CHPs_IN'!D$51</f>
        <v>1.2276360728340603E-2</v>
      </c>
      <c r="I319" s="1">
        <f>IFERROR(I91/SUM(I91,I244),0)*'[1]Electricity and CHPs_IN'!E$51</f>
        <v>0.26643627328867842</v>
      </c>
      <c r="J319" s="1">
        <f>IFERROR(J91/SUM(J91,J244),0)*'[1]Electricity and CHPs_IN'!F$51</f>
        <v>0.80799275104750079</v>
      </c>
      <c r="K319" s="1">
        <f>IFERROR(K91/SUM(K91,K244),0)*'[1]Electricity and CHPs_IN'!G$51</f>
        <v>0.71800409028496459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1.2896319037014868E-3</v>
      </c>
      <c r="J320" s="1">
        <f>IFERROR(J92/SUM(J92,J245),0)*'[1]Electricity and CHPs_IN'!F$52</f>
        <v>5.273830166631628E-3</v>
      </c>
      <c r="K320" s="1">
        <f>IFERROR(K92/SUM(K92,K245),0)*'[1]Electricity and CHPs_IN'!G$52</f>
        <v>4.1094654120593628E-3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1.064695451536674</v>
      </c>
      <c r="G321" s="1">
        <f>IFERROR(G93/SUM(G93,G246),0)*'[1]Electricity and CHPs_IN'!C$54</f>
        <v>1.2550844805791623</v>
      </c>
      <c r="H321" s="1">
        <f>IFERROR(H93/SUM(H93,H246),0)*'[1]Electricity and CHPs_IN'!D$54</f>
        <v>1.4472308508466649</v>
      </c>
      <c r="I321" s="1">
        <f>IFERROR(I93/SUM(I93,I246),0)*'[1]Electricity and CHPs_IN'!E$54</f>
        <v>1.5374356649713219</v>
      </c>
      <c r="J321" s="1">
        <f>IFERROR(J93/SUM(J93,J246),0)*'[1]Electricity and CHPs_IN'!F$54</f>
        <v>1.7234829011674111</v>
      </c>
      <c r="K321" s="1">
        <f>IFERROR(K93/SUM(K93,K246),0)*'[1]Electricity and CHPs_IN'!G$54</f>
        <v>2.9025228593732693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0.765766315822204</v>
      </c>
      <c r="G322" s="1">
        <f>IFERROR(G94/SUM(G94,G247),0)*'[1]Electricity and CHPs_IN'!C$55</f>
        <v>0.79075649792671487</v>
      </c>
      <c r="H322" s="1">
        <f>IFERROR(H94/SUM(H94,H247),0)*'[1]Electricity and CHPs_IN'!D$55</f>
        <v>0.6495679508987473</v>
      </c>
      <c r="I322" s="1">
        <f>IFERROR(I94/SUM(I94,I247),0)*'[1]Electricity and CHPs_IN'!E$55</f>
        <v>1.9324691902134556</v>
      </c>
      <c r="J322" s="1">
        <f>IFERROR(J94/SUM(J94,J247),0)*'[1]Electricity and CHPs_IN'!F$55</f>
        <v>1.6865099362534124</v>
      </c>
      <c r="K322" s="1">
        <f>IFERROR(K94/SUM(K94,K247),0)*'[1]Electricity and CHPs_IN'!G$55</f>
        <v>2.7391252730049429E-2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4.7075330571501279E-4</v>
      </c>
      <c r="J323" s="1">
        <f>IFERROR(J95/SUM(J95,J248),0)*'[1]Electricity and CHPs_IN'!F$58</f>
        <v>2.1281797347210787E-3</v>
      </c>
      <c r="K323" s="1">
        <f>IFERROR(K95/SUM(K95,K248),0)*'[1]Electricity and CHPs_IN'!G$58</f>
        <v>6.5458467014516564E-4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2.9015738768874226</v>
      </c>
      <c r="G324" s="1">
        <f t="shared" ref="G324:K324" si="180">G308-G340</f>
        <v>0.85103003485792894</v>
      </c>
      <c r="H324" s="1">
        <f t="shared" si="180"/>
        <v>0.67554154026042434</v>
      </c>
      <c r="I324" s="1">
        <f t="shared" si="180"/>
        <v>2.2678978320692034</v>
      </c>
      <c r="J324" s="1">
        <f t="shared" si="180"/>
        <v>2.8078513351965091</v>
      </c>
      <c r="K324" s="1">
        <f t="shared" si="180"/>
        <v>1.7767820731014483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9.6119421994018388E-3</v>
      </c>
      <c r="K325" s="1">
        <f t="shared" si="181"/>
        <v>6.514888282747695E-4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9.5591725165782167E-4</v>
      </c>
      <c r="H326" s="1">
        <f t="shared" si="182"/>
        <v>6.9087144059667522E-3</v>
      </c>
      <c r="I326" s="1">
        <f t="shared" si="182"/>
        <v>3.7489169014002636E-3</v>
      </c>
      <c r="J326" s="1">
        <f t="shared" si="182"/>
        <v>0.11238136407089271</v>
      </c>
      <c r="K326" s="1">
        <f t="shared" si="182"/>
        <v>3.148956710146567E-3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8.8221225114751244E-3</v>
      </c>
      <c r="K327" s="1">
        <f t="shared" si="183"/>
        <v>1.3632314467355093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1.2482729159139572</v>
      </c>
      <c r="G328" s="1">
        <f t="shared" si="184"/>
        <v>4.1382862953932717E-4</v>
      </c>
      <c r="H328" s="1">
        <f t="shared" si="184"/>
        <v>4.50240392578661E-3</v>
      </c>
      <c r="I328" s="1">
        <f t="shared" si="184"/>
        <v>6.3938748549315092E-3</v>
      </c>
      <c r="J328" s="1">
        <f t="shared" si="184"/>
        <v>1.6137547550870199E-2</v>
      </c>
      <c r="K328" s="1">
        <f t="shared" si="184"/>
        <v>1.3414181373152872E-4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9.0699336722099386E-2</v>
      </c>
      <c r="K329" s="1">
        <f t="shared" si="185"/>
        <v>2.4846338069525842E-2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0.87042458980880233</v>
      </c>
      <c r="G330" s="1">
        <f t="shared" si="186"/>
        <v>0.11119098563040172</v>
      </c>
      <c r="H330" s="1">
        <f t="shared" si="186"/>
        <v>5.9687032677349788E-2</v>
      </c>
      <c r="I330" s="1">
        <f t="shared" si="186"/>
        <v>5.2233049800226659E-2</v>
      </c>
      <c r="J330" s="1">
        <f t="shared" si="186"/>
        <v>3.4317236131115272E-2</v>
      </c>
      <c r="K330" s="1">
        <f t="shared" si="186"/>
        <v>7.4846959478259154E-3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6.3317201847768283E-3</v>
      </c>
      <c r="K331" s="1">
        <f t="shared" si="187"/>
        <v>2.9185445165742616E-3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1.5363255595687551E-2</v>
      </c>
      <c r="G333" s="1">
        <f t="shared" si="189"/>
        <v>2.8429294982033563E-3</v>
      </c>
      <c r="H333" s="1">
        <f t="shared" si="189"/>
        <v>8.9553479075948437E-3</v>
      </c>
      <c r="I333" s="1">
        <f t="shared" si="189"/>
        <v>9.1878314541463477E-3</v>
      </c>
      <c r="J333" s="1">
        <f t="shared" si="189"/>
        <v>3.560337944977969E-2</v>
      </c>
      <c r="K333" s="1">
        <f t="shared" si="189"/>
        <v>3.9270408405141927E-2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3.135419073408893E-4</v>
      </c>
      <c r="J334" s="1">
        <f t="shared" si="190"/>
        <v>9.5554302462532879E-4</v>
      </c>
      <c r="K334" s="1">
        <f t="shared" si="190"/>
        <v>3.0526564782898966E-4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2.1343116897899646E-2</v>
      </c>
      <c r="G335" s="1">
        <f t="shared" si="191"/>
        <v>2.7624046796263491E-3</v>
      </c>
      <c r="H335" s="1">
        <f t="shared" si="191"/>
        <v>1.1045537260834843E-2</v>
      </c>
      <c r="I335" s="1">
        <f t="shared" si="191"/>
        <v>0.26587387160182591</v>
      </c>
      <c r="J335" s="1">
        <f t="shared" si="191"/>
        <v>0.80511410946472339</v>
      </c>
      <c r="K335" s="1">
        <f t="shared" si="191"/>
        <v>0.32044010413807461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1.2869097099509582E-3</v>
      </c>
      <c r="J336" s="1">
        <f t="shared" si="192"/>
        <v>5.2550410539836606E-3</v>
      </c>
      <c r="K336" s="1">
        <f t="shared" si="192"/>
        <v>1.8340251015415321E-3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0.74616999867107547</v>
      </c>
      <c r="G338" s="1">
        <f t="shared" si="194"/>
        <v>0.73286396916850027</v>
      </c>
      <c r="H338" s="1">
        <f t="shared" si="194"/>
        <v>0.58444250408289145</v>
      </c>
      <c r="I338" s="1">
        <f t="shared" si="194"/>
        <v>1.9283900762138804</v>
      </c>
      <c r="J338" s="1">
        <f t="shared" si="194"/>
        <v>1.6805013951792844</v>
      </c>
      <c r="K338" s="1">
        <f t="shared" si="194"/>
        <v>1.222452071798895E-2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4.697596255003872E-4</v>
      </c>
      <c r="J339" s="1">
        <f t="shared" si="195"/>
        <v>2.1205976534808073E-3</v>
      </c>
      <c r="K339" s="1">
        <f t="shared" si="195"/>
        <v>2.9213646928564921E-4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1.1408981426528846</v>
      </c>
      <c r="G340" s="1">
        <f t="shared" ref="G340:K340" si="196">SUM(G341:G355)</f>
        <v>1.3223115279437863</v>
      </c>
      <c r="H340" s="1">
        <f t="shared" si="196"/>
        <v>1.5225076220342237</v>
      </c>
      <c r="I340" s="1">
        <f t="shared" si="196"/>
        <v>1.5422329380492683</v>
      </c>
      <c r="J340" s="1">
        <f t="shared" si="196"/>
        <v>1.7335222204598375</v>
      </c>
      <c r="K340" s="1">
        <f t="shared" si="196"/>
        <v>5.1069428254589537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3.4366975042641329E-5</v>
      </c>
      <c r="K341" s="1">
        <f t="shared" si="197"/>
        <v>8.0828988679731485E-4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7.5512604398961887E-5</v>
      </c>
      <c r="H342" s="1">
        <f t="shared" si="198"/>
        <v>7.6985008699488947E-4</v>
      </c>
      <c r="I342" s="1">
        <f t="shared" si="198"/>
        <v>7.9300653972307761E-6</v>
      </c>
      <c r="J342" s="1">
        <f t="shared" si="198"/>
        <v>4.0181343730122387E-4</v>
      </c>
      <c r="K342" s="1">
        <f t="shared" si="198"/>
        <v>3.9068511266942716E-3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3.1543017829826353E-5</v>
      </c>
      <c r="K343" s="1">
        <f t="shared" si="199"/>
        <v>1.6913355132709307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3.2782813561225588E-2</v>
      </c>
      <c r="G344" s="1">
        <f t="shared" si="200"/>
        <v>3.2690358435495301E-5</v>
      </c>
      <c r="H344" s="1">
        <f t="shared" si="200"/>
        <v>5.0171071639021174E-4</v>
      </c>
      <c r="I344" s="1">
        <f t="shared" si="200"/>
        <v>1.3524931886961696E-5</v>
      </c>
      <c r="J344" s="1">
        <f t="shared" si="200"/>
        <v>5.7698921032287021E-5</v>
      </c>
      <c r="K344" s="1">
        <f t="shared" si="200"/>
        <v>1.6642721521866946E-4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3.2429053117968842E-4</v>
      </c>
      <c r="K345" s="1">
        <f t="shared" si="201"/>
        <v>3.0826382454980043E-2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2.2859557940432929E-2</v>
      </c>
      <c r="G346" s="1">
        <f t="shared" si="202"/>
        <v>8.7835227328282445E-3</v>
      </c>
      <c r="H346" s="1">
        <f t="shared" si="202"/>
        <v>6.6510300757894325E-3</v>
      </c>
      <c r="I346" s="1">
        <f t="shared" si="202"/>
        <v>1.1048831214634236E-4</v>
      </c>
      <c r="J346" s="1">
        <f t="shared" si="202"/>
        <v>1.2269940592483236E-4</v>
      </c>
      <c r="K346" s="1">
        <f t="shared" si="202"/>
        <v>9.2861209245924149E-3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2.263872015176565E-5</v>
      </c>
      <c r="K347" s="1">
        <f t="shared" si="203"/>
        <v>3.6209830691368333E-3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4.0347806754913174E-4</v>
      </c>
      <c r="G349" s="1">
        <f t="shared" si="205"/>
        <v>2.2457698107201246E-4</v>
      </c>
      <c r="H349" s="1">
        <f t="shared" si="205"/>
        <v>9.9791002502246963E-4</v>
      </c>
      <c r="I349" s="1">
        <f t="shared" si="205"/>
        <v>1.9434974475669026E-5</v>
      </c>
      <c r="J349" s="1">
        <f t="shared" si="205"/>
        <v>1.2729794120696497E-4</v>
      </c>
      <c r="K349" s="1">
        <f t="shared" si="205"/>
        <v>4.8722054142253307E-2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6.6323364731208636E-7</v>
      </c>
      <c r="J350" s="1">
        <f t="shared" si="206"/>
        <v>3.4164919636649107E-6</v>
      </c>
      <c r="K350" s="1">
        <f t="shared" si="206"/>
        <v>3.7873732475230965E-4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5.6052439587459674E-4</v>
      </c>
      <c r="G351" s="1">
        <f t="shared" si="207"/>
        <v>2.1821592967456336E-4</v>
      </c>
      <c r="H351" s="1">
        <f t="shared" si="207"/>
        <v>1.2308234675057605E-3</v>
      </c>
      <c r="I351" s="1">
        <f t="shared" si="207"/>
        <v>5.6240168685250946E-4</v>
      </c>
      <c r="J351" s="1">
        <f t="shared" si="207"/>
        <v>2.878641582777397E-3</v>
      </c>
      <c r="K351" s="1">
        <f t="shared" si="207"/>
        <v>0.39756398614688998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2.7221937505285659E-6</v>
      </c>
      <c r="J352" s="1">
        <f t="shared" si="208"/>
        <v>1.8789112647967302E-5</v>
      </c>
      <c r="K352" s="1">
        <f t="shared" si="208"/>
        <v>2.2754403105178307E-3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1.064695451536674</v>
      </c>
      <c r="G353" s="1">
        <f t="shared" si="209"/>
        <v>1.2550844805791623</v>
      </c>
      <c r="H353" s="1">
        <f t="shared" si="209"/>
        <v>1.4472308508466649</v>
      </c>
      <c r="I353" s="1">
        <f t="shared" si="209"/>
        <v>1.5374356649713219</v>
      </c>
      <c r="J353" s="1">
        <f t="shared" si="209"/>
        <v>1.7234829011674111</v>
      </c>
      <c r="K353" s="1">
        <f t="shared" si="209"/>
        <v>2.9025228593732693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1.9596317151128528E-2</v>
      </c>
      <c r="G354" s="1">
        <f t="shared" si="210"/>
        <v>5.7892528758214601E-2</v>
      </c>
      <c r="H354" s="1">
        <f t="shared" si="210"/>
        <v>6.5125446815855859E-2</v>
      </c>
      <c r="I354" s="1">
        <f t="shared" si="210"/>
        <v>4.079113999575279E-3</v>
      </c>
      <c r="J354" s="1">
        <f t="shared" si="210"/>
        <v>6.0085410741279599E-3</v>
      </c>
      <c r="K354" s="1">
        <f t="shared" si="210"/>
        <v>1.5166732012060478E-2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9.9368021462558796E-7</v>
      </c>
      <c r="J355" s="1">
        <f t="shared" si="211"/>
        <v>7.5820812402713558E-6</v>
      </c>
      <c r="K355" s="1">
        <f t="shared" si="211"/>
        <v>3.6244820085951643E-4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22.439146014501762</v>
      </c>
      <c r="G356" s="1">
        <f t="shared" ref="G356:K356" si="213">SUM(G357:G362)</f>
        <v>24.494653584683128</v>
      </c>
      <c r="H356" s="1">
        <f t="shared" si="213"/>
        <v>25.033031516394221</v>
      </c>
      <c r="I356" s="1">
        <f t="shared" si="213"/>
        <v>25.070396360848608</v>
      </c>
      <c r="J356" s="1">
        <f t="shared" si="213"/>
        <v>26.628649969867766</v>
      </c>
      <c r="K356" s="1">
        <f t="shared" si="213"/>
        <v>32.130204138142439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18.203594826997676</v>
      </c>
      <c r="G357" s="1">
        <f>'[1]Electricity and CHPs_IN'!C$19</f>
        <v>20.429788634535438</v>
      </c>
      <c r="H357" s="1">
        <f>'[1]Electricity and CHPs_IN'!D$19</f>
        <v>20.734851064583978</v>
      </c>
      <c r="I357" s="1">
        <f>'[1]Electricity and CHPs_IN'!E$19</f>
        <v>20.696591820059215</v>
      </c>
      <c r="J357" s="1">
        <f>'[1]Electricity and CHPs_IN'!F$19</f>
        <v>12.246872156120464</v>
      </c>
      <c r="K357" s="1">
        <f>'[1]Electricity and CHPs_IN'!G$19</f>
        <v>13.018165169955882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9.699619610133924</v>
      </c>
      <c r="K358" s="1">
        <f>'[1]Electricity and CHPs_IN'!G$20</f>
        <v>13.01728892037579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3.8411048888804205</v>
      </c>
      <c r="G359" s="1">
        <f>IFERROR(G131/SUM(G131,G196),0)*'[1]Electricity and CHPs_IN'!C$26</f>
        <v>3.6556708684912702</v>
      </c>
      <c r="H359" s="1">
        <f>IFERROR(H131/SUM(H131,H196),0)*'[1]Electricity and CHPs_IN'!D$26</f>
        <v>3.6645189912122089</v>
      </c>
      <c r="I359" s="1">
        <f>IFERROR(I131/SUM(I131,I196),0)*'[1]Electricity and CHPs_IN'!E$26</f>
        <v>3.6794910638192353</v>
      </c>
      <c r="J359" s="1">
        <f>IFERROR(J131/SUM(J131,J196),0)*'[1]Electricity and CHPs_IN'!F$26</f>
        <v>2.7265514729585907</v>
      </c>
      <c r="K359" s="1">
        <f>IFERROR(K131/SUM(K131,K196),0)*'[1]Electricity and CHPs_IN'!G$26</f>
        <v>2.3375261961562654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1.0842044932242323</v>
      </c>
      <c r="K360" s="1">
        <f>IFERROR(K132/SUM(K132,K197),0)*'[1]Electricity and CHPs_IN'!G$27</f>
        <v>1.336784460159492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0.39444629862366765</v>
      </c>
      <c r="G361" s="1">
        <f>IFERROR(G133/SUM(G133,G272),0)*'[1]Electricity and CHPs_IN'!C$44</f>
        <v>0.40919408165641852</v>
      </c>
      <c r="H361" s="1">
        <f>IFERROR(H133/SUM(H133,H272),0)*'[1]Electricity and CHPs_IN'!D$44</f>
        <v>0.63366146059803519</v>
      </c>
      <c r="I361" s="1">
        <f>IFERROR(I133/SUM(I133,I272),0)*'[1]Electricity and CHPs_IN'!E$44</f>
        <v>0.69431347697015711</v>
      </c>
      <c r="J361" s="1">
        <f>IFERROR(J133/SUM(J133,J272),0)*'[1]Electricity and CHPs_IN'!F$44</f>
        <v>0.1359618221806273</v>
      </c>
      <c r="K361" s="1">
        <f>IFERROR(K133/SUM(K133,K272),0)*'[1]Electricity and CHPs_IN'!G$44</f>
        <v>1.0548993355776884E-4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0.7354404152499292</v>
      </c>
      <c r="K362" s="1">
        <f>IFERROR(K134/SUM(K134,K273),0)*'[1]Electricity and CHPs_IN'!G$45</f>
        <v>2.4203339015614529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11.022349857939048</v>
      </c>
      <c r="G363" s="1">
        <f t="shared" ref="G363:K363" si="214">SUM(G364:G367)</f>
        <v>12.042729751513356</v>
      </c>
      <c r="H363" s="1">
        <f t="shared" si="214"/>
        <v>12.199685027898093</v>
      </c>
      <c r="I363" s="1">
        <f t="shared" si="214"/>
        <v>12.188041441939225</v>
      </c>
      <c r="J363" s="1">
        <f t="shared" si="214"/>
        <v>12.878623866218604</v>
      </c>
      <c r="K363" s="1">
        <f t="shared" si="214"/>
        <v>14.854882373323715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9.1017974134988382</v>
      </c>
      <c r="G364" s="1">
        <f t="shared" ref="G364:K364" si="215">G357*IFERROR(G136/G129,0)</f>
        <v>10.214894317267721</v>
      </c>
      <c r="H364" s="1">
        <f t="shared" si="215"/>
        <v>10.367425532291989</v>
      </c>
      <c r="I364" s="1">
        <f t="shared" si="215"/>
        <v>10.348295910029607</v>
      </c>
      <c r="J364" s="1">
        <f t="shared" si="215"/>
        <v>6.1234360780602319</v>
      </c>
      <c r="K364" s="1">
        <f t="shared" si="215"/>
        <v>6.509082584977941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4.8498098050669611</v>
      </c>
      <c r="K365" s="1">
        <f t="shared" si="216"/>
        <v>6.5086444601878952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1.9205524444402102</v>
      </c>
      <c r="G366" s="1">
        <f t="shared" si="217"/>
        <v>1.8278354342456351</v>
      </c>
      <c r="H366" s="1">
        <f t="shared" si="217"/>
        <v>1.8322594956061045</v>
      </c>
      <c r="I366" s="1">
        <f t="shared" si="217"/>
        <v>1.8397455319096176</v>
      </c>
      <c r="J366" s="1">
        <f t="shared" si="217"/>
        <v>1.3632757364792951</v>
      </c>
      <c r="K366" s="1">
        <f t="shared" si="217"/>
        <v>1.1687630980781327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0.54210224661211615</v>
      </c>
      <c r="K367" s="1">
        <f t="shared" si="218"/>
        <v>0.66839223007974602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11.416796156562716</v>
      </c>
      <c r="G370" s="1">
        <f t="shared" ref="G370:K370" si="221">SUM(G371:G376)</f>
        <v>12.451923833169772</v>
      </c>
      <c r="H370" s="1">
        <f t="shared" si="221"/>
        <v>12.833346488496128</v>
      </c>
      <c r="I370" s="1">
        <f t="shared" si="221"/>
        <v>12.882354918909382</v>
      </c>
      <c r="J370" s="1">
        <f t="shared" si="221"/>
        <v>13.750026103649162</v>
      </c>
      <c r="K370" s="1">
        <f t="shared" si="221"/>
        <v>17.275321764818727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9.1017974134988382</v>
      </c>
      <c r="G371" s="1">
        <f t="shared" si="222"/>
        <v>10.214894317267719</v>
      </c>
      <c r="H371" s="1">
        <f t="shared" si="222"/>
        <v>10.367425532291989</v>
      </c>
      <c r="I371" s="1">
        <f t="shared" si="222"/>
        <v>10.348295910029607</v>
      </c>
      <c r="J371" s="1">
        <f t="shared" si="222"/>
        <v>6.1234360780602319</v>
      </c>
      <c r="K371" s="1">
        <f t="shared" si="222"/>
        <v>6.509082584977941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4.849809805066962</v>
      </c>
      <c r="K372" s="1">
        <f t="shared" si="223"/>
        <v>6.5086444601878952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1.9205524444402102</v>
      </c>
      <c r="G373" s="1">
        <f t="shared" si="224"/>
        <v>1.8278354342456351</v>
      </c>
      <c r="H373" s="1">
        <f t="shared" si="224"/>
        <v>1.8322594956061045</v>
      </c>
      <c r="I373" s="1">
        <f t="shared" si="224"/>
        <v>1.8397455319096176</v>
      </c>
      <c r="J373" s="1">
        <f t="shared" si="224"/>
        <v>1.3632757364792953</v>
      </c>
      <c r="K373" s="1">
        <f t="shared" si="224"/>
        <v>1.1687630980781327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0.54210224661211615</v>
      </c>
      <c r="K374" s="1">
        <f t="shared" si="225"/>
        <v>0.66839223007974602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0.39444629862366765</v>
      </c>
      <c r="G375" s="1">
        <f t="shared" ref="G375:K375" si="226">G361</f>
        <v>0.40919408165641852</v>
      </c>
      <c r="H375" s="1">
        <f t="shared" si="226"/>
        <v>0.63366146059803519</v>
      </c>
      <c r="I375" s="1">
        <f t="shared" si="226"/>
        <v>0.69431347697015711</v>
      </c>
      <c r="J375" s="1">
        <f t="shared" si="226"/>
        <v>0.1359618221806273</v>
      </c>
      <c r="K375" s="1">
        <f t="shared" si="226"/>
        <v>1.0548993355776884E-4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0.7354404152499292</v>
      </c>
      <c r="K376" s="1">
        <f t="shared" si="227"/>
        <v>2.4203339015614529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0.6217144665022829</v>
      </c>
      <c r="G377" s="1">
        <f t="shared" ref="G377:K377" si="228">SUM(G378:G384)</f>
        <v>0.58358777769740833</v>
      </c>
      <c r="H377" s="1">
        <f t="shared" si="228"/>
        <v>1.4982302734735127</v>
      </c>
      <c r="I377" s="1">
        <f t="shared" si="228"/>
        <v>2.503161327853118</v>
      </c>
      <c r="J377" s="1">
        <f t="shared" si="228"/>
        <v>4.1449940663376079</v>
      </c>
      <c r="K377" s="1">
        <f t="shared" si="228"/>
        <v>29.389987782494536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0.44077207536161966</v>
      </c>
      <c r="G378" s="1">
        <f>IFERROR(G150/SUM(G150,G205),0)*'[1]Electricity and CHPs_IN'!C$25</f>
        <v>6.825050180992738E-2</v>
      </c>
      <c r="H378" s="1">
        <f>IFERROR(H150/SUM(H150,H205),0)*'[1]Electricity and CHPs_IN'!D$25</f>
        <v>0.36783444838124674</v>
      </c>
      <c r="I378" s="1">
        <f>IFERROR(I150/SUM(I150,I205),0)*'[1]Electricity and CHPs_IN'!E$25</f>
        <v>8.9754252130211105E-4</v>
      </c>
      <c r="J378" s="1">
        <f>IFERROR(J150/SUM(J150,J205),0)*'[1]Electricity and CHPs_IN'!F$25</f>
        <v>0.54126069894008366</v>
      </c>
      <c r="K378" s="1">
        <f>IFERROR(K150/SUM(K150,K205),0)*'[1]Electricity and CHPs_IN'!G$25</f>
        <v>1.1319500410483422E-4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3.7565492563176161E-3</v>
      </c>
      <c r="K379" s="1">
        <f>'[1]Electricity and CHPs_IN'!G$31</f>
        <v>23.97682460519859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0.18094239114066324</v>
      </c>
      <c r="G380" s="1">
        <f>IFERROR(G152/SUM(G152,G281),0)*'[1]Electricity and CHPs_IN'!C$42</f>
        <v>0.51533727588748091</v>
      </c>
      <c r="H380" s="1">
        <f>IFERROR(H152/SUM(H152,H281),0)*'[1]Electricity and CHPs_IN'!D$42</f>
        <v>1.1303958250922659</v>
      </c>
      <c r="I380" s="1">
        <f>IFERROR(I152/SUM(I152,I281),0)*'[1]Electricity and CHPs_IN'!E$42</f>
        <v>2.4998993273144117</v>
      </c>
      <c r="J380" s="1">
        <f>IFERROR(J152/SUM(J152,J281),0)*'[1]Electricity and CHPs_IN'!F$42</f>
        <v>3.4252909167725147</v>
      </c>
      <c r="K380" s="1">
        <f>IFERROR(K152/SUM(K152,K281),0)*'[1]Electricity and CHPs_IN'!G$42</f>
        <v>2.1151212333273328E-4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0.17104674202732728</v>
      </c>
      <c r="K381" s="1">
        <f>IFERROR(K153/SUM(K153,K282),0)*'[1]Electricity and CHPs_IN'!G$43</f>
        <v>5.4120802393116207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4.6505868390502595E-4</v>
      </c>
      <c r="J382" s="1">
        <f>IFERROR(J154/SUM(J283,J154),0)*'[1]Electricity and CHPs_IN'!F$50</f>
        <v>7.6016527541000322E-4</v>
      </c>
      <c r="K382" s="1">
        <f>IFERROR(K154/SUM(K283,K154),0)*'[1]Electricity and CHPs_IN'!G$50</f>
        <v>1.9556094914547023E-4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9.1577642509262785E-4</v>
      </c>
      <c r="J383" s="1">
        <f>IFERROR(J155/SUM(J284,J155),0)*'[1]Electricity and CHPs_IN'!F$53</f>
        <v>1.4166875999931886E-3</v>
      </c>
      <c r="K383" s="1">
        <f>IFERROR(K155/SUM(K284,K155),0)*'[1]Electricity and CHPs_IN'!G$53</f>
        <v>3.0765114010242655E-4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9.8362290840632626E-4</v>
      </c>
      <c r="J384" s="1">
        <f>IFERROR(J156/SUM(J285,J156),0)*'[1]Electricity and CHPs_IN'!F$56</f>
        <v>1.4623064659622144E-3</v>
      </c>
      <c r="K384" s="1">
        <f>IFERROR(K156/SUM(K285,K156),0)*'[1]Electricity and CHPs_IN'!G$56</f>
        <v>2.5501876764274514E-4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0.5452920747757789</v>
      </c>
      <c r="H385" s="1">
        <f t="shared" si="229"/>
        <v>1.9634246330089602</v>
      </c>
      <c r="I385" s="1">
        <f t="shared" si="229"/>
        <v>5.5054943651907555</v>
      </c>
      <c r="J385" s="1">
        <f t="shared" si="229"/>
        <v>15.481476606010824</v>
      </c>
      <c r="K385" s="1">
        <f t="shared" si="229"/>
        <v>30.624056205353657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0.5452920747757789</v>
      </c>
      <c r="H386" s="1">
        <f>'[1]Electricity and CHPs_IN'!D$33</f>
        <v>1.9634246330089602</v>
      </c>
      <c r="I386" s="1">
        <f>'[1]Electricity and CHPs_IN'!E$33</f>
        <v>5.5054943651907555</v>
      </c>
      <c r="J386" s="1">
        <f>'[1]Electricity and CHPs_IN'!F$33</f>
        <v>15.481476606010824</v>
      </c>
      <c r="K386" s="1">
        <f>'[1]Electricity and CHPs_IN'!G$33</f>
        <v>30.624056205353657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12.822556411115766</v>
      </c>
      <c r="H387" s="1">
        <f t="shared" si="230"/>
        <v>28.800010883297006</v>
      </c>
      <c r="I387" s="1">
        <f t="shared" si="230"/>
        <v>36.924115167024091</v>
      </c>
      <c r="J387" s="1">
        <f t="shared" si="230"/>
        <v>73.74892138058766</v>
      </c>
      <c r="K387" s="1">
        <f t="shared" si="230"/>
        <v>125.041354183325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0.1408053163502038</v>
      </c>
      <c r="I388" s="1">
        <f>'[1]Electricity and CHPs_IN'!E34</f>
        <v>0.15585161022520247</v>
      </c>
      <c r="J388" s="1">
        <f>'[1]Electricity and CHPs_IN'!F34</f>
        <v>1.7737657896395302</v>
      </c>
      <c r="K388" s="1">
        <f>'[1]Electricity and CHPs_IN'!G34</f>
        <v>10.513571090109387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4.8498357697209515</v>
      </c>
      <c r="H389" s="1">
        <f>'[1]Electricity and CHPs_IN'!D35</f>
        <v>9.5945041146399621</v>
      </c>
      <c r="I389" s="1">
        <f>'[1]Electricity and CHPs_IN'!E35</f>
        <v>12.306499194774542</v>
      </c>
      <c r="J389" s="1">
        <f>'[1]Electricity and CHPs_IN'!F35</f>
        <v>39.100480606980959</v>
      </c>
      <c r="K389" s="1">
        <f>'[1]Electricity and CHPs_IN'!G35</f>
        <v>62.600442612968273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3.3906736696997646</v>
      </c>
      <c r="H390" s="1">
        <f>'[1]Electricity and CHPs_IN'!D36</f>
        <v>8.048195430165233</v>
      </c>
      <c r="I390" s="1">
        <f>'[1]Electricity and CHPs_IN'!E36</f>
        <v>10.326573791641096</v>
      </c>
      <c r="J390" s="1">
        <f>'[1]Electricity and CHPs_IN'!F36</f>
        <v>13.878060672654815</v>
      </c>
      <c r="K390" s="1">
        <f>'[1]Electricity and CHPs_IN'!G36</f>
        <v>18.650966441313379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1.2875918922792216</v>
      </c>
      <c r="H391" s="1">
        <f>'[1]Electricity and CHPs_IN'!D37</f>
        <v>4.1841053520625131</v>
      </c>
      <c r="I391" s="1">
        <f>'[1]Electricity and CHPs_IN'!E37</f>
        <v>5.3685928412844932</v>
      </c>
      <c r="J391" s="1">
        <f>'[1]Electricity and CHPs_IN'!F37</f>
        <v>7.2150296229906914</v>
      </c>
      <c r="K391" s="1">
        <f>'[1]Electricity and CHPs_IN'!G37</f>
        <v>17.442898357822664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3.2944550794158283</v>
      </c>
      <c r="H392" s="1">
        <f>'[1]Electricity and CHPs_IN'!D38</f>
        <v>6.8324006700790907</v>
      </c>
      <c r="I392" s="1">
        <f>'[1]Electricity and CHPs_IN'!E38</f>
        <v>8.7665977290987591</v>
      </c>
      <c r="J392" s="1">
        <f>'[1]Electricity and CHPs_IN'!F38</f>
        <v>11.781584688321672</v>
      </c>
      <c r="K392" s="1">
        <f>'[1]Electricity and CHPs_IN'!G38</f>
        <v>15.833475681111297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2.3608065968554613E-3</v>
      </c>
      <c r="J394" s="1">
        <f>'[1]Electricity and CHPs_IN'!F$32</f>
        <v>2.3358423646814247E-3</v>
      </c>
      <c r="K394" s="1">
        <f>'[1]Electricity and CHPs_IN'!G$32</f>
        <v>2.7214337818278738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9.2274745088287489E-4</v>
      </c>
      <c r="J395" s="1">
        <f t="shared" ref="J395" si="235">SUM(J396:J398)</f>
        <v>0.46095561126704798</v>
      </c>
      <c r="K395" s="1">
        <f t="shared" ref="K395" si="236">SUM(K396:K398)</f>
        <v>0.28584411574835233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5.4856402173545493E-3</v>
      </c>
      <c r="K396" s="1">
        <f>IFERROR(K168/SUM(K168,K207),0)*'[1]Electricity and CHPs_IN'!G$30</f>
        <v>6.471881073944182E-3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5.4302874613800314E-4</v>
      </c>
      <c r="J397" s="1">
        <f>IFERROR(J169/SUM(J169,J287),0)*'[1]Electricity and CHPs_IN'!F$46</f>
        <v>0.45454756410374764</v>
      </c>
      <c r="K397" s="1">
        <f>IFERROR(K169/SUM(K169,K287),0)*'[1]Electricity and CHPs_IN'!G$46</f>
        <v>0.27858049511652933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3.7971870474487175E-4</v>
      </c>
      <c r="J398" s="1">
        <f>IFERROR(J170/SUM(J170,J288),0)*'[1]Electricity and CHPs_IN'!F$57</f>
        <v>9.2240694594579432E-4</v>
      </c>
      <c r="K398" s="1">
        <f>IFERROR(K170/SUM(K170,K288),0)*'[1]Electricity and CHPs_IN'!G$57</f>
        <v>7.9173955787882448E-4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0.14369033281800267</v>
      </c>
      <c r="G399" s="1">
        <f t="shared" ref="G399:K399" si="237">SUM(G400:G406)</f>
        <v>2.0719598186526161E-2</v>
      </c>
      <c r="H399" s="1">
        <f t="shared" si="237"/>
        <v>0.14361628044164276</v>
      </c>
      <c r="I399" s="1">
        <f t="shared" si="237"/>
        <v>2.0444241959327935E-2</v>
      </c>
      <c r="J399" s="1">
        <f t="shared" si="237"/>
        <v>0.53747356497953236</v>
      </c>
      <c r="K399" s="1">
        <f t="shared" si="237"/>
        <v>2.5807389378823706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0.13501947865628919</v>
      </c>
      <c r="G400" s="1">
        <f>'[1]Electricity and CHPs_IN'!C63</f>
        <v>1.290982832589793E-2</v>
      </c>
      <c r="H400" s="1">
        <f>'[1]Electricity and CHPs_IN'!D63</f>
        <v>0.13495083448365902</v>
      </c>
      <c r="I400" s="1">
        <f>'[1]Electricity and CHPs_IN'!E63</f>
        <v>1.0954627245663073E-3</v>
      </c>
      <c r="J400" s="1">
        <f>'[1]Electricity and CHPs_IN'!F63</f>
        <v>9.2244435644400855E-3</v>
      </c>
      <c r="K400" s="1">
        <f>'[1]Electricity and CHPs_IN'!G63</f>
        <v>0.10398880895982364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2.1454420265426279E-3</v>
      </c>
      <c r="G401" s="1">
        <f>'[1]Electricity and CHPs_IN'!C64</f>
        <v>1.7145314556914542E-3</v>
      </c>
      <c r="H401" s="1">
        <f>'[1]Electricity and CHPs_IN'!D64</f>
        <v>2.1348732304164383E-3</v>
      </c>
      <c r="I401" s="1">
        <f>'[1]Electricity and CHPs_IN'!E64</f>
        <v>1.1449127557453369E-3</v>
      </c>
      <c r="J401" s="1">
        <f>'[1]Electricity and CHPs_IN'!F64</f>
        <v>7.8961119080140071E-2</v>
      </c>
      <c r="K401" s="1">
        <f>'[1]Electricity and CHPs_IN'!G64</f>
        <v>1.921124319014937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1.919817292793337E-3</v>
      </c>
      <c r="G402" s="1">
        <f>'[1]Electricity and CHPs_IN'!C65</f>
        <v>1.4940721197639916E-3</v>
      </c>
      <c r="H402" s="1">
        <f>'[1]Electricity and CHPs_IN'!D65</f>
        <v>1.8790326347279799E-3</v>
      </c>
      <c r="I402" s="1">
        <f>'[1]Electricity and CHPs_IN'!E65</f>
        <v>1.0583590659670929E-3</v>
      </c>
      <c r="J402" s="1">
        <f>'[1]Electricity and CHPs_IN'!F65</f>
        <v>3.4786882027512882E-3</v>
      </c>
      <c r="K402" s="1">
        <f>'[1]Electricity and CHPs_IN'!G65</f>
        <v>7.565305681417828E-3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6.8933240838595262E-4</v>
      </c>
      <c r="G403" s="1">
        <f>'[1]Electricity and CHPs_IN'!C66</f>
        <v>6.8857074373138085E-4</v>
      </c>
      <c r="H403" s="1">
        <f>'[1]Electricity and CHPs_IN'!D66</f>
        <v>6.9526083175020588E-4</v>
      </c>
      <c r="I403" s="1">
        <f>'[1]Electricity and CHPs_IN'!E66</f>
        <v>1.2091424112011357E-3</v>
      </c>
      <c r="J403" s="1">
        <f>'[1]Electricity and CHPs_IN'!F66</f>
        <v>2.2284591121690361E-3</v>
      </c>
      <c r="K403" s="1">
        <f>'[1]Electricity and CHPs_IN'!G66</f>
        <v>1.5810044202286589E-3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1.6124305300880691E-3</v>
      </c>
      <c r="G404" s="1">
        <f>'[1]Electricity and CHPs_IN'!C67</f>
        <v>1.6109510844337549E-3</v>
      </c>
      <c r="H404" s="1">
        <f>'[1]Electricity and CHPs_IN'!D67</f>
        <v>1.6294085794443442E-3</v>
      </c>
      <c r="I404" s="1">
        <f>'[1]Electricity and CHPs_IN'!E67</f>
        <v>7.3504657357269841E-3</v>
      </c>
      <c r="J404" s="1">
        <f>'[1]Electricity and CHPs_IN'!F67</f>
        <v>0.22082083124563159</v>
      </c>
      <c r="K404" s="1">
        <f>'[1]Electricity and CHPs_IN'!G67</f>
        <v>0.2725657633716228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1.6124093967933677E-3</v>
      </c>
      <c r="G405" s="1">
        <f>'[1]Electricity and CHPs_IN'!C68</f>
        <v>1.610928084418339E-3</v>
      </c>
      <c r="H405" s="1">
        <f>'[1]Electricity and CHPs_IN'!D68</f>
        <v>1.6293872842166749E-3</v>
      </c>
      <c r="I405" s="1">
        <f>'[1]Electricity and CHPs_IN'!E68</f>
        <v>7.3497622787642132E-3</v>
      </c>
      <c r="J405" s="1">
        <f>'[1]Electricity and CHPs_IN'!F68</f>
        <v>0.22081423897317465</v>
      </c>
      <c r="K405" s="1">
        <f>'[1]Electricity and CHPs_IN'!G68</f>
        <v>0.272612519217309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6.9142250711013472E-4</v>
      </c>
      <c r="G406" s="1">
        <f>'[1]Electricity and CHPs_IN'!C69</f>
        <v>6.9071637258931191E-4</v>
      </c>
      <c r="H406" s="1">
        <f>'[1]Electricity and CHPs_IN'!D69</f>
        <v>6.9748339742807715E-4</v>
      </c>
      <c r="I406" s="1">
        <f>'[1]Electricity and CHPs_IN'!E69</f>
        <v>1.2361369873568645E-3</v>
      </c>
      <c r="J406" s="1">
        <f>'[1]Electricity and CHPs_IN'!F69</f>
        <v>1.9457848012256942E-3</v>
      </c>
      <c r="K406" s="1">
        <f>'[1]Electricity and CHPs_IN'!G69</f>
        <v>1.3012172170313455E-3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55.727333556083046</v>
      </c>
      <c r="G407" s="3">
        <f t="shared" ref="G407:K407" si="239">G408+G461</f>
        <v>53.52679980514732</v>
      </c>
      <c r="H407" s="3">
        <f t="shared" si="239"/>
        <v>55.547176410996272</v>
      </c>
      <c r="I407" s="3">
        <f t="shared" si="239"/>
        <v>56.513733159688698</v>
      </c>
      <c r="J407" s="3">
        <f t="shared" si="239"/>
        <v>59.094185592464882</v>
      </c>
      <c r="K407" s="3">
        <f t="shared" si="239"/>
        <v>63.030580384722406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47.823984098867541</v>
      </c>
      <c r="G408" s="1">
        <f t="shared" si="240"/>
        <v>44.895917105676958</v>
      </c>
      <c r="H408" s="1">
        <f t="shared" si="240"/>
        <v>44.493956426446161</v>
      </c>
      <c r="I408" s="1">
        <f t="shared" si="240"/>
        <v>40.906407790448519</v>
      </c>
      <c r="J408" s="1">
        <f t="shared" si="240"/>
        <v>40.127226210699284</v>
      </c>
      <c r="K408" s="1">
        <f t="shared" si="240"/>
        <v>36.40005913670862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39.560322450059765</v>
      </c>
      <c r="G409" s="1">
        <f t="shared" ref="G409:K409" si="241">SUM(G410,G416,G425,G434,G436)</f>
        <v>34.032263143042954</v>
      </c>
      <c r="H409" s="1">
        <f t="shared" si="241"/>
        <v>34.961136917155997</v>
      </c>
      <c r="I409" s="1">
        <f t="shared" si="241"/>
        <v>33.544019263172558</v>
      </c>
      <c r="J409" s="1">
        <f t="shared" si="241"/>
        <v>34.017081760289273</v>
      </c>
      <c r="K409" s="1">
        <f t="shared" si="241"/>
        <v>29.128416235489262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1.658755299254655E-2</v>
      </c>
      <c r="G410" s="1">
        <f t="shared" ref="G410:K410" si="242">G411</f>
        <v>8.4756784541082763E-4</v>
      </c>
      <c r="H410" s="1">
        <f t="shared" si="242"/>
        <v>3.89977365057371E-3</v>
      </c>
      <c r="I410" s="1">
        <f t="shared" si="242"/>
        <v>9.9207940442384347E-4</v>
      </c>
      <c r="J410" s="1">
        <f t="shared" si="242"/>
        <v>1.237005325262602E-3</v>
      </c>
      <c r="K410" s="1">
        <f t="shared" si="242"/>
        <v>2.3385381135934954E-5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1.658755299254655E-2</v>
      </c>
      <c r="G411" s="1">
        <f>'[1]Electricity and CHPs_IN'!C$28-G298</f>
        <v>8.4756784541082763E-4</v>
      </c>
      <c r="H411" s="1">
        <f>'[1]Electricity and CHPs_IN'!D$28-H298</f>
        <v>3.89977365057371E-3</v>
      </c>
      <c r="I411" s="1">
        <f>'[1]Electricity and CHPs_IN'!E$28-I298</f>
        <v>9.9207940442384347E-4</v>
      </c>
      <c r="J411" s="1">
        <f>'[1]Electricity and CHPs_IN'!F$28-J298</f>
        <v>1.237005325262602E-3</v>
      </c>
      <c r="K411" s="1">
        <f>'[1]Electricity and CHPs_IN'!G$28-K298</f>
        <v>2.3385381135934954E-5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1.658755299254655E-2</v>
      </c>
      <c r="G412" s="1">
        <f t="shared" ref="G412:K412" si="243">G413</f>
        <v>8.4756784541082763E-4</v>
      </c>
      <c r="H412" s="1">
        <f t="shared" si="243"/>
        <v>3.89977365057371E-3</v>
      </c>
      <c r="I412" s="1">
        <f t="shared" si="243"/>
        <v>9.9207940442384347E-4</v>
      </c>
      <c r="J412" s="1">
        <f t="shared" si="243"/>
        <v>1.237005325262602E-3</v>
      </c>
      <c r="K412" s="1">
        <f t="shared" si="243"/>
        <v>2.3385381135934954E-5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1.658755299254655E-2</v>
      </c>
      <c r="G413" s="1">
        <f t="shared" ref="G413:K413" si="244">G411-G415</f>
        <v>8.4756784541082763E-4</v>
      </c>
      <c r="H413" s="1">
        <f t="shared" si="244"/>
        <v>3.89977365057371E-3</v>
      </c>
      <c r="I413" s="1">
        <f t="shared" si="244"/>
        <v>9.9207940442384347E-4</v>
      </c>
      <c r="J413" s="1">
        <f t="shared" si="244"/>
        <v>1.237005325262602E-3</v>
      </c>
      <c r="K413" s="1">
        <f t="shared" si="244"/>
        <v>2.3385381135934954E-5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2.3920650915317418</v>
      </c>
      <c r="G416" s="1">
        <f t="shared" ref="G416:K416" si="247">SUM(G417:G418)</f>
        <v>8.5801077845012964E-4</v>
      </c>
      <c r="H416" s="1">
        <f t="shared" si="247"/>
        <v>1.0023222999826411E-2</v>
      </c>
      <c r="I416" s="1">
        <f t="shared" si="247"/>
        <v>1.3703709663171601E-2</v>
      </c>
      <c r="J416" s="1">
        <f t="shared" si="247"/>
        <v>0.15031996938184158</v>
      </c>
      <c r="K416" s="1">
        <f t="shared" si="247"/>
        <v>7.4395513861338844E-2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2.3920650915317418</v>
      </c>
      <c r="G417" s="1">
        <f>'[1]Electricity and CHPs_IN'!C$24-G312</f>
        <v>8.5801077845012964E-4</v>
      </c>
      <c r="H417" s="1">
        <f>'[1]Electricity and CHPs_IN'!D$24-H312</f>
        <v>1.0023222999826411E-2</v>
      </c>
      <c r="I417" s="1">
        <f>'[1]Electricity and CHPs_IN'!E$24-I312</f>
        <v>1.3703709663171601E-2</v>
      </c>
      <c r="J417" s="1">
        <f>'[1]Electricity and CHPs_IN'!F$24-J312</f>
        <v>3.4264844633910732E-2</v>
      </c>
      <c r="K417" s="1">
        <f>'[1]Electricity and CHPs_IN'!G$24-K312</f>
        <v>6.2915916636856694E-4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0.11605512474793085</v>
      </c>
      <c r="K418" s="1">
        <f>'[1]Electricity and CHPs_IN'!G$29-K313</f>
        <v>7.3766354694970282E-2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2.3308510302557917</v>
      </c>
      <c r="G419" s="1">
        <f t="shared" ref="G419:K419" si="248">SUM(G420:G421)</f>
        <v>7.9519445788049994E-4</v>
      </c>
      <c r="H419" s="1">
        <f t="shared" si="248"/>
        <v>9.0182983025788241E-3</v>
      </c>
      <c r="I419" s="1">
        <f t="shared" si="248"/>
        <v>1.3674783461286338E-2</v>
      </c>
      <c r="J419" s="1">
        <f t="shared" si="248"/>
        <v>0.14978442334628195</v>
      </c>
      <c r="K419" s="1">
        <f t="shared" si="248"/>
        <v>3.3202187190426086E-2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2.3308510302557917</v>
      </c>
      <c r="G420" s="1">
        <f t="shared" ref="G420:K420" si="249">G417-G423</f>
        <v>7.9519445788049994E-4</v>
      </c>
      <c r="H420" s="1">
        <f t="shared" si="249"/>
        <v>9.0182983025788241E-3</v>
      </c>
      <c r="I420" s="1">
        <f t="shared" si="249"/>
        <v>1.3674783461286338E-2</v>
      </c>
      <c r="J420" s="1">
        <f t="shared" si="249"/>
        <v>3.4142769025605195E-2</v>
      </c>
      <c r="K420" s="1">
        <f t="shared" si="249"/>
        <v>2.8078924830435547E-4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0.11564165432067675</v>
      </c>
      <c r="K421" s="1">
        <f t="shared" si="250"/>
        <v>3.2921397942121733E-2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6.1214061275950346E-2</v>
      </c>
      <c r="G422" s="1">
        <f t="shared" ref="G422:K422" si="251">SUM(G423:G424)</f>
        <v>6.2816320569629723E-5</v>
      </c>
      <c r="H422" s="1">
        <f t="shared" si="251"/>
        <v>1.0049246972475862E-3</v>
      </c>
      <c r="I422" s="1">
        <f t="shared" si="251"/>
        <v>2.8926201885261828E-5</v>
      </c>
      <c r="J422" s="1">
        <f t="shared" si="251"/>
        <v>5.3554603555963989E-4</v>
      </c>
      <c r="K422" s="1">
        <f t="shared" si="251"/>
        <v>4.1193326670912758E-2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6.1214061275950346E-2</v>
      </c>
      <c r="G423" s="1">
        <f t="shared" ref="G423:K423" si="252">IFERROR(G344/G312,0)*G417</f>
        <v>6.2816320569629723E-5</v>
      </c>
      <c r="H423" s="1">
        <f t="shared" si="252"/>
        <v>1.0049246972475862E-3</v>
      </c>
      <c r="I423" s="1">
        <f t="shared" si="252"/>
        <v>2.8926201885261828E-5</v>
      </c>
      <c r="J423" s="1">
        <f t="shared" si="252"/>
        <v>1.2207560830553707E-4</v>
      </c>
      <c r="K423" s="1">
        <f t="shared" si="252"/>
        <v>3.4836991806421147E-4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4.1347042725410285E-4</v>
      </c>
      <c r="K424" s="1">
        <f t="shared" si="253"/>
        <v>4.0844956752848549E-2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35.838195647349423</v>
      </c>
      <c r="G425" s="1">
        <f t="shared" ref="G425:K425" si="254">SUM(G426:G427)</f>
        <v>33.784077115759331</v>
      </c>
      <c r="H425" s="1">
        <f t="shared" si="254"/>
        <v>33.829848983578309</v>
      </c>
      <c r="I425" s="1">
        <f t="shared" si="254"/>
        <v>33.526945237130398</v>
      </c>
      <c r="J425" s="1">
        <f t="shared" si="254"/>
        <v>32.443309759320059</v>
      </c>
      <c r="K425" s="1">
        <f t="shared" si="254"/>
        <v>29.04549009933865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35.838195647349423</v>
      </c>
      <c r="G426" s="1">
        <f>'[1]Electricity and CHPs_IN'!C$26-G359</f>
        <v>33.784077115759331</v>
      </c>
      <c r="H426" s="1">
        <f>'[1]Electricity and CHPs_IN'!D$26-H359</f>
        <v>33.829848983578309</v>
      </c>
      <c r="I426" s="1">
        <f>'[1]Electricity and CHPs_IN'!E$26-I359</f>
        <v>33.526945237130398</v>
      </c>
      <c r="J426" s="1">
        <f>'[1]Electricity and CHPs_IN'!F$26-J359</f>
        <v>22.270577254994485</v>
      </c>
      <c r="K426" s="1">
        <f>'[1]Electricity and CHPs_IN'!G$26-K359</f>
        <v>17.201579782325542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10.172732504325571</v>
      </c>
      <c r="K427" s="1">
        <f>'[1]Electricity and CHPs_IN'!G$27-K360</f>
        <v>11.843910317013107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17.919097823674711</v>
      </c>
      <c r="G428" s="1">
        <f t="shared" ref="G428:K428" si="255">SUM(G429:G430)</f>
        <v>16.892038557879665</v>
      </c>
      <c r="H428" s="1">
        <f t="shared" si="255"/>
        <v>16.914924491789154</v>
      </c>
      <c r="I428" s="1">
        <f t="shared" si="255"/>
        <v>16.763472618565199</v>
      </c>
      <c r="J428" s="1">
        <f t="shared" si="255"/>
        <v>16.221654879660026</v>
      </c>
      <c r="K428" s="1">
        <f t="shared" si="255"/>
        <v>14.522745049669325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17.919097823674711</v>
      </c>
      <c r="G429" s="1">
        <f t="shared" ref="G429:K429" si="256">IFERROR(G366/G359,0)*G426</f>
        <v>16.892038557879665</v>
      </c>
      <c r="H429" s="1">
        <f t="shared" si="256"/>
        <v>16.914924491789154</v>
      </c>
      <c r="I429" s="1">
        <f t="shared" si="256"/>
        <v>16.763472618565199</v>
      </c>
      <c r="J429" s="1">
        <f t="shared" si="256"/>
        <v>11.135288627497241</v>
      </c>
      <c r="K429" s="1">
        <f t="shared" si="256"/>
        <v>8.6007898911627709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5.0863662521627857</v>
      </c>
      <c r="K430" s="1">
        <f t="shared" si="257"/>
        <v>5.9219551585065533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17.919097823674711</v>
      </c>
      <c r="G431" s="1">
        <f t="shared" ref="G431:K431" si="258">SUM(G432:G433)</f>
        <v>16.892038557879665</v>
      </c>
      <c r="H431" s="1">
        <f t="shared" si="258"/>
        <v>16.914924491789154</v>
      </c>
      <c r="I431" s="1">
        <f t="shared" si="258"/>
        <v>16.763472618565199</v>
      </c>
      <c r="J431" s="1">
        <f t="shared" si="258"/>
        <v>16.221654879660029</v>
      </c>
      <c r="K431" s="1">
        <f t="shared" si="258"/>
        <v>14.522745049669325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17.919097823674711</v>
      </c>
      <c r="G432" s="1">
        <f t="shared" ref="G432:K432" si="259">G426-G429</f>
        <v>16.892038557879665</v>
      </c>
      <c r="H432" s="1">
        <f t="shared" si="259"/>
        <v>16.914924491789154</v>
      </c>
      <c r="I432" s="1">
        <f t="shared" si="259"/>
        <v>16.763472618565199</v>
      </c>
      <c r="J432" s="1">
        <f t="shared" si="259"/>
        <v>11.135288627497244</v>
      </c>
      <c r="K432" s="1">
        <f t="shared" si="259"/>
        <v>8.6007898911627709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5.0863662521627857</v>
      </c>
      <c r="K433" s="1">
        <f t="shared" si="260"/>
        <v>5.9219551585065533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1.3134741581860543</v>
      </c>
      <c r="G434" s="1">
        <f t="shared" ref="G434:K434" si="261">G435</f>
        <v>0.24648044865976165</v>
      </c>
      <c r="H434" s="1">
        <f t="shared" si="261"/>
        <v>1.117364936927286</v>
      </c>
      <c r="I434" s="1">
        <f t="shared" si="261"/>
        <v>2.3782369745645911E-3</v>
      </c>
      <c r="J434" s="1">
        <f t="shared" si="261"/>
        <v>1.4155538917124628</v>
      </c>
      <c r="K434" s="1">
        <f t="shared" si="261"/>
        <v>3.4033936244580633E-4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1.3134741581860543</v>
      </c>
      <c r="G435" s="1">
        <f>'[1]Electricity and CHPs_IN'!C$25-G378</f>
        <v>0.24648044865976165</v>
      </c>
      <c r="H435" s="1">
        <f>'[1]Electricity and CHPs_IN'!D$25-H378</f>
        <v>1.117364936927286</v>
      </c>
      <c r="I435" s="1">
        <f>'[1]Electricity and CHPs_IN'!E$25-I378</f>
        <v>2.3782369745645911E-3</v>
      </c>
      <c r="J435" s="1">
        <f>'[1]Electricity and CHPs_IN'!F$25-J378</f>
        <v>1.4155538917124628</v>
      </c>
      <c r="K435" s="1">
        <f>'[1]Electricity and CHPs_IN'!G$25-K378</f>
        <v>3.4033936244580633E-4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6.6611345496447854E-3</v>
      </c>
      <c r="K436" s="1">
        <f t="shared" si="262"/>
        <v>8.1668975456914532E-3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6.6611345496447854E-3</v>
      </c>
      <c r="K437" s="1">
        <f>'[1]Electricity and CHPs_IN'!G$30-K396</f>
        <v>8.1668975456914532E-3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8.2636616488077728</v>
      </c>
      <c r="G438" s="1">
        <f t="shared" ref="G438:K438" si="263">SUM(G439,G445,G447,G453,G455,G457,G459)</f>
        <v>10.863653962634007</v>
      </c>
      <c r="H438" s="1">
        <f t="shared" si="263"/>
        <v>9.5328195092901638</v>
      </c>
      <c r="I438" s="1">
        <f t="shared" si="263"/>
        <v>7.3623885272759626</v>
      </c>
      <c r="J438" s="1">
        <f t="shared" si="263"/>
        <v>6.1101444504100098</v>
      </c>
      <c r="K438" s="1">
        <f t="shared" si="263"/>
        <v>7.271642901219356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4.3959775559815881</v>
      </c>
      <c r="G439" s="1">
        <f t="shared" ref="G439:K439" si="264">+G440</f>
        <v>1.663904163766956</v>
      </c>
      <c r="H439" s="1">
        <f t="shared" si="264"/>
        <v>2.7394075506028415</v>
      </c>
      <c r="I439" s="1">
        <f t="shared" si="264"/>
        <v>0.56206125387790351</v>
      </c>
      <c r="J439" s="1">
        <f t="shared" si="264"/>
        <v>0.11227580298689517</v>
      </c>
      <c r="K439" s="1">
        <f t="shared" si="264"/>
        <v>3.2487354844872891E-4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4.3959775559815881</v>
      </c>
      <c r="G440" s="1">
        <f t="shared" ref="G440:K440" si="265">SUM(G442:G444)</f>
        <v>1.663904163766956</v>
      </c>
      <c r="H440" s="1">
        <f t="shared" si="265"/>
        <v>2.7394075506028415</v>
      </c>
      <c r="I440" s="1">
        <f t="shared" si="265"/>
        <v>0.56206125387790351</v>
      </c>
      <c r="J440" s="1">
        <f t="shared" si="265"/>
        <v>0.11227580298689517</v>
      </c>
      <c r="K440" s="1">
        <f t="shared" si="265"/>
        <v>3.2487354844872891E-4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2.0280752998503702</v>
      </c>
      <c r="G441" s="1">
        <f t="shared" ref="G441:K441" si="266">G442</f>
        <v>1.663552132807431</v>
      </c>
      <c r="H441" s="1">
        <f t="shared" si="266"/>
        <v>2.7377503958571525</v>
      </c>
      <c r="I441" s="1">
        <f t="shared" si="266"/>
        <v>0.56166927315535164</v>
      </c>
      <c r="J441" s="1">
        <f t="shared" si="266"/>
        <v>0.11169616168943232</v>
      </c>
      <c r="K441" s="1">
        <f t="shared" si="266"/>
        <v>6.706356517336715E-5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2.0280752998503702</v>
      </c>
      <c r="G442" s="1">
        <f>'[1]Electricity and CHPs_IN'!C$90</f>
        <v>1.663552132807431</v>
      </c>
      <c r="H442" s="1">
        <f>'[1]Electricity and CHPs_IN'!D$90</f>
        <v>2.7377503958571525</v>
      </c>
      <c r="I442" s="1">
        <f>'[1]Electricity and CHPs_IN'!E$90</f>
        <v>0.56166927315535164</v>
      </c>
      <c r="J442" s="1">
        <f>'[1]Electricity and CHPs_IN'!F$90</f>
        <v>0.11169616168943232</v>
      </c>
      <c r="K442" s="1">
        <f>'[1]Electricity and CHPs_IN'!G$90</f>
        <v>6.706356517336715E-5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1.1839511280656088</v>
      </c>
      <c r="G443" s="1">
        <f t="shared" ref="G443:K443" si="267">G444</f>
        <v>1.760154797625279E-4</v>
      </c>
      <c r="H443" s="1">
        <f t="shared" si="267"/>
        <v>8.2857737284456516E-4</v>
      </c>
      <c r="I443" s="1">
        <f t="shared" si="267"/>
        <v>1.9599036127593411E-4</v>
      </c>
      <c r="J443" s="1">
        <f t="shared" si="267"/>
        <v>2.8982064873142404E-4</v>
      </c>
      <c r="K443" s="1">
        <f t="shared" si="267"/>
        <v>1.2890499163768088E-4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1.1839511280656088</v>
      </c>
      <c r="G444" s="1">
        <f>'[1]Electricity and CHPs_IN'!C$91</f>
        <v>1.760154797625279E-4</v>
      </c>
      <c r="H444" s="1">
        <f>'[1]Electricity and CHPs_IN'!D$91</f>
        <v>8.2857737284456516E-4</v>
      </c>
      <c r="I444" s="1">
        <f>'[1]Electricity and CHPs_IN'!E$91</f>
        <v>1.9599036127593411E-4</v>
      </c>
      <c r="J444" s="1">
        <f>'[1]Electricity and CHPs_IN'!F$91</f>
        <v>2.8982064873142404E-4</v>
      </c>
      <c r="K444" s="1">
        <f>'[1]Electricity and CHPs_IN'!G$91</f>
        <v>1.2890499163768088E-4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1.450001555222435</v>
      </c>
      <c r="G445" s="1">
        <f t="shared" ref="G445:K445" si="268">G446</f>
        <v>3.801708052911037</v>
      </c>
      <c r="H445" s="1">
        <f t="shared" si="268"/>
        <v>3.8015238318358304</v>
      </c>
      <c r="I445" s="1">
        <f t="shared" si="268"/>
        <v>0.99813159053208955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1.450001555222435</v>
      </c>
      <c r="G446" s="1">
        <f>'[1]Electricity and CHPs_IN'!C$92</f>
        <v>3.801708052911037</v>
      </c>
      <c r="H446" s="1">
        <f>'[1]Electricity and CHPs_IN'!D$92</f>
        <v>3.8015238318358304</v>
      </c>
      <c r="I446" s="1">
        <f>'[1]Electricity and CHPs_IN'!E$92</f>
        <v>0.99813159053208955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0.21541791420464584</v>
      </c>
      <c r="G447" s="1">
        <f t="shared" ref="G447:K447" si="269">G448</f>
        <v>2.1613249895362263</v>
      </c>
      <c r="H447" s="1">
        <f t="shared" si="269"/>
        <v>7.2660816565540845E-4</v>
      </c>
      <c r="I447" s="1">
        <f t="shared" si="269"/>
        <v>3.142975960796159E-4</v>
      </c>
      <c r="J447" s="1">
        <f t="shared" si="269"/>
        <v>1.8462546044429305E-4</v>
      </c>
      <c r="K447" s="1">
        <f t="shared" si="269"/>
        <v>1.9317917061041144E-6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0.21541791420464584</v>
      </c>
      <c r="G448" s="1">
        <f>'[1]Electricity and CHPs_IN'!C$93</f>
        <v>2.1613249895362263</v>
      </c>
      <c r="H448" s="1">
        <f>'[1]Electricity and CHPs_IN'!D$93</f>
        <v>7.2660816565540845E-4</v>
      </c>
      <c r="I448" s="1">
        <f>'[1]Electricity and CHPs_IN'!E$93</f>
        <v>3.142975960796159E-4</v>
      </c>
      <c r="J448" s="1">
        <f>'[1]Electricity and CHPs_IN'!F$93</f>
        <v>1.8462546044429305E-4</v>
      </c>
      <c r="K448" s="1">
        <f>'[1]Electricity and CHPs_IN'!G$93</f>
        <v>1.9317917061041144E-6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0.21541791420464584</v>
      </c>
      <c r="G449" s="1">
        <f t="shared" ref="G449:K449" si="270">G450</f>
        <v>2.1613249895362263</v>
      </c>
      <c r="H449" s="1">
        <f t="shared" si="270"/>
        <v>7.2660816565540845E-4</v>
      </c>
      <c r="I449" s="1">
        <f t="shared" si="270"/>
        <v>3.142975960796159E-4</v>
      </c>
      <c r="J449" s="1">
        <f t="shared" si="270"/>
        <v>1.8462546044429305E-4</v>
      </c>
      <c r="K449" s="1">
        <f t="shared" si="270"/>
        <v>1.9317917061041144E-6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0.21541791420464584</v>
      </c>
      <c r="G450" s="1">
        <f t="shared" ref="G450:K450" si="271">G448</f>
        <v>2.1613249895362263</v>
      </c>
      <c r="H450" s="1">
        <f t="shared" si="271"/>
        <v>7.2660816565540845E-4</v>
      </c>
      <c r="I450" s="1">
        <f t="shared" si="271"/>
        <v>3.142975960796159E-4</v>
      </c>
      <c r="J450" s="1">
        <f t="shared" si="271"/>
        <v>1.8462546044429305E-4</v>
      </c>
      <c r="K450" s="1">
        <f t="shared" si="271"/>
        <v>1.9317917061041144E-6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2.2022646233991034</v>
      </c>
      <c r="G453" s="1">
        <f t="shared" ref="G453:K453" si="273">G454</f>
        <v>1.9875442880452385</v>
      </c>
      <c r="H453" s="1">
        <f t="shared" si="273"/>
        <v>1.7040714237971517</v>
      </c>
      <c r="I453" s="1">
        <f t="shared" si="273"/>
        <v>1.3185787625995109</v>
      </c>
      <c r="J453" s="1">
        <f t="shared" si="273"/>
        <v>0.78948325927878749</v>
      </c>
      <c r="K453" s="1">
        <f t="shared" si="273"/>
        <v>0.47269725829004355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2.2022646233991034</v>
      </c>
      <c r="G454" s="1">
        <f>'[1]Electricity and CHPs_IN'!C$94</f>
        <v>1.9875442880452385</v>
      </c>
      <c r="H454" s="1">
        <f>'[1]Electricity and CHPs_IN'!D$94</f>
        <v>1.7040714237971517</v>
      </c>
      <c r="I454" s="1">
        <f>'[1]Electricity and CHPs_IN'!E$94</f>
        <v>1.3185787625995109</v>
      </c>
      <c r="J454" s="1">
        <f>'[1]Electricity and CHPs_IN'!F$94</f>
        <v>0.78948325927878749</v>
      </c>
      <c r="K454" s="1">
        <f>'[1]Electricity and CHPs_IN'!G$94</f>
        <v>0.47269725829004355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9.2110917542571004E-8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9.2110917542571004E-8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6.6461964147670121E-5</v>
      </c>
      <c r="K457" s="1">
        <f t="shared" si="275"/>
        <v>5.586330039415463E-5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6.6461964147670121E-5</v>
      </c>
      <c r="K458" s="1">
        <f>'[1]Electricity and CHPs_IN'!G$96</f>
        <v>5.586330039415463E-5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1.24917246837455</v>
      </c>
      <c r="H459" s="1">
        <f>H460</f>
        <v>1.2870900948886836</v>
      </c>
      <c r="I459" s="1">
        <f t="shared" ref="I459" si="277">I460</f>
        <v>4.4833026226703794</v>
      </c>
      <c r="J459" s="1">
        <f t="shared" ref="J459" si="278">J460</f>
        <v>5.2081343007197347</v>
      </c>
      <c r="K459" s="1">
        <f t="shared" ref="K459" si="279">K460</f>
        <v>6.7985628821778459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1.24917246837455</v>
      </c>
      <c r="H460" s="1">
        <f>'[1]Electricity and CHPs_IN'!D$97</f>
        <v>1.2870900948886836</v>
      </c>
      <c r="I460" s="1">
        <f>'[1]Electricity and CHPs_IN'!E$97</f>
        <v>4.4833026226703794</v>
      </c>
      <c r="J460" s="1">
        <f>'[1]Electricity and CHPs_IN'!F$97</f>
        <v>5.2081343007197347</v>
      </c>
      <c r="K460" s="1">
        <f>'[1]Electricity and CHPs_IN'!G$97</f>
        <v>6.7985628821778459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7.9033494572155032</v>
      </c>
      <c r="G461" s="1">
        <f t="shared" ref="G461:K461" si="280">SUM(G462,G468,G501,G510,G516)</f>
        <v>8.6308826994703587</v>
      </c>
      <c r="H461" s="1">
        <f t="shared" si="280"/>
        <v>11.053219984550115</v>
      </c>
      <c r="I461" s="1">
        <f t="shared" si="280"/>
        <v>15.607325369240177</v>
      </c>
      <c r="J461" s="1">
        <f t="shared" si="280"/>
        <v>18.966959381765601</v>
      </c>
      <c r="K461" s="1">
        <f t="shared" si="280"/>
        <v>26.630521248013785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0.27275538577738162</v>
      </c>
      <c r="G462" s="1">
        <f t="shared" ref="G462:K462" si="281">+G463</f>
        <v>0.64221628808391296</v>
      </c>
      <c r="H462" s="1">
        <f t="shared" si="281"/>
        <v>1.2016342058002293E-2</v>
      </c>
      <c r="I462" s="1">
        <f t="shared" si="281"/>
        <v>0.57526720761471872</v>
      </c>
      <c r="J462" s="1">
        <f t="shared" si="281"/>
        <v>1.2641001943344462E-2</v>
      </c>
      <c r="K462" s="1">
        <f t="shared" si="281"/>
        <v>9.5054891186885306E-4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0.27275538577738162</v>
      </c>
      <c r="G463" s="1">
        <f>'[1]Electricity and CHPs_IN'!C$41-G299</f>
        <v>0.64221628808391296</v>
      </c>
      <c r="H463" s="1">
        <f>'[1]Electricity and CHPs_IN'!D$41-H299</f>
        <v>1.2016342058002293E-2</v>
      </c>
      <c r="I463" s="1">
        <f>'[1]Electricity and CHPs_IN'!E$41-I299</f>
        <v>0.57526720761471872</v>
      </c>
      <c r="J463" s="1">
        <f>'[1]Electricity and CHPs_IN'!F$41-J299</f>
        <v>1.2641001943344462E-2</v>
      </c>
      <c r="K463" s="1">
        <f>'[1]Electricity and CHPs_IN'!G$41-K299</f>
        <v>9.5054891186885306E-4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0.27275538577738162</v>
      </c>
      <c r="G464" s="1">
        <f t="shared" ref="G464:K464" si="282">G465</f>
        <v>0.64221628808391296</v>
      </c>
      <c r="H464" s="1">
        <f t="shared" si="282"/>
        <v>1.2016342058002293E-2</v>
      </c>
      <c r="I464" s="1">
        <f t="shared" si="282"/>
        <v>0.57526720761471872</v>
      </c>
      <c r="J464" s="1">
        <f t="shared" si="282"/>
        <v>1.2641001943344462E-2</v>
      </c>
      <c r="K464" s="1">
        <f t="shared" si="282"/>
        <v>9.5054891186885306E-4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0.27275538577738162</v>
      </c>
      <c r="G465" s="1">
        <f t="shared" ref="G465:K465" si="283">G463-G467</f>
        <v>0.64221628808391296</v>
      </c>
      <c r="H465" s="1">
        <f t="shared" si="283"/>
        <v>1.2016342058002293E-2</v>
      </c>
      <c r="I465" s="1">
        <f t="shared" si="283"/>
        <v>0.57526720761471872</v>
      </c>
      <c r="J465" s="1">
        <f t="shared" si="283"/>
        <v>1.2641001943344462E-2</v>
      </c>
      <c r="K465" s="1">
        <f t="shared" si="283"/>
        <v>9.5054891186885306E-4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3.6210540757908842</v>
      </c>
      <c r="G468" s="1">
        <f t="shared" ref="G468:K468" si="286">SUM(G469:G478)</f>
        <v>2.8892652018507778</v>
      </c>
      <c r="H468" s="1">
        <f t="shared" si="286"/>
        <v>2.8845384416696769</v>
      </c>
      <c r="I468" s="1">
        <f t="shared" si="286"/>
        <v>5.0580493729984379</v>
      </c>
      <c r="J468" s="1">
        <f t="shared" si="286"/>
        <v>5.9129297558015796</v>
      </c>
      <c r="K468" s="1">
        <f t="shared" si="286"/>
        <v>4.4069936288628382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1.0246651649510232</v>
      </c>
      <c r="G469" s="1">
        <f>'[1]Electricity and CHPs_IN'!C$39-G314</f>
        <v>0.13610428665311292</v>
      </c>
      <c r="H469" s="1">
        <f>'[1]Electricity and CHPs_IN'!D$39-H314</f>
        <v>7.6519424110308154E-2</v>
      </c>
      <c r="I469" s="1">
        <f>'[1]Electricity and CHPs_IN'!E$39-I314</f>
        <v>5.6819351166362934E-2</v>
      </c>
      <c r="J469" s="1">
        <f>'[1]Electricity and CHPs_IN'!F$39-J314</f>
        <v>3.9006949847411466E-2</v>
      </c>
      <c r="K469" s="1">
        <f>'[1]Electricity and CHPs_IN'!G$39-K314</f>
        <v>1.8536166016883477E-2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7.196998346597496E-3</v>
      </c>
      <c r="K470" s="6">
        <f>'[1]Electricity and CHPs_IN'!G$40-K315</f>
        <v>7.2278989105228125E-3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4.1750463819230102E-2</v>
      </c>
      <c r="G472" s="1">
        <f>'[1]Electricity and CHPs_IN'!C$48-G317</f>
        <v>7.5257661879483857E-3</v>
      </c>
      <c r="H472" s="1">
        <f>'[1]Electricity and CHPs_IN'!D$48-H317</f>
        <v>2.621733649521665E-2</v>
      </c>
      <c r="I472" s="1">
        <f>'[1]Electricity and CHPs_IN'!E$48-I317</f>
        <v>2.2782570734268245E-2</v>
      </c>
      <c r="J472" s="1">
        <f>'[1]Electricity and CHPs_IN'!F$48-J317</f>
        <v>8.6441564881689442E-2</v>
      </c>
      <c r="K472" s="1">
        <f>'[1]Electricity and CHPs_IN'!G$48-K317</f>
        <v>0.20307843066224668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8.1701882961788902E-2</v>
      </c>
      <c r="G474" s="1">
        <f>'[1]Electricity and CHPs_IN'!C$51-G319</f>
        <v>6.6235965744814848E-3</v>
      </c>
      <c r="H474" s="1">
        <f>'[1]Electricity and CHPs_IN'!D$51-H319</f>
        <v>3.0027460125456464E-2</v>
      </c>
      <c r="I474" s="1">
        <f>'[1]Electricity and CHPs_IN'!E$51-I319</f>
        <v>0.56266903554869807</v>
      </c>
      <c r="J474" s="1">
        <f>'[1]Electricity and CHPs_IN'!F$51-J319</f>
        <v>1.6822961062994186</v>
      </c>
      <c r="K474" s="1">
        <f>'[1]Electricity and CHPs_IN'!G$51-K319</f>
        <v>1.4968822364266972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1.5806864522638577</v>
      </c>
      <c r="G476" s="1">
        <f>'[1]Electricity and CHPs_IN'!C$54-G321</f>
        <v>1.7911668838562842</v>
      </c>
      <c r="H476" s="1">
        <f>'[1]Electricity and CHPs_IN'!D$54-H321</f>
        <v>1.9405420395161488</v>
      </c>
      <c r="I476" s="1">
        <f>'[1]Electricity and CHPs_IN'!E$54-I321</f>
        <v>1.8404549911094281</v>
      </c>
      <c r="J476" s="1">
        <f>'[1]Electricity and CHPs_IN'!F$54-J321</f>
        <v>1.567595244583639</v>
      </c>
      <c r="K476" s="1">
        <f>'[1]Electricity and CHPs_IN'!G$54-K321</f>
        <v>2.6399919770407263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0.89225011179498426</v>
      </c>
      <c r="G477" s="1">
        <f>'[1]Electricity and CHPs_IN'!C$55-G322</f>
        <v>0.94784466857895067</v>
      </c>
      <c r="H477" s="1">
        <f>'[1]Electricity and CHPs_IN'!D$55-H322</f>
        <v>0.81123218142254649</v>
      </c>
      <c r="I477" s="1">
        <f>'[1]Electricity and CHPs_IN'!E$55-I322</f>
        <v>2.5751821984479664</v>
      </c>
      <c r="J477" s="1">
        <f>'[1]Electricity and CHPs_IN'!F$55-J322</f>
        <v>2.5297649043801194</v>
      </c>
      <c r="K477" s="1">
        <f>'[1]Electricity and CHPs_IN'!G$55-K322</f>
        <v>4.1086879095074136E-2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1.412259917145039E-4</v>
      </c>
      <c r="J478" s="1">
        <f>'[1]Electricity and CHPs_IN'!F$58-J323</f>
        <v>6.2798746270458124E-4</v>
      </c>
      <c r="K478" s="1">
        <f>'[1]Electricity and CHPs_IN'!G$58-K323</f>
        <v>1.9004071068730603E-4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1.9881536644779145</v>
      </c>
      <c r="G479" s="1">
        <f t="shared" ref="G479:K479" si="287">SUM(G480:G489)</f>
        <v>1.0177048104855171</v>
      </c>
      <c r="H479" s="1">
        <f t="shared" si="287"/>
        <v>0.84935166575951815</v>
      </c>
      <c r="I479" s="1">
        <f t="shared" si="287"/>
        <v>3.2108025870419894</v>
      </c>
      <c r="J479" s="1">
        <f t="shared" si="287"/>
        <v>4.329853356716427</v>
      </c>
      <c r="K479" s="1">
        <f t="shared" si="287"/>
        <v>0.78860023359658604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0.99844350550843719</v>
      </c>
      <c r="G480" s="1">
        <f t="shared" ref="G480:K480" si="289">G469-G491</f>
        <v>0.12613987744517002</v>
      </c>
      <c r="H480" s="1">
        <f t="shared" si="289"/>
        <v>6.8847614443004246E-2</v>
      </c>
      <c r="I480" s="1">
        <f t="shared" si="289"/>
        <v>5.6699415173611656E-2</v>
      </c>
      <c r="J480" s="1">
        <f t="shared" si="289"/>
        <v>3.8867979506771032E-2</v>
      </c>
      <c r="K480" s="1">
        <f t="shared" si="289"/>
        <v>8.2725586791760376E-3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7.1713575488492028E-3</v>
      </c>
      <c r="K481" s="1">
        <f t="shared" si="290"/>
        <v>3.2257597288452471E-3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4.0682049978997527E-2</v>
      </c>
      <c r="G483" s="1">
        <f t="shared" ref="G483:K483" si="292">G472-G494</f>
        <v>6.9747929912617633E-3</v>
      </c>
      <c r="H483" s="1">
        <f t="shared" si="292"/>
        <v>2.3588795861076324E-2</v>
      </c>
      <c r="I483" s="1">
        <f t="shared" si="292"/>
        <v>2.2734480599792047E-2</v>
      </c>
      <c r="J483" s="1">
        <f t="shared" si="292"/>
        <v>8.613359889706125E-2</v>
      </c>
      <c r="K483" s="1">
        <f t="shared" si="292"/>
        <v>9.0632455093368675E-2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7.961109367361742E-2</v>
      </c>
      <c r="G485" s="1">
        <f t="shared" ref="G485:K485" si="294">G474-G496</f>
        <v>6.1386726362320154E-3</v>
      </c>
      <c r="H485" s="1">
        <f t="shared" si="294"/>
        <v>2.7016917880091786E-2</v>
      </c>
      <c r="I485" s="1">
        <f t="shared" si="294"/>
        <v>0.56148133685127111</v>
      </c>
      <c r="J485" s="1">
        <f t="shared" si="294"/>
        <v>1.6763025778675611</v>
      </c>
      <c r="K485" s="1">
        <f t="shared" si="294"/>
        <v>0.66804786520454906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0.86941701531686233</v>
      </c>
      <c r="G488" s="1">
        <f t="shared" ref="G488:K488" si="296">G477-G499</f>
        <v>0.87845146741285318</v>
      </c>
      <c r="H488" s="1">
        <f t="shared" si="296"/>
        <v>0.72989833757534583</v>
      </c>
      <c r="I488" s="1">
        <f t="shared" si="296"/>
        <v>2.5697464265296643</v>
      </c>
      <c r="J488" s="1">
        <f t="shared" si="296"/>
        <v>2.5207520927689275</v>
      </c>
      <c r="K488" s="1">
        <f t="shared" si="296"/>
        <v>1.8336781076983423E-2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1.4092788765011623E-4</v>
      </c>
      <c r="J489" s="1">
        <f t="shared" si="297"/>
        <v>6.2575012725663232E-4</v>
      </c>
      <c r="K489" s="1">
        <f t="shared" si="297"/>
        <v>8.4813813663575524E-5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1.6329004113129699</v>
      </c>
      <c r="G490" s="1">
        <f t="shared" ref="G490:K490" si="298">SUM(G491:G500)</f>
        <v>1.8715603913652608</v>
      </c>
      <c r="H490" s="1">
        <f t="shared" si="298"/>
        <v>2.0351867759101583</v>
      </c>
      <c r="I490" s="1">
        <f t="shared" si="298"/>
        <v>1.847246785956449</v>
      </c>
      <c r="J490" s="1">
        <f t="shared" si="298"/>
        <v>1.5830763990851535</v>
      </c>
      <c r="K490" s="1">
        <f t="shared" si="298"/>
        <v>3.6183933952662519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2.6221659442586066E-2</v>
      </c>
      <c r="G491" s="1">
        <f t="shared" ref="G491:K491" si="300">IFERROR(G346/G314,0)*G469</f>
        <v>9.9644092079428821E-3</v>
      </c>
      <c r="H491" s="1">
        <f t="shared" si="300"/>
        <v>7.6718096673039048E-3</v>
      </c>
      <c r="I491" s="1">
        <f t="shared" si="300"/>
        <v>1.1993599275127681E-4</v>
      </c>
      <c r="J491" s="1">
        <f t="shared" si="300"/>
        <v>1.3897034064043589E-4</v>
      </c>
      <c r="K491" s="1">
        <f t="shared" si="300"/>
        <v>1.0263607337707439E-2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2.5640797748293333E-5</v>
      </c>
      <c r="K492" s="1">
        <f t="shared" si="301"/>
        <v>4.0021391816775654E-3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1.0684138402325741E-3</v>
      </c>
      <c r="G494" s="1">
        <f t="shared" ref="G494:K494" si="303">IFERROR(G349/G317,0)*G472</f>
        <v>5.5097319668662224E-4</v>
      </c>
      <c r="H494" s="1">
        <f t="shared" si="303"/>
        <v>2.628540634140327E-3</v>
      </c>
      <c r="I494" s="1">
        <f t="shared" si="303"/>
        <v>4.8090134476199241E-5</v>
      </c>
      <c r="J494" s="1">
        <f t="shared" si="303"/>
        <v>3.0796598462818828E-4</v>
      </c>
      <c r="K494" s="1">
        <f t="shared" si="303"/>
        <v>0.112445975568878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2.0907892881714824E-3</v>
      </c>
      <c r="G496" s="1">
        <f t="shared" ref="G496:K496" si="305">IFERROR(G351/G319,0)*G474</f>
        <v>4.8492393824946906E-4</v>
      </c>
      <c r="H496" s="1">
        <f t="shared" si="305"/>
        <v>3.0105422453646788E-3</v>
      </c>
      <c r="I496" s="1">
        <f t="shared" si="305"/>
        <v>1.1876986974269808E-3</v>
      </c>
      <c r="J496" s="1">
        <f t="shared" si="305"/>
        <v>5.9935284318575685E-3</v>
      </c>
      <c r="K496" s="1">
        <f t="shared" si="305"/>
        <v>0.82883437122214809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1.5806864522638577</v>
      </c>
      <c r="G498" s="1">
        <f t="shared" ref="G498:K498" si="307">G476</f>
        <v>1.7911668838562842</v>
      </c>
      <c r="H498" s="1">
        <f t="shared" si="307"/>
        <v>1.9405420395161488</v>
      </c>
      <c r="I498" s="1">
        <f t="shared" si="307"/>
        <v>1.8404549911094281</v>
      </c>
      <c r="J498" s="1">
        <f t="shared" si="307"/>
        <v>1.567595244583639</v>
      </c>
      <c r="K498" s="1">
        <f t="shared" si="307"/>
        <v>2.6399919770407263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2.2833096478121963E-2</v>
      </c>
      <c r="G499" s="1">
        <f t="shared" ref="G499:K499" si="308">IFERROR(G354/G322,0)*G477</f>
        <v>6.9393201166097498E-2</v>
      </c>
      <c r="H499" s="1">
        <f t="shared" si="308"/>
        <v>8.1333843847200604E-2</v>
      </c>
      <c r="I499" s="1">
        <f t="shared" si="308"/>
        <v>5.4357719183020176E-3</v>
      </c>
      <c r="J499" s="1">
        <f t="shared" si="308"/>
        <v>9.0128116111919416E-3</v>
      </c>
      <c r="K499" s="1">
        <f t="shared" si="308"/>
        <v>2.2750098018090713E-2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2.9810406438767647E-7</v>
      </c>
      <c r="J500" s="1">
        <f t="shared" si="309"/>
        <v>2.2373354479489269E-6</v>
      </c>
      <c r="K500" s="1">
        <f t="shared" si="309"/>
        <v>1.0522689702373051E-4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3.3175387999304933</v>
      </c>
      <c r="G501" s="1">
        <f t="shared" ref="G501:K501" si="310">SUM(G502:G503)</f>
        <v>3.3046775437777933</v>
      </c>
      <c r="H501" s="1">
        <f t="shared" si="310"/>
        <v>4.799495357722539</v>
      </c>
      <c r="I501" s="1">
        <f t="shared" si="310"/>
        <v>4.6781665713346232</v>
      </c>
      <c r="J501" s="1">
        <f t="shared" si="310"/>
        <v>5.1491266739771557</v>
      </c>
      <c r="K501" s="1">
        <f t="shared" si="310"/>
        <v>10.631062877960289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3.3175387999304933</v>
      </c>
      <c r="G502" s="6">
        <f>'[1]Electricity and CHPs_IN'!C$44-G361</f>
        <v>3.3046775437777933</v>
      </c>
      <c r="H502" s="6">
        <f>'[1]Electricity and CHPs_IN'!D$44-H361</f>
        <v>4.799495357722539</v>
      </c>
      <c r="I502" s="6">
        <f>'[1]Electricity and CHPs_IN'!E$44-I361</f>
        <v>4.6781665713346232</v>
      </c>
      <c r="J502" s="6">
        <f>'[1]Electricity and CHPs_IN'!F$44-J361</f>
        <v>0.68865192272124665</v>
      </c>
      <c r="K502" s="6">
        <f>'[1]Electricity and CHPs_IN'!G$44-K361</f>
        <v>3.5784794166931783E-4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4.4604747512559086</v>
      </c>
      <c r="K503" s="1">
        <f>'[1]Electricity and CHPs_IN'!G$45</f>
        <v>10.630705030018619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3.3175387999304933</v>
      </c>
      <c r="G507" s="1">
        <f t="shared" ref="G507:K507" si="312">SUM(G508:G509)</f>
        <v>3.3046775437777933</v>
      </c>
      <c r="H507" s="1">
        <f t="shared" si="312"/>
        <v>4.799495357722539</v>
      </c>
      <c r="I507" s="1">
        <f t="shared" si="312"/>
        <v>4.6781665713346232</v>
      </c>
      <c r="J507" s="1">
        <f t="shared" si="312"/>
        <v>5.1491266739771557</v>
      </c>
      <c r="K507" s="1">
        <f t="shared" si="312"/>
        <v>10.631062877960289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3.3175387999304933</v>
      </c>
      <c r="G508" s="1">
        <f t="shared" ref="G508:K508" si="313">G502</f>
        <v>3.3046775437777933</v>
      </c>
      <c r="H508" s="1">
        <f t="shared" si="313"/>
        <v>4.799495357722539</v>
      </c>
      <c r="I508" s="1">
        <f t="shared" si="313"/>
        <v>4.6781665713346232</v>
      </c>
      <c r="J508" s="1">
        <f t="shared" si="313"/>
        <v>0.68865192272124665</v>
      </c>
      <c r="K508" s="1">
        <f t="shared" si="313"/>
        <v>3.5784794166931783E-4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4.4604747512559086</v>
      </c>
      <c r="K509" s="1">
        <f t="shared" si="314"/>
        <v>10.630705030018619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0.69200119571674323</v>
      </c>
      <c r="G510" s="1">
        <f t="shared" ref="G510:K510" si="315">SUM(G511:G515)</f>
        <v>1.7947236657578745</v>
      </c>
      <c r="H510" s="1">
        <f t="shared" si="315"/>
        <v>3.3571698430998964</v>
      </c>
      <c r="I510" s="1">
        <f t="shared" si="315"/>
        <v>5.2951505287291987</v>
      </c>
      <c r="J510" s="1">
        <f t="shared" si="315"/>
        <v>7.6189526368375304</v>
      </c>
      <c r="K510" s="1">
        <f t="shared" si="315"/>
        <v>11.451776439753031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0.69200119571674323</v>
      </c>
      <c r="G511" s="6">
        <f>'[1]Electricity and CHPs_IN'!C$42-G380</f>
        <v>1.7947236657578745</v>
      </c>
      <c r="H511" s="6">
        <f>'[1]Electricity and CHPs_IN'!D$42-H380</f>
        <v>3.3571698430998964</v>
      </c>
      <c r="I511" s="6">
        <f>'[1]Electricity and CHPs_IN'!E$42-I380</f>
        <v>5.2882485770112666</v>
      </c>
      <c r="J511" s="6">
        <f>'[1]Electricity and CHPs_IN'!F$42-J380</f>
        <v>7.2458077085572565</v>
      </c>
      <c r="K511" s="6">
        <f>'[1]Electricity and CHPs_IN'!G$42-K380</f>
        <v>4.474294916657751E-4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0.36182964659626993</v>
      </c>
      <c r="K512" s="1">
        <f>'[1]Electricity and CHPs_IN'!G$43-K381</f>
        <v>11.448631275466912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1.9270135738697698E-3</v>
      </c>
      <c r="J513" s="1">
        <f>'[1]Electricity and CHPs_IN'!F$50-J382</f>
        <v>3.3234104661325923E-3</v>
      </c>
      <c r="K513" s="1">
        <f>'[1]Electricity and CHPs_IN'!G$50-K382</f>
        <v>9.6353308632349764E-4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3.4029430782488088E-3</v>
      </c>
      <c r="J514" s="1">
        <f>'[1]Electricity and CHPs_IN'!F$53-J383</f>
        <v>5.7555924851927683E-3</v>
      </c>
      <c r="K514" s="1">
        <f>'[1]Electricity and CHPs_IN'!G$53-K383</f>
        <v>1.3596821509679221E-3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1.5719950658135448E-3</v>
      </c>
      <c r="J515" s="1">
        <f>'[1]Electricity and CHPs_IN'!F$56-J384</f>
        <v>2.2362787326787523E-3</v>
      </c>
      <c r="K515" s="1">
        <f>'[1]Electricity and CHPs_IN'!G$56-K384</f>
        <v>3.7451955716006605E-4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6.9168856319901551E-4</v>
      </c>
      <c r="J516" s="1">
        <f t="shared" si="316"/>
        <v>0.2733093132059925</v>
      </c>
      <c r="K516" s="1">
        <f t="shared" si="316"/>
        <v>0.13973775252576143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4.0590027489103295E-4</v>
      </c>
      <c r="J517" s="1">
        <f>'[1]Electricity and CHPs_IN'!F$46-J397</f>
        <v>0.27272853846224887</v>
      </c>
      <c r="K517" s="1">
        <f>'[1]Electricity and CHPs_IN'!G$46-K397</f>
        <v>0.13929024755826469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2.8578828830798256E-4</v>
      </c>
      <c r="J518" s="1">
        <f>'[1]Electricity and CHPs_IN'!F$57-J398</f>
        <v>5.8077474374364853E-4</v>
      </c>
      <c r="K518" s="1">
        <f>'[1]Electricity and CHPs_IN'!G$57-K398</f>
        <v>4.4750496749672677E-4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0.32978921338509909</v>
      </c>
      <c r="G520" s="13">
        <f t="shared" si="317"/>
        <v>0.32672735605060749</v>
      </c>
      <c r="H520" s="13">
        <f t="shared" si="317"/>
        <v>0.32529084857603102</v>
      </c>
      <c r="I520" s="13">
        <f t="shared" si="317"/>
        <v>0.33008572361442168</v>
      </c>
      <c r="J520" s="13">
        <f t="shared" si="317"/>
        <v>0.33170584005147591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0.79999997416036661</v>
      </c>
      <c r="G523" s="13">
        <f t="shared" si="318"/>
        <v>0.79999997930464528</v>
      </c>
      <c r="H523" s="13">
        <f t="shared" si="318"/>
        <v>0.79999994060020174</v>
      </c>
      <c r="I523" s="13">
        <f t="shared" si="318"/>
        <v>0.79999997374008336</v>
      </c>
      <c r="J523" s="13">
        <f t="shared" si="318"/>
        <v>0.79999997475149631</v>
      </c>
      <c r="K523" s="13">
        <f t="shared" si="318"/>
        <v>0.79999997645740129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0.34085036794201634</v>
      </c>
      <c r="G524" s="13">
        <f t="shared" ref="G524:K524" si="319">IFERROR(G69/G297,"-")</f>
        <v>6.0255102530513721E-2</v>
      </c>
      <c r="H524" s="13">
        <f t="shared" si="319"/>
        <v>0.29158928095611492</v>
      </c>
      <c r="I524" s="13">
        <f t="shared" si="319"/>
        <v>0.26114946941898093</v>
      </c>
      <c r="J524" s="13">
        <f t="shared" si="319"/>
        <v>0.3023635381341786</v>
      </c>
      <c r="K524" s="13">
        <f t="shared" si="319"/>
        <v>0.11337158006012409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9.0928360138432127E-2</v>
      </c>
      <c r="G525" s="13">
        <f t="shared" ref="G525:K525" si="320">IFERROR(G70/(G298+G411),"-")</f>
        <v>3.2800415703877615E-2</v>
      </c>
      <c r="H525" s="13">
        <f t="shared" si="320"/>
        <v>9.6733554498728502E-2</v>
      </c>
      <c r="I525" s="13">
        <f t="shared" si="320"/>
        <v>9.1326959282166026E-2</v>
      </c>
      <c r="J525" s="13">
        <f t="shared" si="320"/>
        <v>9.541162929991405E-2</v>
      </c>
      <c r="K525" s="13">
        <f t="shared" si="320"/>
        <v>0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0.24025824042556287</v>
      </c>
      <c r="G526" s="13">
        <f t="shared" ref="G526:K526" si="321">IFERROR(G71/(G299+G463),"-")</f>
        <v>0.24656206136899211</v>
      </c>
      <c r="H526" s="13">
        <f t="shared" si="321"/>
        <v>0.24214085267734245</v>
      </c>
      <c r="I526" s="13">
        <f t="shared" si="321"/>
        <v>0.26337429979103699</v>
      </c>
      <c r="J526" s="13">
        <f t="shared" si="321"/>
        <v>0.25677970852280102</v>
      </c>
      <c r="K526" s="13">
        <f t="shared" si="321"/>
        <v>0.24136965924054432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0.60213821178223093</v>
      </c>
      <c r="K527" s="13">
        <f t="shared" si="322"/>
        <v>0.55570256443713661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0.20777740251082069</v>
      </c>
      <c r="H528" s="13">
        <f t="shared" si="323"/>
        <v>0.35037623943596768</v>
      </c>
      <c r="I528" s="13">
        <f t="shared" si="323"/>
        <v>0.38096990218747062</v>
      </c>
      <c r="J528" s="13">
        <f t="shared" si="323"/>
        <v>0.39646232553669469</v>
      </c>
      <c r="K528" s="13">
        <f t="shared" si="323"/>
        <v>0.40778668754960834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0.51881457460771963</v>
      </c>
      <c r="K529" s="13">
        <f t="shared" si="324"/>
        <v>0.54517895414764184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0.26295937497488731</v>
      </c>
      <c r="G530" s="13">
        <f t="shared" ref="G530:K530" si="325">IFERROR(G84/SUM(G312,G417),"-")</f>
        <v>0.15631482359586951</v>
      </c>
      <c r="H530" s="13">
        <f t="shared" si="325"/>
        <v>0.23917358666756836</v>
      </c>
      <c r="I530" s="13">
        <f t="shared" si="325"/>
        <v>0.243568044474329</v>
      </c>
      <c r="J530" s="13">
        <f t="shared" si="325"/>
        <v>0.24750307222865056</v>
      </c>
      <c r="K530" s="13">
        <f t="shared" si="325"/>
        <v>0.21851413064316677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0.40000000000000008</v>
      </c>
      <c r="K531" s="13">
        <f t="shared" si="326"/>
        <v>0.3999999999999998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0.34931220881363811</v>
      </c>
      <c r="G532" s="13">
        <f t="shared" ref="G532:K532" si="327">IFERROR(G86/SUM(G314,G469),"-'")</f>
        <v>0.35137966525764036</v>
      </c>
      <c r="H532" s="13">
        <f t="shared" si="327"/>
        <v>0.34827399079484123</v>
      </c>
      <c r="I532" s="13">
        <f t="shared" si="327"/>
        <v>0.35962453763970526</v>
      </c>
      <c r="J532" s="13">
        <f t="shared" si="327"/>
        <v>0.29042939295379511</v>
      </c>
      <c r="K532" s="13">
        <f t="shared" si="327"/>
        <v>0.21660804864171815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0.31647518888695109</v>
      </c>
      <c r="K533" s="13">
        <f t="shared" si="329"/>
        <v>0.32172458893459321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0.23268447212638049</v>
      </c>
      <c r="G535" s="13">
        <f t="shared" ref="G535:K535" si="331">IFERROR(G89/SUM(G317,G472),"-")</f>
        <v>0.26907065211189934</v>
      </c>
      <c r="H535" s="13">
        <f t="shared" si="331"/>
        <v>0.25569237242399595</v>
      </c>
      <c r="I535" s="13">
        <f t="shared" si="331"/>
        <v>0.27466723961288025</v>
      </c>
      <c r="J535" s="13">
        <f t="shared" si="331"/>
        <v>0.2824868175408668</v>
      </c>
      <c r="K535" s="13">
        <f t="shared" si="331"/>
        <v>0.28899783396366119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0.41999999999999987</v>
      </c>
      <c r="J536" s="13">
        <f t="shared" si="332"/>
        <v>0.44000000000000011</v>
      </c>
      <c r="K536" s="13">
        <f t="shared" si="332"/>
        <v>0.44999999999999984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0.26743667012368927</v>
      </c>
      <c r="G537" s="13">
        <f t="shared" ref="G537:K537" si="333">IFERROR(G91/SUM(G319,G474),"-")</f>
        <v>0.28860260349590861</v>
      </c>
      <c r="H537" s="13">
        <f t="shared" si="333"/>
        <v>0.27802317466097476</v>
      </c>
      <c r="I537" s="13">
        <f t="shared" si="333"/>
        <v>0.29921647797098772</v>
      </c>
      <c r="J537" s="13">
        <f t="shared" si="333"/>
        <v>0.30424085740607454</v>
      </c>
      <c r="K537" s="13">
        <f t="shared" si="333"/>
        <v>0.30927746027438902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0.44000000000000006</v>
      </c>
      <c r="K538" s="13">
        <f t="shared" si="334"/>
        <v>0.44999999999999996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0.36265732148717783</v>
      </c>
      <c r="G539" s="13">
        <f t="shared" ref="G539:K539" si="335">IFERROR(G93/SUM(G321,G476),"-")</f>
        <v>0.36306041824138907</v>
      </c>
      <c r="H539" s="13">
        <f t="shared" si="335"/>
        <v>0.36365323871662097</v>
      </c>
      <c r="I539" s="13">
        <f t="shared" si="335"/>
        <v>0.36474522095820161</v>
      </c>
      <c r="J539" s="13">
        <f t="shared" si="335"/>
        <v>0.37437026370640081</v>
      </c>
      <c r="K539" s="13">
        <f t="shared" si="335"/>
        <v>0.38495895364594929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0.35850013360452682</v>
      </c>
      <c r="G540" s="13">
        <f t="shared" ref="G540:K540" si="336">IFERROR(G94/SUM(G322,G477),"-")</f>
        <v>0.35998953173048304</v>
      </c>
      <c r="H540" s="13">
        <f t="shared" si="336"/>
        <v>0.35971341281214181</v>
      </c>
      <c r="I540" s="13">
        <f t="shared" si="336"/>
        <v>0.35998521285657925</v>
      </c>
      <c r="J540" s="13">
        <f t="shared" si="336"/>
        <v>0.35934659007906355</v>
      </c>
      <c r="K540" s="13">
        <f t="shared" si="336"/>
        <v>0.35949951529179441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0.59999999999999987</v>
      </c>
      <c r="J541" s="13">
        <f t="shared" si="337"/>
        <v>0.60999999999999988</v>
      </c>
      <c r="K541" s="13">
        <f t="shared" si="337"/>
        <v>0.61999999999999955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0.3574569537601664</v>
      </c>
      <c r="G542" s="13">
        <f t="shared" ref="G542:K542" si="338">IFERROR(G129/G357,"-")</f>
        <v>0.35745695376016567</v>
      </c>
      <c r="H542" s="13">
        <f t="shared" si="338"/>
        <v>0.35745695376016623</v>
      </c>
      <c r="I542" s="13">
        <f t="shared" si="338"/>
        <v>0.35745695376016601</v>
      </c>
      <c r="J542" s="13">
        <f t="shared" si="338"/>
        <v>0.35745695376016601</v>
      </c>
      <c r="K542" s="13">
        <f t="shared" si="338"/>
        <v>0.35745695376016579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0.33470839322286916</v>
      </c>
      <c r="K543" s="13">
        <f t="shared" si="339"/>
        <v>0.34140256108732631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3.8247655604901884E-2</v>
      </c>
      <c r="G544" s="13">
        <f t="shared" ref="G544:K544" si="340">IFERROR(G131/SUM(G359,G426),"-")</f>
        <v>3.7721412233437002E-2</v>
      </c>
      <c r="H544" s="13">
        <f t="shared" si="340"/>
        <v>3.8072395439536416E-2</v>
      </c>
      <c r="I544" s="13">
        <f t="shared" si="340"/>
        <v>3.7695942034351199E-2</v>
      </c>
      <c r="J544" s="13">
        <f t="shared" si="340"/>
        <v>3.3650948889022259E-2</v>
      </c>
      <c r="K544" s="13">
        <f t="shared" si="340"/>
        <v>3.0959934834117929E-2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4.8242849883234823E-2</v>
      </c>
      <c r="K545" s="13">
        <f t="shared" si="341"/>
        <v>5.3999999999999972E-2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6.1973069605504187E-2</v>
      </c>
      <c r="G546" s="13">
        <f t="shared" ref="G546:K546" si="342">IFERROR(G133/SUM(G361,G502),"-")</f>
        <v>6.1973069392644839E-2</v>
      </c>
      <c r="H546" s="13">
        <f t="shared" si="342"/>
        <v>6.1972936858256104E-2</v>
      </c>
      <c r="I546" s="13">
        <f t="shared" si="342"/>
        <v>6.1972940091624303E-2</v>
      </c>
      <c r="J546" s="13">
        <f t="shared" si="342"/>
        <v>6.197265056735534E-2</v>
      </c>
      <c r="K546" s="13">
        <f t="shared" si="342"/>
        <v>6.1972650567355313E-2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4.7880823847050502E-2</v>
      </c>
      <c r="K547" s="13">
        <f t="shared" si="343"/>
        <v>4.5431760215214292E-2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0.2438881472763918</v>
      </c>
      <c r="G548" s="13">
        <f t="shared" ref="G548:K548" si="344">IFERROR(G150/SUM(G378,G435),"-")</f>
        <v>0.25000580907757208</v>
      </c>
      <c r="H548" s="13">
        <f t="shared" si="344"/>
        <v>0.25944412473316941</v>
      </c>
      <c r="I548" s="13">
        <f t="shared" si="344"/>
        <v>0.25414746407541089</v>
      </c>
      <c r="J548" s="13">
        <f t="shared" si="344"/>
        <v>0.30615136875876953</v>
      </c>
      <c r="K548" s="13">
        <f t="shared" si="344"/>
        <v>0.25551043731959783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0.20947950368178364</v>
      </c>
      <c r="K549" s="13">
        <f t="shared" si="345"/>
        <v>0.26555706186234718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0.19758436345794961</v>
      </c>
      <c r="G550" s="13">
        <f t="shared" ref="G550:K550" si="346">IFERROR(G152/SUM(G380,G511),"-")</f>
        <v>0.2258131525707513</v>
      </c>
      <c r="H550" s="13">
        <f t="shared" si="346"/>
        <v>0.2522679602816657</v>
      </c>
      <c r="I550" s="13">
        <f t="shared" si="346"/>
        <v>0.33850901797940036</v>
      </c>
      <c r="J550" s="13">
        <f t="shared" si="346"/>
        <v>0.35245757381111931</v>
      </c>
      <c r="K550" s="13">
        <f t="shared" si="346"/>
        <v>0.33316133315068941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0.33451660922667936</v>
      </c>
      <c r="K551" s="13">
        <f t="shared" si="347"/>
        <v>0.34906579091776607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0.20549489862010017</v>
      </c>
      <c r="J552" s="13">
        <f t="shared" si="348"/>
        <v>0.21187452714373697</v>
      </c>
      <c r="K552" s="13">
        <f t="shared" si="348"/>
        <v>0.24007626821911701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0.24067966489255213</v>
      </c>
      <c r="J553" s="13">
        <f t="shared" si="349"/>
        <v>0.24890305228862514</v>
      </c>
      <c r="K553" s="13">
        <f t="shared" si="349"/>
        <v>0.26559659807841418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0.31130553567594133</v>
      </c>
      <c r="J554" s="13">
        <f t="shared" si="350"/>
        <v>0.31717731073558814</v>
      </c>
      <c r="K554" s="13">
        <f t="shared" si="350"/>
        <v>0.32568970902648758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0.41999999999999982</v>
      </c>
      <c r="K562" s="13">
        <f t="shared" si="352"/>
        <v>0.41999999999999971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0.49663917777263172</v>
      </c>
      <c r="J563" s="13">
        <f t="shared" si="353"/>
        <v>0.55000213748527582</v>
      </c>
      <c r="K563" s="13">
        <f t="shared" si="353"/>
        <v>0.60000334168046787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0.47733726072800536</v>
      </c>
      <c r="J564" s="13">
        <f t="shared" si="354"/>
        <v>0.54103478067205357</v>
      </c>
      <c r="K564" s="13">
        <f t="shared" si="354"/>
        <v>0.5762503047654447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0.69999730976970564</v>
      </c>
      <c r="G565" s="13">
        <f t="shared" si="355"/>
        <v>0.69997188231720298</v>
      </c>
      <c r="H565" s="13">
        <f t="shared" si="355"/>
        <v>0.69999730425347484</v>
      </c>
      <c r="I565" s="13">
        <f t="shared" si="355"/>
        <v>0.6996686569943813</v>
      </c>
      <c r="J565" s="13">
        <f t="shared" si="355"/>
        <v>0.69995991600097285</v>
      </c>
      <c r="K565" s="13">
        <f t="shared" si="355"/>
        <v>0.69999653924682903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0.8668298130845199</v>
      </c>
      <c r="G566" s="13">
        <f t="shared" si="355"/>
        <v>0.86677715048593507</v>
      </c>
      <c r="H566" s="13">
        <f t="shared" si="355"/>
        <v>0.86682877576012174</v>
      </c>
      <c r="I566" s="13">
        <f t="shared" si="355"/>
        <v>0.86664670059427107</v>
      </c>
      <c r="J566" s="13">
        <f t="shared" si="355"/>
        <v>0.86702893357577304</v>
      </c>
      <c r="K566" s="13">
        <f t="shared" si="355"/>
        <v>0.86703906431269928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0.89402815831602711</v>
      </c>
      <c r="G567" s="13">
        <f t="shared" si="355"/>
        <v>0.89395933662727167</v>
      </c>
      <c r="H567" s="13">
        <f t="shared" si="355"/>
        <v>0.89402291616180463</v>
      </c>
      <c r="I567" s="13">
        <f t="shared" si="355"/>
        <v>0.8938315742466818</v>
      </c>
      <c r="J567" s="13">
        <f t="shared" si="355"/>
        <v>0.89401596581447784</v>
      </c>
      <c r="K567" s="13">
        <f t="shared" si="355"/>
        <v>0.89418872046184328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0.90358952015149974</v>
      </c>
      <c r="G568" s="13">
        <f t="shared" si="355"/>
        <v>0.90358876779485398</v>
      </c>
      <c r="H568" s="13">
        <f t="shared" si="355"/>
        <v>0.90359531976366358</v>
      </c>
      <c r="I568" s="13">
        <f t="shared" si="355"/>
        <v>0.9038819185391741</v>
      </c>
      <c r="J568" s="13">
        <f t="shared" si="355"/>
        <v>0.9040592817378863</v>
      </c>
      <c r="K568" s="13">
        <f t="shared" si="355"/>
        <v>0.90397199239373838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0.90368812711134405</v>
      </c>
      <c r="G569" s="13">
        <f t="shared" si="355"/>
        <v>0.90368759304036028</v>
      </c>
      <c r="H569" s="13">
        <f t="shared" si="355"/>
        <v>0.90369418670236557</v>
      </c>
      <c r="I569" s="13">
        <f t="shared" si="355"/>
        <v>0.90414210409526075</v>
      </c>
      <c r="J569" s="13">
        <f t="shared" si="355"/>
        <v>0.90426542854572112</v>
      </c>
      <c r="K569" s="13">
        <f t="shared" si="355"/>
        <v>0.90426623470892398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0.90368811949044259</v>
      </c>
      <c r="G570" s="13">
        <f t="shared" si="355"/>
        <v>0.90368758473071209</v>
      </c>
      <c r="H570" s="13">
        <f t="shared" si="355"/>
        <v>0.90369417918447936</v>
      </c>
      <c r="I570" s="13">
        <f t="shared" si="355"/>
        <v>0.90414209188526551</v>
      </c>
      <c r="J570" s="13">
        <f t="shared" si="355"/>
        <v>0.90426542841894264</v>
      </c>
      <c r="K570" s="13">
        <f t="shared" si="355"/>
        <v>0.9042662352989681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0.90359157617944141</v>
      </c>
      <c r="G571" s="13">
        <f t="shared" si="355"/>
        <v>0.9035908829504512</v>
      </c>
      <c r="H571" s="13">
        <f t="shared" si="355"/>
        <v>0.90359746862897972</v>
      </c>
      <c r="I571" s="13">
        <f t="shared" si="355"/>
        <v>0.90389038630722018</v>
      </c>
      <c r="J571" s="13">
        <f t="shared" si="355"/>
        <v>0.90402871681091246</v>
      </c>
      <c r="K571" s="13">
        <f t="shared" si="355"/>
        <v>0.90390843234957508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0.59933751358349407</v>
      </c>
      <c r="G573" s="4">
        <f t="shared" ref="G573:K573" si="356">IFERROR(G210/G440,"-")</f>
        <v>0.85435480724194002</v>
      </c>
      <c r="H573" s="4">
        <f t="shared" si="356"/>
        <v>0.85416850205267747</v>
      </c>
      <c r="I573" s="4">
        <f t="shared" si="356"/>
        <v>0.8541247077429639</v>
      </c>
      <c r="J573" s="4">
        <f t="shared" si="356"/>
        <v>0.85200986344799656</v>
      </c>
      <c r="K573" s="4">
        <f t="shared" si="356"/>
        <v>0.47860261786979946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0.85445501111132582</v>
      </c>
      <c r="G575" s="4">
        <f t="shared" ref="G575:K575" si="358">IFERROR(G218/G448,"-")</f>
        <v>0.85445501111132527</v>
      </c>
      <c r="H575" s="4">
        <f t="shared" si="358"/>
        <v>0.85445501111132449</v>
      </c>
      <c r="I575" s="4">
        <f t="shared" si="358"/>
        <v>0.85445501111132505</v>
      </c>
      <c r="J575" s="4">
        <f t="shared" si="358"/>
        <v>0.85445501111132638</v>
      </c>
      <c r="K575" s="4">
        <f t="shared" si="358"/>
        <v>0.8544550111113256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0.70000000000000029</v>
      </c>
      <c r="G576" s="4">
        <f t="shared" ref="G576:K576" si="359">IFERROR(G224/G454,"-")</f>
        <v>0.7000000000000004</v>
      </c>
      <c r="H576" s="4">
        <f t="shared" si="359"/>
        <v>0.7000000000000004</v>
      </c>
      <c r="I576" s="4">
        <f t="shared" si="359"/>
        <v>0.7000000000000004</v>
      </c>
      <c r="J576" s="4">
        <f t="shared" si="359"/>
        <v>0.70000000000000018</v>
      </c>
      <c r="K576" s="4">
        <f t="shared" si="359"/>
        <v>0.69999999999999907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0.8499999999999992</v>
      </c>
      <c r="K578">
        <f t="shared" si="361"/>
        <v>0.84999999999999976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3.0000000000000031</v>
      </c>
      <c r="H579" s="4">
        <f t="shared" si="362"/>
        <v>2.9999999999999991</v>
      </c>
      <c r="I579" s="4">
        <f t="shared" si="362"/>
        <v>3.0000000000000009</v>
      </c>
      <c r="J579" s="4">
        <f t="shared" si="362"/>
        <v>3.0000000000000031</v>
      </c>
      <c r="K579" s="4">
        <f t="shared" si="362"/>
        <v>3.0000000000000044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0.40014530230039713</v>
      </c>
      <c r="G580" s="3">
        <f>[1]Other_transformation!C$5</f>
        <v>0.20098673177553572</v>
      </c>
      <c r="H580" s="3">
        <f>[1]Other_transformation!D$5</f>
        <v>0.41742944321529957</v>
      </c>
      <c r="I580" s="3">
        <f>[1]Other_transformation!E$5</f>
        <v>6.9257130814703394E-5</v>
      </c>
      <c r="J580" s="3">
        <f>[1]Other_transformation!F$5</f>
        <v>1.1465835293434395E-4</v>
      </c>
      <c r="K580" s="3">
        <f>[1]Other_transformation!G$5</f>
        <v>5.5660334706664598E-5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0.40014530230039713</v>
      </c>
      <c r="G581" s="1">
        <f t="shared" ref="G581:K581" si="363">G580</f>
        <v>0.20098673177553572</v>
      </c>
      <c r="H581" s="1">
        <f t="shared" si="363"/>
        <v>0.41742944321529957</v>
      </c>
      <c r="I581" s="1">
        <f t="shared" si="363"/>
        <v>6.9257130814703394E-5</v>
      </c>
      <c r="J581" s="1">
        <f t="shared" si="363"/>
        <v>1.1465835293434395E-4</v>
      </c>
      <c r="K581" s="1">
        <f t="shared" si="363"/>
        <v>5.5660334706664598E-5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0.40014530230039713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0.20098673177553572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0.41742944321529957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6.9257130814703394E-5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6.7926315716741406E-5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1.587361858971174E-5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4.6732037217602548E-5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3.9786716116952855E-5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0.15605666789715461</v>
      </c>
      <c r="G584" s="3">
        <f t="shared" ref="G584:K584" si="364">G585</f>
        <v>7.8384825392458876E-2</v>
      </c>
      <c r="H584" s="3">
        <f t="shared" si="364"/>
        <v>0.16279748285396667</v>
      </c>
      <c r="I584" s="3">
        <f t="shared" si="364"/>
        <v>2.7010281017734315E-5</v>
      </c>
      <c r="J584" s="3">
        <f t="shared" si="364"/>
        <v>4.4716757644394071E-5</v>
      </c>
      <c r="K584" s="3">
        <f t="shared" si="364"/>
        <v>2.1707530535599143E-5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0.15605666789715461</v>
      </c>
      <c r="G585" s="1">
        <f t="shared" ref="G585:K585" si="365">SUM(G586:G587)</f>
        <v>7.8384825392458876E-2</v>
      </c>
      <c r="H585" s="1">
        <f t="shared" si="365"/>
        <v>0.16279748285396667</v>
      </c>
      <c r="I585" s="1">
        <f t="shared" si="365"/>
        <v>2.7010281017734315E-5</v>
      </c>
      <c r="J585" s="1">
        <f t="shared" si="365"/>
        <v>4.4716757644394071E-5</v>
      </c>
      <c r="K585" s="1">
        <f t="shared" si="365"/>
        <v>2.1707530535599143E-5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0.15605666789715461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7.8384825392458876E-2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0.16279748285396667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2.7010281017734315E-5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2.6491263129529116E-5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6.1907112499875637E-6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1.8225494514864956E-5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1.551681928561158E-5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1.1680241374148592</v>
      </c>
      <c r="G588" s="3">
        <f t="shared" ref="G588:K588" si="366">G589+G592</f>
        <v>0.58668027005278878</v>
      </c>
      <c r="H588" s="3">
        <f t="shared" si="366"/>
        <v>1.2184765447454604</v>
      </c>
      <c r="I588" s="3">
        <f t="shared" si="366"/>
        <v>2.0216156484811917E-4</v>
      </c>
      <c r="J588" s="3">
        <f t="shared" si="366"/>
        <v>3.3747162643245582E-4</v>
      </c>
      <c r="K588" s="3">
        <f t="shared" si="366"/>
        <v>1.6484266852600658E-4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1.1402140389049815</v>
      </c>
      <c r="G589" s="1">
        <f t="shared" ref="G589:K589" si="367">SUM(G590:G591)</f>
        <v>0.572711692194389</v>
      </c>
      <c r="H589" s="1">
        <f t="shared" si="367"/>
        <v>1.1894651984419971</v>
      </c>
      <c r="I589" s="1">
        <f t="shared" si="367"/>
        <v>1.9734819425649728E-4</v>
      </c>
      <c r="J589" s="1">
        <f t="shared" si="367"/>
        <v>3.2671897668641315E-4</v>
      </c>
      <c r="K589" s="1">
        <f t="shared" si="367"/>
        <v>1.5860412374664064E-4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1.1402140389049815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0.572711692194389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1.1894651984419971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1.9734819425649728E-4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1.9355603663485471E-4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4.5231876171383555E-5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1.3316294005155844E-4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1.1337224757525707E-4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2.7810098509877607E-2</v>
      </c>
      <c r="G592" s="1">
        <f t="shared" ref="G592:K592" si="368">SUM(G593:G594)</f>
        <v>1.3968577858399743E-2</v>
      </c>
      <c r="H592" s="1">
        <f t="shared" si="368"/>
        <v>2.9011346303463303E-2</v>
      </c>
      <c r="I592" s="1">
        <f t="shared" si="368"/>
        <v>4.8133705916218908E-6</v>
      </c>
      <c r="J592" s="1">
        <f t="shared" si="368"/>
        <v>1.0752649746042656E-5</v>
      </c>
      <c r="K592" s="1">
        <f t="shared" si="368"/>
        <v>6.23854477936595E-6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2.7810098509877607E-2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1.3968577858399743E-2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2.9011346303463303E-2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4.8133705916218908E-6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4.7208789423135276E-6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1.1032164919849654E-6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6.0317708037291273E-6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5.1353282873809848E-6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</v>
      </c>
      <c r="G596" s="4">
        <f t="shared" ref="G596:K597" si="369">IFERROR(SUM(G582,G586)/SUM(G590,G593),"-")</f>
        <v>0.47619047619047611</v>
      </c>
      <c r="H596" s="4">
        <f t="shared" si="369"/>
        <v>0.47619047619047572</v>
      </c>
      <c r="I596" s="4">
        <f t="shared" si="369"/>
        <v>0.47619047619047622</v>
      </c>
      <c r="J596" s="4">
        <f t="shared" si="369"/>
        <v>0.47619047619047578</v>
      </c>
      <c r="K596" s="4">
        <f t="shared" si="369"/>
        <v>0.47619047619047639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0.46666666666666645</v>
      </c>
      <c r="K597" s="4">
        <f t="shared" si="369"/>
        <v>0.46666666666666673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0.18301990777480506</v>
      </c>
      <c r="G598" s="1">
        <f>[1]Other_transformation!C$12</f>
        <v>9.8925770905254786E-5</v>
      </c>
      <c r="H598" s="1">
        <f>[1]Other_transformation!D$12</f>
        <v>8.8684747957632815E-4</v>
      </c>
      <c r="I598" s="1">
        <f>[1]Other_transformation!E$12</f>
        <v>3.8727881542455668E-5</v>
      </c>
      <c r="J598" s="1">
        <f>[1]Other_transformation!F$12</f>
        <v>8.3135305959829042E-5</v>
      </c>
      <c r="K598" s="1">
        <f>[1]Other_transformation!G$12</f>
        <v>3.8683538561249764E-5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0.18301990777480506</v>
      </c>
      <c r="G599" s="1">
        <f t="shared" ref="G599:K599" si="370">SUM(G600:G601)</f>
        <v>9.8925770905254786E-5</v>
      </c>
      <c r="H599" s="1">
        <f t="shared" si="370"/>
        <v>8.8684747957632815E-4</v>
      </c>
      <c r="I599" s="1">
        <f t="shared" si="370"/>
        <v>3.8727881542455668E-5</v>
      </c>
      <c r="J599" s="1">
        <f t="shared" si="370"/>
        <v>8.3135305959829042E-5</v>
      </c>
      <c r="K599" s="1">
        <f t="shared" si="370"/>
        <v>3.8683538561249764E-5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0.18301990777480506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9.8925770905254786E-5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8.8684747957632815E-4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3.8727881542455668E-5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4.7627803903177144E-5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1.5480108251094568E-5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3.5507502056651899E-5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2.3203430310155192E-5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0.68266425600002245</v>
      </c>
      <c r="G602" s="3">
        <f t="shared" ref="G602:K602" si="372">G603+G606</f>
        <v>3.6899312547660049E-4</v>
      </c>
      <c r="H602" s="3">
        <f t="shared" si="372"/>
        <v>3.307941098819705E-3</v>
      </c>
      <c r="I602" s="3">
        <f t="shared" si="372"/>
        <v>1.4445499815335974E-4</v>
      </c>
      <c r="J602" s="3">
        <f t="shared" si="372"/>
        <v>3.2642814217622205E-4</v>
      </c>
      <c r="K602" s="3">
        <f t="shared" si="372"/>
        <v>1.54963176776133E-4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0.38251160724934213</v>
      </c>
      <c r="G603" s="1">
        <f t="shared" ref="G603:K603" si="373">SUM(G604:G605)</f>
        <v>2.0675486119198257E-4</v>
      </c>
      <c r="H603" s="1">
        <f t="shared" si="373"/>
        <v>1.8535112323145261E-3</v>
      </c>
      <c r="I603" s="1">
        <f t="shared" si="373"/>
        <v>8.094127242373244E-5</v>
      </c>
      <c r="J603" s="1">
        <f t="shared" si="373"/>
        <v>1.7375278945604264E-4</v>
      </c>
      <c r="K603" s="1">
        <f t="shared" si="373"/>
        <v>8.0848595593011985E-5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0.38251160724934213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2.0675486119198257E-4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1.8535112323145261E-3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8.094127242373244E-5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9.9542110157640202E-5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3.2353426244787635E-5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7.4210679298402423E-5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4.8495169348224343E-5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0.30015264875068037</v>
      </c>
      <c r="G606" s="1">
        <f t="shared" ref="G606:K606" si="374">SUM(G607:G608)</f>
        <v>1.6223826428461791E-4</v>
      </c>
      <c r="H606" s="1">
        <f t="shared" si="374"/>
        <v>1.4544298665051792E-3</v>
      </c>
      <c r="I606" s="1">
        <f t="shared" si="374"/>
        <v>6.3513725729627313E-5</v>
      </c>
      <c r="J606" s="1">
        <f t="shared" si="374"/>
        <v>1.5267535272017941E-4</v>
      </c>
      <c r="K606" s="1">
        <f t="shared" si="374"/>
        <v>7.4114581183121013E-5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0.30015264875068037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1.6223826428461791E-4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1.4544298665051792E-3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6.3513725729627313E-5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7.8109598401210426E-5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2.5387377531795074E-5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7.456575431896897E-5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4.8727203651325942E-5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0.26809651474530849</v>
      </c>
      <c r="G610">
        <f t="shared" ref="G610:K611" si="375">IFERROR(G600/SUM(G604,G607),"-")</f>
        <v>0.26809651474530821</v>
      </c>
      <c r="H610">
        <f t="shared" si="375"/>
        <v>0.26809651474530821</v>
      </c>
      <c r="I610">
        <f t="shared" si="375"/>
        <v>0.26809651474530816</v>
      </c>
      <c r="J610">
        <f t="shared" si="375"/>
        <v>0.26809651474530849</v>
      </c>
      <c r="K610">
        <f t="shared" si="375"/>
        <v>0.26809651474530843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0.23866348448687363</v>
      </c>
      <c r="K611">
        <f t="shared" si="375"/>
        <v>0.23866348448687344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6.9573992833144143</v>
      </c>
      <c r="G612" s="3">
        <f t="shared" ref="G612" si="376">G613+G614+G619</f>
        <v>9.5241694290953784</v>
      </c>
      <c r="H612" s="3">
        <f t="shared" ref="H612" si="377">H613+H614+H619</f>
        <v>10.518712985017537</v>
      </c>
      <c r="I612" s="3">
        <f t="shared" ref="I612" si="378">I613+I614+I619</f>
        <v>11.145392252391911</v>
      </c>
      <c r="J612" s="3">
        <f t="shared" ref="J612" si="379">J613+J614+J619</f>
        <v>10.973091405279515</v>
      </c>
      <c r="K612" s="3">
        <f t="shared" ref="K612" si="380">K613+K614+K619</f>
        <v>14.565617575731812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1.3280015848940572</v>
      </c>
      <c r="G613" s="1">
        <f>[1]Other_transformation!C$19</f>
        <v>3.8868323877505966</v>
      </c>
      <c r="H613" s="1">
        <f>[1]Other_transformation!D$19</f>
        <v>5.0905587480060577</v>
      </c>
      <c r="I613" s="1">
        <f>[1]Other_transformation!E$19</f>
        <v>5.5275848685633102</v>
      </c>
      <c r="J613" s="1">
        <f>[1]Other_transformation!F$19</f>
        <v>5.527928824229793</v>
      </c>
      <c r="K613" s="1">
        <f>[1]Other_transformation!G$19</f>
        <v>9.4405595122196875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5.6293976984203571</v>
      </c>
      <c r="G614" s="1">
        <f>[1]Other_transformation!C$20</f>
        <v>5.6371670683298856</v>
      </c>
      <c r="H614" s="1">
        <f>[1]Other_transformation!D$20</f>
        <v>5.4279788042851287</v>
      </c>
      <c r="I614" s="1">
        <f>[1]Other_transformation!E$20</f>
        <v>5.6176942152231666</v>
      </c>
      <c r="J614" s="1">
        <f>[1]Other_transformation!F$20</f>
        <v>5.4450081688970613</v>
      </c>
      <c r="K614" s="1">
        <f>[1]Other_transformation!G$20</f>
        <v>5.1248552935858607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5.6293976984203571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5.6371670683298856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5.4279788042851287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5.6176942152231666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5.4447184745637935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5.1245507713695702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2.1201683132063186E-4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2.1711778986684228E-4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7.7677501947368945E-5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8.7404426423751187E-5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1.6997301489761368E-4</v>
      </c>
      <c r="H619" s="1">
        <f>[1]Other_transformation!D$21</f>
        <v>1.7543272635061805E-4</v>
      </c>
      <c r="I619" s="1">
        <f>[1]Other_transformation!E$21</f>
        <v>1.1316860543487422E-4</v>
      </c>
      <c r="J619" s="1">
        <f>[1]Other_transformation!F$21</f>
        <v>1.5441215266130052E-4</v>
      </c>
      <c r="K619" s="1">
        <f>[1]Other_transformation!G$21</f>
        <v>2.0276992626245307E-4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1.6997301489761368E-4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1.7543272635061805E-4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1.1316860543487422E-4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5.3453293222337224E-5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4.6458021958516976E-5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1.0095885943896331E-4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1.5631190430393611E-4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0.11258795396840721</v>
      </c>
      <c r="G622" s="3">
        <f t="shared" ref="G622" si="381">G623+G624+G629</f>
        <v>0.11275014028719373</v>
      </c>
      <c r="H622" s="3">
        <f t="shared" ref="H622" si="382">H623+H624+H629</f>
        <v>0.10856659339475659</v>
      </c>
      <c r="I622" s="3">
        <f t="shared" ref="I622" si="383">I623+I624+I629</f>
        <v>0.11235841104868075</v>
      </c>
      <c r="J622" s="3">
        <f t="shared" ref="J622" si="384">J623+J624+J629</f>
        <v>0.10889926583246197</v>
      </c>
      <c r="K622" s="3">
        <f t="shared" ref="K622" si="385">K623+K624+K629</f>
        <v>0.10249751830032525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0.11258795396840721</v>
      </c>
      <c r="G624" s="1">
        <f t="shared" ref="G624:K624" si="386">SUM(G625:G628)</f>
        <v>0.11274334136659782</v>
      </c>
      <c r="H624" s="1">
        <f t="shared" si="386"/>
        <v>0.10855957608570256</v>
      </c>
      <c r="I624" s="1">
        <f t="shared" si="386"/>
        <v>0.11235388430446334</v>
      </c>
      <c r="J624" s="1">
        <f t="shared" si="386"/>
        <v>0.1088943694912759</v>
      </c>
      <c r="K624" s="1">
        <f t="shared" si="386"/>
        <v>0.1024910154273915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0.11258795396840721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0.11274334136659782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0.10855957608570256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0.11235388430446334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0.1088943694912759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0.1024910154273915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6.7989205959045665E-6</v>
      </c>
      <c r="H629" s="1">
        <f t="shared" si="387"/>
        <v>7.0173090540247263E-6</v>
      </c>
      <c r="I629" s="1">
        <f t="shared" si="387"/>
        <v>4.5267442173949723E-6</v>
      </c>
      <c r="J629" s="1">
        <f t="shared" si="387"/>
        <v>4.8963411860685226E-6</v>
      </c>
      <c r="K629" s="1">
        <f t="shared" si="387"/>
        <v>6.5028729337425235E-6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6.7989205959045665E-6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7.0173090540247263E-6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4.5267442173949723E-6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2.5039676158508004E-7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4.8963411860685226E-6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6.2524761721574433E-6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2.0396761787713666E-5</v>
      </c>
      <c r="H632" s="3">
        <f t="shared" ref="H632" si="389">H633+H634+H639</f>
        <v>2.1051927162074179E-5</v>
      </c>
      <c r="I632" s="3">
        <f t="shared" ref="I632" si="390">I633+I634+I639</f>
        <v>1.3580232652184903E-5</v>
      </c>
      <c r="J632" s="3">
        <f t="shared" ref="J632" si="391">J633+J634+J639</f>
        <v>1.8564839981664357E-5</v>
      </c>
      <c r="K632" s="3">
        <f t="shared" ref="K632" si="392">K633+K634+K639</f>
        <v>2.4313021672587711E-5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2.0396761787713666E-5</v>
      </c>
      <c r="H639" s="1">
        <f t="shared" ref="H639" si="399">SUM(H640:H641)</f>
        <v>2.1051927162074179E-5</v>
      </c>
      <c r="I639" s="1">
        <f t="shared" ref="I639" si="400">SUM(I640:I641)</f>
        <v>1.3580232652184903E-5</v>
      </c>
      <c r="J639" s="1">
        <f t="shared" ref="J639" si="401">SUM(J640:J641)</f>
        <v>1.8564839981664357E-5</v>
      </c>
      <c r="K639" s="1">
        <f t="shared" ref="K639" si="402">SUM(K640:K641)</f>
        <v>2.4313021672587711E-5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2.0396761787713666E-5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2.1051927162074179E-5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1.3580232652184903E-5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6.4143951866804733E-6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5.5555931561153845E-6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1.2150444794983882E-5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1.8757428516472327E-5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13.477431775395214</v>
      </c>
      <c r="G642" s="3">
        <f t="shared" ref="G642" si="403">G643+G644+G649</f>
        <v>20.809276211739462</v>
      </c>
      <c r="H642" s="3">
        <f t="shared" ref="H642" si="404">H643+H644+H649</f>
        <v>23.892256694674419</v>
      </c>
      <c r="I642" s="3">
        <f t="shared" ref="I642" si="405">I643+I644+I649</f>
        <v>25.468269440912124</v>
      </c>
      <c r="J642" s="3">
        <f t="shared" ref="J642" si="406">J643+J644+J649</f>
        <v>25.172330449549591</v>
      </c>
      <c r="K642" s="3">
        <f t="shared" ref="K642" si="407">K643+K644+K649</f>
        <v>35.812044882314368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3.7980845327970032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11.116340628966704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14.558998019297308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15.808892724091061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15.809876437297204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27.000000204948261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9.6793472425982099</v>
      </c>
      <c r="G644" s="1">
        <f t="shared" ref="G644" si="408">SUM(G645:G648)</f>
        <v>9.6927061192026471</v>
      </c>
      <c r="H644" s="1">
        <f t="shared" ref="H644" si="409">SUM(H645:H648)</f>
        <v>9.3330218411965369</v>
      </c>
      <c r="I644" s="1">
        <f t="shared" ref="I644" si="410">SUM(I645:I648)</f>
        <v>9.6592239392037236</v>
      </c>
      <c r="J644" s="1">
        <f t="shared" ref="J644" si="411">SUM(J645:J648)</f>
        <v>9.3622306873597214</v>
      </c>
      <c r="K644" s="1">
        <f t="shared" ref="K644" si="412">SUM(K645:K648)</f>
        <v>8.8117479174852011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9.6793472425982099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9.6927061192026471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9.3330218411965369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9.6592239392037236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9.3618045085499819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8.8112990120291634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3.0288118760090228E-4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3.101682712383459E-4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1.2329762213868082E-4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1.38737184799605E-4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2.2946357011177876E-4</v>
      </c>
      <c r="H649" s="1">
        <f t="shared" ref="H649" si="414">SUM(H650:H651)</f>
        <v>2.3683418057333461E-4</v>
      </c>
      <c r="I649" s="1">
        <f t="shared" ref="I649" si="415">SUM(I650:I651)</f>
        <v>1.5277761733708029E-4</v>
      </c>
      <c r="J649" s="1">
        <f t="shared" ref="J649" si="416">SUM(J650:J651)</f>
        <v>2.2332489266467591E-4</v>
      </c>
      <c r="K649" s="1">
        <f t="shared" ref="K649" si="417">SUM(K650:K651)</f>
        <v>2.9675988090634576E-4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2.2946357011177876E-4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2.3683418057333461E-4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1.5277761733708029E-4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7.2161945850155281E-5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6.2718329643997921E-5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1.5116294681452063E-4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2.3404155126234785E-4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0.34965034965034969</v>
      </c>
      <c r="G653" s="4">
        <f t="shared" si="418"/>
        <v>0.34965034965034975</v>
      </c>
      <c r="H653" s="4">
        <f t="shared" si="418"/>
        <v>0.34965034965035008</v>
      </c>
      <c r="I653" s="4">
        <f t="shared" si="418"/>
        <v>0.3496503496503498</v>
      </c>
      <c r="J653" s="4">
        <f t="shared" si="418"/>
        <v>0.34965034965034975</v>
      </c>
      <c r="K653" s="4">
        <f t="shared" si="418"/>
        <v>0.34965034965035025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0.59322033898305038</v>
      </c>
      <c r="G654" s="4">
        <f t="shared" si="419"/>
        <v>0.5932203389830506</v>
      </c>
      <c r="H654" s="4">
        <f t="shared" si="419"/>
        <v>0.59322033898305127</v>
      </c>
      <c r="I654" s="4">
        <f t="shared" si="419"/>
        <v>0.5932203389830506</v>
      </c>
      <c r="J654" s="4">
        <f t="shared" si="419"/>
        <v>0.59322033898305038</v>
      </c>
      <c r="K654" s="4">
        <f t="shared" si="419"/>
        <v>0.59322033898305093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0.70000000000000084</v>
      </c>
      <c r="K656" s="4">
        <f t="shared" si="419"/>
        <v>0.70000000000000051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0.63000000000000023</v>
      </c>
      <c r="K657" s="4">
        <f t="shared" si="419"/>
        <v>0.63000000000000023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0.85925925925925839</v>
      </c>
      <c r="H658" s="4">
        <f t="shared" si="420"/>
        <v>0.8592592592592585</v>
      </c>
      <c r="I658" s="4">
        <f t="shared" si="420"/>
        <v>0.85925925925925872</v>
      </c>
      <c r="J658" s="4">
        <f t="shared" si="420"/>
        <v>0.82962962962962938</v>
      </c>
      <c r="K658" s="4">
        <f t="shared" si="420"/>
        <v>0.83331319843622553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0.78065192500388703</v>
      </c>
      <c r="K659" s="4">
        <f t="shared" si="420"/>
        <v>0.77474195506982435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4.6252635494576583E-3</v>
      </c>
      <c r="G660" s="3">
        <f t="shared" ref="G660:K660" si="421">SUM(G661,G665,G674)</f>
        <v>1.8259324013017598E-2</v>
      </c>
      <c r="H660" s="3">
        <f t="shared" si="421"/>
        <v>1.8653071411484281E-2</v>
      </c>
      <c r="I660" s="3">
        <f t="shared" si="421"/>
        <v>7.5981906341041724E-2</v>
      </c>
      <c r="J660" s="3">
        <f t="shared" si="421"/>
        <v>10.904082674926075</v>
      </c>
      <c r="K660" s="3">
        <f t="shared" si="421"/>
        <v>29.290175209119408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4.6252635494576583E-3</v>
      </c>
      <c r="G661" s="1">
        <f>[1]Other_transformation!C$28</f>
        <v>1.8259324013017598E-2</v>
      </c>
      <c r="H661" s="1">
        <f>[1]Other_transformation!D$28</f>
        <v>1.8653071411484281E-2</v>
      </c>
      <c r="I661" s="1">
        <f>[1]Other_transformation!E$28</f>
        <v>7.5981906341041724E-2</v>
      </c>
      <c r="J661" s="1">
        <f>[1]Other_transformation!F$28</f>
        <v>10.904082674926075</v>
      </c>
      <c r="K661" s="1">
        <f>[1]Other_transformation!G$28</f>
        <v>29.285759793635968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4.6252635494576583E-3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1.8259324013017598E-2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1.8653071411484281E-2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7.5979769668218511E-2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10.626796357676842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25.47106047651264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2.1366728232154843E-6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0.27320083107075083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3.8101356634601276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4.0854861784830228E-3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4.5636536632018511E-3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4.2303485231713562E-3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8.5150950312726063E-5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4.1451975728586301E-3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4.2303485231713562E-3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8.5150950312726063E-5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4.1451975728586301E-3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1.8506696026587892E-4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2.3027825758819485E-5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1.6203913450705943E-4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6.752209561252053E-3</v>
      </c>
      <c r="G677" s="3">
        <f t="shared" ref="G677:K677" si="433">SUM(G678,G682,G684,G693)</f>
        <v>2.6310265148440339E-2</v>
      </c>
      <c r="H677" s="3">
        <f t="shared" si="433"/>
        <v>2.6364765245914176E-2</v>
      </c>
      <c r="I677" s="3">
        <f t="shared" si="433"/>
        <v>0.10408480320690647</v>
      </c>
      <c r="J677" s="3">
        <f t="shared" si="433"/>
        <v>14.069208462734466</v>
      </c>
      <c r="K677" s="3">
        <f t="shared" si="433"/>
        <v>35.720283837713147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6.752209561252053E-3</v>
      </c>
      <c r="G678" s="1">
        <f t="shared" ref="G678:K678" si="434">SUM(G679:G681)</f>
        <v>2.6310265148440339E-2</v>
      </c>
      <c r="H678" s="1">
        <f t="shared" si="434"/>
        <v>2.6364765245914176E-2</v>
      </c>
      <c r="I678" s="1">
        <f t="shared" si="434"/>
        <v>0.10408480320690647</v>
      </c>
      <c r="J678" s="1">
        <f t="shared" si="434"/>
        <v>14.068597987788255</v>
      </c>
      <c r="K678" s="1">
        <f t="shared" si="434"/>
        <v>35.713339434117806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6.752209561252053E-3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2.6310265148440339E-2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2.6364765245914176E-2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0.10408187625783356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13.711995300228159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31.062268873795912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2.926949072897924E-6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0.35251720138161385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4.6465069066586917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4.0854861784830228E-3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4.5636536632018511E-3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6.1047494621010751E-4</v>
      </c>
      <c r="K682" s="1">
        <f t="shared" si="441"/>
        <v>5.0707262924465021E-4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6.1047494621010751E-4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5.0707262924465021E-4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6.1195734383835626E-3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1.1204072409569212E-4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6.0075327142878705E-3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6.1195734383835626E-3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1.1204072409569212E-4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6.0075327142878705E-3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3.1775752771365229E-4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3.8379709598032467E-5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2.7937781811561982E-4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0.68500000000000028</v>
      </c>
      <c r="G697" s="4">
        <f t="shared" ref="G697:K697" si="450">IFERROR(G662/G679,"-")</f>
        <v>0.69400000000000006</v>
      </c>
      <c r="H697" s="4">
        <f t="shared" si="450"/>
        <v>0.70750000000000002</v>
      </c>
      <c r="I697" s="4">
        <f t="shared" si="450"/>
        <v>0.73000000000000009</v>
      </c>
      <c r="J697" s="4">
        <f t="shared" si="450"/>
        <v>0.77500000000000135</v>
      </c>
      <c r="K697" s="4">
        <f t="shared" si="450"/>
        <v>0.81999999999999973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</v>
      </c>
      <c r="J698" s="4">
        <f t="shared" si="452"/>
        <v>0.77500000000000024</v>
      </c>
      <c r="K698" s="4">
        <f t="shared" si="452"/>
        <v>0.82000000000000006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0.76000000000000045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0.60000000000000009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0.57999999999999974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1.1764721799786921</v>
      </c>
      <c r="G704" s="1">
        <f>[1]Other_transformation!C$39</f>
        <v>4.4765134824887278</v>
      </c>
      <c r="H704" s="1">
        <f>[1]Other_transformation!D$39</f>
        <v>3.2727880336198534</v>
      </c>
      <c r="I704" s="1">
        <f>[1]Other_transformation!E$39</f>
        <v>2.8357749993187906</v>
      </c>
      <c r="J704" s="1">
        <f>[1]Other_transformation!F$39</f>
        <v>4.2522114506582636</v>
      </c>
      <c r="K704" s="1">
        <f>[1]Other_transformation!G$39</f>
        <v>7.4521991236664062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1.2890719034023037</v>
      </c>
      <c r="G705" s="1">
        <f>[1]Other_transformation!C$38</f>
        <v>4.9049589558355189</v>
      </c>
      <c r="H705" s="1">
        <f>[1]Other_transformation!D$38</f>
        <v>3.5860253831136366</v>
      </c>
      <c r="I705" s="1">
        <f>[1]Other_transformation!E$38</f>
        <v>3.1071859906272912</v>
      </c>
      <c r="J705" s="1">
        <f>[1]Other_transformation!F$38</f>
        <v>4.6591890583153424</v>
      </c>
      <c r="K705" s="1">
        <f>[1]Other_transformation!G$38</f>
        <v>8.1654463848449144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0.91265054871925899</v>
      </c>
      <c r="G706" s="14">
        <f t="shared" si="456"/>
        <v>0.91265054871925855</v>
      </c>
      <c r="H706" s="14">
        <f t="shared" si="456"/>
        <v>0.91265054871925955</v>
      </c>
      <c r="I706" s="14">
        <f t="shared" si="456"/>
        <v>0.91265054871925866</v>
      </c>
      <c r="J706" s="14">
        <f t="shared" si="456"/>
        <v>0.91265054871925877</v>
      </c>
      <c r="K706" s="14">
        <f t="shared" si="456"/>
        <v>0.91265054871925966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5.979632056643827</v>
      </c>
      <c r="G707" s="17" cm="1">
        <f t="array" ref="G707">SUMPRODUCT(("CT_CWODPLT"=[1]OUT_SyntheticFuels!$C$4:$C$1000)*1,("Var_Fout"=[1]OUT_SyntheticFuels!$B$4:$B$1000)*1,[1]OUT_SyntheticFuels!F$4:F$1000)</f>
        <v>6.969655337664582</v>
      </c>
      <c r="H707" s="17" cm="1">
        <f t="array" ref="H707">SUMPRODUCT(("CT_CWODPLT"=[1]OUT_SyntheticFuels!$C$4:$C$1000)*1,("Var_Fout"=[1]OUT_SyntheticFuels!$B$4:$B$1000)*1,[1]OUT_SyntheticFuels!G$4:G$1000)</f>
        <v>6.8666822534979453</v>
      </c>
      <c r="I707" s="17" cm="1">
        <f t="array" ref="I707">SUMPRODUCT(("CT_CWODPLT"=[1]OUT_SyntheticFuels!$C$4:$C$1000)*1,("Var_Fout"=[1]OUT_SyntheticFuels!$B$4:$B$1000)*1,[1]OUT_SyntheticFuels!H$4:H$1000)</f>
        <v>7.0907147888261042</v>
      </c>
      <c r="J707" s="17" cm="1">
        <f t="array" ref="J707">SUMPRODUCT(("CT_CWODPLT"=[1]OUT_SyntheticFuels!$C$4:$C$1000)*1,("Var_Fout"=[1]OUT_SyntheticFuels!$B$4:$B$1000)*1,[1]OUT_SyntheticFuels!I$4:I$1000)</f>
        <v>7.4223403230433957</v>
      </c>
      <c r="K707" s="17" cm="1">
        <f t="array" ref="K707">SUMPRODUCT(("CT_CWODPLT"=[1]OUT_SyntheticFuels!$C$4:$C$1000)*1,("Var_Fout"=[1]OUT_SyntheticFuels!$B$4:$B$1000)*1,[1]OUT_SyntheticFuels!J$4:J$1000)</f>
        <v>7.5807077659589446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5.979632056643827</v>
      </c>
      <c r="G708" s="18">
        <f t="shared" ref="G708:K708" si="457">G707</f>
        <v>6.969655337664582</v>
      </c>
      <c r="H708" s="18">
        <f t="shared" si="457"/>
        <v>6.8666822534979453</v>
      </c>
      <c r="I708" s="18">
        <f t="shared" si="457"/>
        <v>7.0907147888261042</v>
      </c>
      <c r="J708" s="18">
        <f t="shared" si="457"/>
        <v>7.4223403230433957</v>
      </c>
      <c r="K708" s="18">
        <f t="shared" si="457"/>
        <v>7.5807077659589446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7.1186095912426444</v>
      </c>
      <c r="G709" s="17" cm="1">
        <f t="array" ref="G709">SUMPRODUCT(("CT_CWODPLT"=[1]OUT_SyntheticFuels!$C$4:$C$1000)*1,("Var_Fin"=[1]OUT_SyntheticFuels!$B$4:$B$1000)*1,[1]OUT_SyntheticFuels!F$4:F$1000)</f>
        <v>8.2972087353149817</v>
      </c>
      <c r="H709" s="17" cm="1">
        <f t="array" ref="H709">SUMPRODUCT(("CT_CWODPLT"=[1]OUT_SyntheticFuels!$C$4:$C$1000)*1,("Var_Fin"=[1]OUT_SyntheticFuels!$B$4:$B$1000)*1,[1]OUT_SyntheticFuels!G$4:G$1000)</f>
        <v>8.1746217303546942</v>
      </c>
      <c r="I709" s="17" cm="1">
        <f t="array" ref="I709">SUMPRODUCT(("CT_CWODPLT"=[1]OUT_SyntheticFuels!$C$4:$C$1000)*1,("Var_Fin"=[1]OUT_SyntheticFuels!$B$4:$B$1000)*1,[1]OUT_SyntheticFuels!H$4:H$1000)</f>
        <v>8.4413271295548782</v>
      </c>
      <c r="J709" s="17" cm="1">
        <f t="array" ref="J709">SUMPRODUCT(("CT_CWODPLT"=[1]OUT_SyntheticFuels!$C$4:$C$1000)*1,("Var_Fin"=[1]OUT_SyntheticFuels!$B$4:$B$1000)*1,[1]OUT_SyntheticFuels!I$4:I$1000)</f>
        <v>8.8361194321945185</v>
      </c>
      <c r="K709" s="17" cm="1">
        <f t="array" ref="K709">SUMPRODUCT(("CT_CWODPLT"=[1]OUT_SyntheticFuels!$C$4:$C$1000)*1,("Var_Fin"=[1]OUT_SyntheticFuels!$B$4:$B$1000)*1,[1]OUT_SyntheticFuels!J$4:J$1000)</f>
        <v>9.0246521023320767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7.1186095912426444</v>
      </c>
      <c r="G710" s="18">
        <f t="shared" si="458"/>
        <v>8.2972087353149817</v>
      </c>
      <c r="H710" s="18">
        <f t="shared" si="458"/>
        <v>8.1746217303546942</v>
      </c>
      <c r="I710" s="18">
        <f t="shared" si="458"/>
        <v>8.4413271295548782</v>
      </c>
      <c r="J710" s="18">
        <f t="shared" si="458"/>
        <v>8.8361194321945185</v>
      </c>
      <c r="K710" s="18">
        <f t="shared" si="458"/>
        <v>9.0246521023320767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0.84000000000000086</v>
      </c>
      <c r="G711" s="14">
        <f t="shared" si="459"/>
        <v>0.83999999999999964</v>
      </c>
      <c r="H711" s="14">
        <f t="shared" si="459"/>
        <v>0.8400000000000003</v>
      </c>
      <c r="I711" s="14">
        <f t="shared" si="459"/>
        <v>0.84000000000000075</v>
      </c>
      <c r="J711" s="14">
        <f t="shared" si="459"/>
        <v>0.84000000000000008</v>
      </c>
      <c r="K711" s="14">
        <f t="shared" si="459"/>
        <v>0.84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4.2521995261975416</v>
      </c>
      <c r="K712" s="17">
        <f t="shared" si="460"/>
        <v>11.05668797658463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3.159563020733784E-4</v>
      </c>
      <c r="K713" s="18">
        <f t="shared" si="461"/>
        <v>1.8471089039825714E-4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3.159563020733784E-4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1.8471089039825714E-4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4.251883569895468</v>
      </c>
      <c r="K715" s="18">
        <f t="shared" si="463"/>
        <v>11.056503265694232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3.3977293064968905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10.254294707489278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0.31936825001821462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0.80220855820495529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0.53478601338036336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7.2368468355700735</v>
      </c>
      <c r="K719" s="17">
        <f t="shared" si="465"/>
        <v>18.826070729535299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7.2368468355700735</v>
      </c>
      <c r="K720" s="18">
        <f t="shared" si="467"/>
        <v>18.826070729535299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4.1033285983555748E-4</v>
      </c>
      <c r="K721" s="18">
        <f t="shared" si="469"/>
        <v>2.3988427324449005E-4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4.1033285983555748E-4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2.3988427324449005E-4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7.2364365027102382</v>
      </c>
      <c r="K723" s="18">
        <f t="shared" si="470"/>
        <v>18.825830845262054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5.8581516595902787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17.679818619254974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0.45624035716887884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1.1460122260070806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0.92204448595108079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0.76999999999999791</v>
      </c>
      <c r="K728" s="14">
        <f t="shared" si="472"/>
        <v>0.76999999999999924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0.58000022941272389</v>
      </c>
      <c r="K729" s="16">
        <f t="shared" si="474"/>
        <v>0.57999999481450526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0.69999999999999873</v>
      </c>
      <c r="K730" s="16">
        <f t="shared" si="475"/>
        <v>0.69999999999999896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0.58000022941272322</v>
      </c>
      <c r="K731" s="16" t="str">
        <f t="shared" si="476"/>
        <v>-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0.31184045571832708</v>
      </c>
      <c r="K732" s="17">
        <f t="shared" ref="K732" si="481">K733</f>
        <v>0.81085321806875121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0.31184045571832708</v>
      </c>
      <c r="K733" s="18">
        <f t="shared" ref="K733" si="486">SUM(K737,K739)</f>
        <v>0.81085321806875121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0.25771077506625645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0.63339834679135121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5.4129241062404812E-2</v>
      </c>
      <c r="K735" s="18">
        <f>K733-K734-K736</f>
        <v>0.17745312778343131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4.3958966581943289E-7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1.7434939687005772E-6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1.7819935436938562E-5</v>
      </c>
      <c r="K737" s="18">
        <f t="shared" ref="K737" si="492">K738</f>
        <v>1.0417694218461692E-5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1.7819935436938562E-5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1.0417694218461692E-5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0.31182263578289016</v>
      </c>
      <c r="K739" s="18">
        <f t="shared" ref="K739" si="499">SUM(K740:K742)</f>
        <v>0.81084280037453271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0.24905345965582162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0.75163980877900705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2.3569376851344231E-2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5.9202991595525646E-2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3.9199799275724284E-2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1.4726727366099691E-5</v>
      </c>
      <c r="K743" s="18">
        <f t="shared" si="500"/>
        <v>8.1377864061112597E-6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1.4726727366099691E-5</v>
      </c>
      <c r="K744" s="18">
        <f t="shared" si="501"/>
        <v>8.1377864061112597E-6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0.25769604833889037</v>
      </c>
      <c r="K745" s="18">
        <f t="shared" si="504"/>
        <v>0.63339020900494503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0.2058224292065845</v>
      </c>
      <c r="K746" s="18">
        <f t="shared" si="505"/>
        <v>0.58714376616412911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1.9478173100398104E-2</v>
      </c>
      <c r="K747" s="18">
        <f t="shared" si="506"/>
        <v>4.6246442840815985E-2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3.2395446031907749E-2</v>
      </c>
      <c r="K748" s="18">
        <f t="shared" si="507"/>
        <v>0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3.0931829507515961E-6</v>
      </c>
      <c r="K749" s="18">
        <f t="shared" si="508"/>
        <v>2.2798854122579944E-6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3.0931829507515961E-6</v>
      </c>
      <c r="K750" s="18">
        <f t="shared" si="509"/>
        <v>2.2798854122579944E-6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5.4126147879454065E-2</v>
      </c>
      <c r="K751" s="18">
        <f t="shared" si="512"/>
        <v>0.17745084789801904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4.3230679368018853E-2</v>
      </c>
      <c r="K752" s="18">
        <f t="shared" si="513"/>
        <v>0.16449442644139056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4.0911705260893013E-3</v>
      </c>
      <c r="K753" s="18">
        <f t="shared" si="514"/>
        <v>1.2956421456628483E-2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6.8042979853459029E-3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2.5120087275409001E-11</v>
      </c>
      <c r="K755" s="18">
        <f t="shared" si="516"/>
        <v>2.240009243709359E-11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2.5120087275409001E-11</v>
      </c>
      <c r="K756" s="18">
        <f t="shared" si="517"/>
        <v>2.240009243709359E-11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4.3956454573215746E-7</v>
      </c>
      <c r="K757" s="18">
        <f t="shared" si="520"/>
        <v>1.7434715686081401E-6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3.5108121827581702E-7</v>
      </c>
      <c r="K758" s="18">
        <f t="shared" si="521"/>
        <v>1.6161734874317784E-6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3.3224856825546814E-8</v>
      </c>
      <c r="K759" s="18">
        <f t="shared" si="522"/>
        <v>1.2729808117636161E-7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5.525847063079365E-8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142.21735918710198</v>
      </c>
      <c r="G761" s="17">
        <f t="shared" si="526"/>
        <v>140.22025369461949</v>
      </c>
      <c r="H761" s="17">
        <f t="shared" si="526"/>
        <v>140.92855736695464</v>
      </c>
      <c r="I761" s="17">
        <f t="shared" si="526"/>
        <v>144.45775575554916</v>
      </c>
      <c r="J761" s="17">
        <f t="shared" si="526"/>
        <v>146.92983000100179</v>
      </c>
      <c r="K761" s="17">
        <f t="shared" si="526"/>
        <v>143.91108987793191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60.070003221271918</v>
      </c>
      <c r="G762" s="18">
        <f>[1]Industry!C$11</f>
        <v>62.339945465973258</v>
      </c>
      <c r="H762" s="18">
        <f>[1]Industry!D$11</f>
        <v>63.778795759226497</v>
      </c>
      <c r="I762" s="18">
        <f>[1]Industry!E$11</f>
        <v>65.956950466625415</v>
      </c>
      <c r="J762" s="18">
        <f>[1]Industry!F$11</f>
        <v>68.816795869676483</v>
      </c>
      <c r="K762" s="18">
        <f>[1]Industry!G$11</f>
        <v>73.09816949748938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11.64693696774507</v>
      </c>
      <c r="G763" s="1">
        <f t="shared" si="528"/>
        <v>12.258979258183111</v>
      </c>
      <c r="H763" s="1">
        <f t="shared" si="528"/>
        <v>12.445359447671066</v>
      </c>
      <c r="I763" s="1">
        <f t="shared" si="528"/>
        <v>12.626139176149607</v>
      </c>
      <c r="J763" s="1">
        <f t="shared" si="528"/>
        <v>13.086954189098222</v>
      </c>
      <c r="K763" s="1">
        <f>K762-K764-K765</f>
        <v>13.060489144264331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0.35966860135585849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0.45106333957111261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0.76326086815023775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1.2075580260869532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1.1633660221450233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1.5107279572846322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49.629902868219034</v>
      </c>
      <c r="H765" s="1">
        <f>[1]Industry!D$11-[1]Industry!D$33</f>
        <v>50.570175443405191</v>
      </c>
      <c r="I765" s="1">
        <f>[1]Industry!E$11-[1]Industry!E$33</f>
        <v>52.12325326438885</v>
      </c>
      <c r="J765" s="1">
        <f>[1]Industry!F$11-[1]Industry!F$33</f>
        <v>54.566475658433234</v>
      </c>
      <c r="K765" s="1">
        <f>[1]Industry!G$11-[1]Industry!G$33</f>
        <v>58.52695239594042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11.627804295974993</v>
      </c>
      <c r="G766" s="1">
        <f t="shared" ref="G766:K766" si="529">SUM(G769,G774)</f>
        <v>7.9325437154221872</v>
      </c>
      <c r="H766" s="1">
        <f t="shared" si="529"/>
        <v>7.9134203655471866</v>
      </c>
      <c r="I766" s="1">
        <f t="shared" si="529"/>
        <v>6.4836887795628133</v>
      </c>
      <c r="J766" s="1">
        <f t="shared" si="529"/>
        <v>3.3812324226008394</v>
      </c>
      <c r="K766" s="1">
        <f t="shared" si="529"/>
        <v>0.24557391449470078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8.8978020004543801</v>
      </c>
      <c r="G767" s="1">
        <f t="shared" ref="G767:K767" si="530">SUM(G771,G775)</f>
        <v>7.9322969522603701</v>
      </c>
      <c r="H767" s="1">
        <f t="shared" si="530"/>
        <v>7.9127652868009406</v>
      </c>
      <c r="I767" s="1">
        <f t="shared" si="530"/>
        <v>6.4833468584375602</v>
      </c>
      <c r="J767" s="1">
        <f t="shared" si="530"/>
        <v>3.3806342206982456</v>
      </c>
      <c r="K767" s="1">
        <f t="shared" si="530"/>
        <v>0.24557391449470078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2.7300022955206122</v>
      </c>
      <c r="G768" s="1">
        <f t="shared" ref="G768:K768" si="531">G773</f>
        <v>2.467631618167643E-4</v>
      </c>
      <c r="H768" s="1">
        <f t="shared" si="531"/>
        <v>6.5507874624602029E-4</v>
      </c>
      <c r="I768" s="1">
        <f t="shared" si="531"/>
        <v>3.4192112525269826E-4</v>
      </c>
      <c r="J768" s="1">
        <f t="shared" si="531"/>
        <v>5.9820190259380994E-4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11.627804295974993</v>
      </c>
      <c r="G769" s="1">
        <f t="shared" ref="G769:K769" si="532">SUM(G770,G772)</f>
        <v>7.9325437154221872</v>
      </c>
      <c r="H769" s="1">
        <f t="shared" si="532"/>
        <v>7.9132280375149557</v>
      </c>
      <c r="I769" s="1">
        <f t="shared" si="532"/>
        <v>6.2594494715236406</v>
      </c>
      <c r="J769" s="1">
        <f t="shared" si="532"/>
        <v>3.1356170988337042</v>
      </c>
      <c r="K769" s="1">
        <f t="shared" si="532"/>
        <v>0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8.8978020004543801</v>
      </c>
      <c r="G770" s="1">
        <f>[1]Industry!C$34</f>
        <v>7.9322969522603701</v>
      </c>
      <c r="H770" s="1">
        <f>[1]Industry!D$34</f>
        <v>7.9125729587687097</v>
      </c>
      <c r="I770" s="1">
        <f>[1]Industry!E$34</f>
        <v>6.2591075503983875</v>
      </c>
      <c r="J770" s="1">
        <f>[1]Industry!F$34</f>
        <v>3.1350188969311104</v>
      </c>
      <c r="K770" s="1">
        <f>[1]Industry!G$34</f>
        <v>0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8.8978020004543801</v>
      </c>
      <c r="G771" s="1">
        <f t="shared" ref="G771:K771" si="533">G770</f>
        <v>7.9322969522603701</v>
      </c>
      <c r="H771" s="1">
        <f t="shared" si="533"/>
        <v>7.9125729587687097</v>
      </c>
      <c r="I771" s="1">
        <f t="shared" si="533"/>
        <v>6.2591075503983875</v>
      </c>
      <c r="J771" s="1">
        <f t="shared" si="533"/>
        <v>3.1350188969311104</v>
      </c>
      <c r="K771" s="1">
        <f t="shared" si="533"/>
        <v>0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2.7300022955206122</v>
      </c>
      <c r="G772" s="1">
        <f>[1]Industry!C$35</f>
        <v>2.467631618167643E-4</v>
      </c>
      <c r="H772" s="1">
        <f>[1]Industry!D$35</f>
        <v>6.5507874624602029E-4</v>
      </c>
      <c r="I772" s="1">
        <f>[1]Industry!E$35</f>
        <v>3.4192112525269826E-4</v>
      </c>
      <c r="J772" s="1">
        <f>[1]Industry!F$35</f>
        <v>5.9820190259380994E-4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2.7300022955206122</v>
      </c>
      <c r="G773" s="1">
        <f t="shared" ref="G773:K773" si="534">G772</f>
        <v>2.467631618167643E-4</v>
      </c>
      <c r="H773" s="1">
        <f t="shared" si="534"/>
        <v>6.5507874624602029E-4</v>
      </c>
      <c r="I773" s="1">
        <f t="shared" si="534"/>
        <v>3.4192112525269826E-4</v>
      </c>
      <c r="J773" s="1">
        <f t="shared" si="534"/>
        <v>5.9820190259380994E-4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1.9232803223132893E-4</v>
      </c>
      <c r="I774" s="1">
        <f>[1]Industry!E$36</f>
        <v>0.22423930803917258</v>
      </c>
      <c r="J774" s="1">
        <f>[1]Industry!F$36</f>
        <v>0.24561532376713519</v>
      </c>
      <c r="K774" s="1">
        <f>[1]Industry!G$36</f>
        <v>0.24557391449470078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1.9232803223132893E-4</v>
      </c>
      <c r="I775" s="1">
        <f t="shared" si="535"/>
        <v>0.22423930803917258</v>
      </c>
      <c r="J775" s="1">
        <f t="shared" si="535"/>
        <v>0.24561532376713519</v>
      </c>
      <c r="K775" s="1">
        <f t="shared" si="535"/>
        <v>0.24557391449470078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35.989087831523904</v>
      </c>
      <c r="G776" s="1">
        <f>SUM([1]Industry!C$37:C$39)</f>
        <v>32.381739172755957</v>
      </c>
      <c r="H776" s="1">
        <f>SUM([1]Industry!D$37:D$39)</f>
        <v>38.054778624676558</v>
      </c>
      <c r="I776" s="1">
        <f>SUM([1]Industry!E$37:E$39)</f>
        <v>31.815955822901582</v>
      </c>
      <c r="J776" s="1">
        <f>SUM([1]Industry!F$37:F$39)</f>
        <v>22.17710603717509</v>
      </c>
      <c r="K776" s="1">
        <f>SUM([1]Industry!G$37:G$39)</f>
        <v>14.255083303285396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35.550133760223453</v>
      </c>
      <c r="G777" s="1">
        <f>SUM([1]Industry!C$37:C$38)-G778</f>
        <v>31.828313459106731</v>
      </c>
      <c r="H777" s="1">
        <f>SUM([1]Industry!D$37:D$38)-H778</f>
        <v>34.897040533635277</v>
      </c>
      <c r="I777" s="1">
        <f>SUM([1]Industry!E$37:E$38)-I778</f>
        <v>24.495194462930257</v>
      </c>
      <c r="J777" s="1">
        <f>SUM([1]Industry!F$37:F$38)-J778</f>
        <v>14.856337296845883</v>
      </c>
      <c r="K777" s="1">
        <f>SUM([1]Industry!G$37:G$38)-K778</f>
        <v>6.9343113266204757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2.2281686716271137E-3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1.3588129879061033E-3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0.43895407130045072</v>
      </c>
      <c r="G779" s="1">
        <f t="shared" si="540"/>
        <v>0.55342571364922577</v>
      </c>
      <c r="H779" s="1">
        <f t="shared" si="540"/>
        <v>3.1577380910412813</v>
      </c>
      <c r="I779" s="1">
        <f t="shared" si="540"/>
        <v>7.3207613599713248</v>
      </c>
      <c r="J779" s="1">
        <f t="shared" si="540"/>
        <v>7.320768740329207</v>
      </c>
      <c r="K779" s="1">
        <f t="shared" si="540"/>
        <v>7.3207719766649202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35.241786849334545</v>
      </c>
      <c r="G780" s="1">
        <f>[1]Industry!C$37</f>
        <v>31.829605833340622</v>
      </c>
      <c r="H780" s="1">
        <f>[1]Industry!D$37</f>
        <v>32.08275637577173</v>
      </c>
      <c r="I780" s="1">
        <f>[1]Industry!E$37</f>
        <v>21.681955682039462</v>
      </c>
      <c r="J780" s="1">
        <f>[1]Industry!F$37</f>
        <v>10.640935490662986</v>
      </c>
      <c r="K780" s="1">
        <f>[1]Industry!G$37</f>
        <v>2.7188715666638057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35.239578145295503</v>
      </c>
      <c r="G781" s="1">
        <f>[1]Industry!C$37*G777/SUM(G777:G778)</f>
        <v>31.828247023188997</v>
      </c>
      <c r="H781" s="1">
        <f>[1]Industry!D$37*H777/SUM(H777:H778)</f>
        <v>32.08275637577173</v>
      </c>
      <c r="I781" s="1">
        <f>[1]Industry!E$37*I777/SUM(I777:I778)</f>
        <v>21.681955682039462</v>
      </c>
      <c r="J781" s="1">
        <f>[1]Industry!F$37*J777/SUM(J777:J778)</f>
        <v>10.640935490662986</v>
      </c>
      <c r="K781" s="1">
        <f>[1]Industry!G$37*K777/SUM(K777:K778)</f>
        <v>2.7188715666638057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2.2087040390417201E-3</v>
      </c>
      <c r="G782" s="1">
        <f t="shared" ref="G782:K782" si="545">G780-G781</f>
        <v>1.3588101516255335E-3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0.74730098218935381</v>
      </c>
      <c r="G783" s="1">
        <f t="shared" ref="G783:K783" si="546">SUM(G784:G786)</f>
        <v>0.55213333941533915</v>
      </c>
      <c r="H783" s="1">
        <f t="shared" si="546"/>
        <v>5.9720222489048274</v>
      </c>
      <c r="I783" s="1">
        <f t="shared" si="546"/>
        <v>10.134000140862121</v>
      </c>
      <c r="J783" s="1">
        <f t="shared" si="546"/>
        <v>11.536170546512103</v>
      </c>
      <c r="K783" s="1">
        <f t="shared" si="546"/>
        <v>11.536211736621592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0.31055561492795025</v>
      </c>
      <c r="G784" s="1">
        <f>[1]Industry!C$38*G777/SUM(G777:G778)</f>
        <v>6.6435917737119206E-5</v>
      </c>
      <c r="H784" s="1">
        <f>[1]Industry!D$38*H777/SUM(H777:H778)</f>
        <v>2.8142841578635491</v>
      </c>
      <c r="I784" s="1">
        <f>[1]Industry!E$38*I777/SUM(I777:I778)</f>
        <v>2.8132387808907953</v>
      </c>
      <c r="J784" s="1">
        <f>[1]Industry!F$38*J777/SUM(J777:J778)</f>
        <v>4.2154018061828973</v>
      </c>
      <c r="K784" s="1">
        <f>[1]Industry!G$38*K777/SUM(K777:K778)</f>
        <v>4.21543975995667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1.9464632584731412E-5</v>
      </c>
      <c r="G785" s="1">
        <f>[1]Industry!C$38-G784</f>
        <v>2.8362793397950945E-9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0.43672590262881883</v>
      </c>
      <c r="G786" s="1">
        <f>[1]Industry!C$39</f>
        <v>0.55206690066132269</v>
      </c>
      <c r="H786" s="1">
        <f>[1]Industry!D$39</f>
        <v>3.1577380910412782</v>
      </c>
      <c r="I786" s="1">
        <f>[1]Industry!E$39</f>
        <v>7.3207613599713257</v>
      </c>
      <c r="J786" s="1">
        <f>[1]Industry!F$39</f>
        <v>7.320768740329207</v>
      </c>
      <c r="K786" s="1">
        <f>[1]Industry!G$39</f>
        <v>7.3207719766649211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3.5600023389736517</v>
      </c>
      <c r="G787" s="1">
        <f>[1]Industry!C$18</f>
        <v>3.4647187514394595</v>
      </c>
      <c r="H787" s="1">
        <f>[1]Industry!D$18</f>
        <v>4.1928406389656631E-3</v>
      </c>
      <c r="I787" s="1">
        <f>[1]Industry!E$18</f>
        <v>2.8894220657265171E-4</v>
      </c>
      <c r="J787" s="1">
        <f>[1]Industry!F$18</f>
        <v>4.6193876887130436E-4</v>
      </c>
      <c r="K787" s="1">
        <f>[1]Industry!G$18</f>
        <v>1.2659061352543089E-4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3.5600023389736517</v>
      </c>
      <c r="G788" s="1">
        <f t="shared" ref="G788:K788" si="549">G787</f>
        <v>3.4647187514394595</v>
      </c>
      <c r="H788" s="1">
        <f t="shared" si="549"/>
        <v>4.1928406389656631E-3</v>
      </c>
      <c r="I788" s="1">
        <f t="shared" si="549"/>
        <v>2.8894220657265171E-4</v>
      </c>
      <c r="J788" s="1">
        <f t="shared" si="549"/>
        <v>4.6193876887130436E-4</v>
      </c>
      <c r="K788" s="1">
        <f t="shared" si="549"/>
        <v>1.2659061352543089E-4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12.728641788973359</v>
      </c>
      <c r="G789" s="1">
        <f>[1]Industry!C$19</f>
        <v>13.638428078065292</v>
      </c>
      <c r="H789" s="1">
        <f>[1]Industry!D$19</f>
        <v>13.373259038556206</v>
      </c>
      <c r="I789" s="1">
        <f>[1]Industry!E$19</f>
        <v>17.609139870072543</v>
      </c>
      <c r="J789" s="1">
        <f>[1]Industry!F$19</f>
        <v>20.446455914133519</v>
      </c>
      <c r="K789" s="1">
        <f>[1]Industry!G$19</f>
        <v>27.207384193418058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4.2923010370939334</v>
      </c>
      <c r="G790" s="1">
        <f t="shared" ref="G790:K790" si="552">SUM(G791:G799)</f>
        <v>5.8495548798971058</v>
      </c>
      <c r="H790" s="1">
        <f t="shared" si="552"/>
        <v>6.003124446964085</v>
      </c>
      <c r="I790" s="1">
        <f t="shared" si="552"/>
        <v>9.1814083102426736</v>
      </c>
      <c r="J790" s="1">
        <f t="shared" si="552"/>
        <v>10.132556148944271</v>
      </c>
      <c r="K790" s="1">
        <f t="shared" si="552"/>
        <v>14.60161352192058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0.92935906657647538</v>
      </c>
      <c r="G791" s="1">
        <f t="shared" ref="G791:K791" si="555">G233</f>
        <v>2.072008486076097</v>
      </c>
      <c r="H791" s="1">
        <f t="shared" si="555"/>
        <v>3.3287947012461572E-2</v>
      </c>
      <c r="I791" s="1">
        <f t="shared" si="555"/>
        <v>1.3180314593249274</v>
      </c>
      <c r="J791" s="1">
        <f t="shared" si="555"/>
        <v>1.0441321153557901E-2</v>
      </c>
      <c r="K791" s="1">
        <f t="shared" si="555"/>
        <v>7.3802385670950453E-4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0.76849887371326742</v>
      </c>
      <c r="G792" s="1">
        <f t="shared" ref="G792:K792" si="556">G239</f>
        <v>0.1020782149898347</v>
      </c>
      <c r="H792" s="1">
        <f t="shared" si="556"/>
        <v>5.7389568082731116E-2</v>
      </c>
      <c r="I792" s="1">
        <f t="shared" si="556"/>
        <v>4.2614513374772199E-2</v>
      </c>
      <c r="J792" s="1">
        <f t="shared" si="556"/>
        <v>2.4159815466537286E-2</v>
      </c>
      <c r="K792" s="1">
        <f t="shared" si="556"/>
        <v>8.4528057899285608E-3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4.8573804936099191E-3</v>
      </c>
      <c r="K793" s="1">
        <f t="shared" si="557"/>
        <v>4.8955638017868413E-3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1.4848320961621911E-4</v>
      </c>
      <c r="J794" s="1">
        <f t="shared" si="558"/>
        <v>8.7694040207839791E-4</v>
      </c>
      <c r="K794" s="1">
        <f t="shared" si="558"/>
        <v>1.4146776993966968E-4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1.9348056977292918</v>
      </c>
      <c r="G795" s="1">
        <f t="shared" ref="G795:K795" si="559">G272</f>
        <v>1.858787056674388</v>
      </c>
      <c r="H795" s="1">
        <f t="shared" si="559"/>
        <v>2.5503078037329807</v>
      </c>
      <c r="I795" s="1">
        <f t="shared" si="559"/>
        <v>2.2433498016398854</v>
      </c>
      <c r="J795" s="1">
        <f t="shared" si="559"/>
        <v>0.25884121439754315</v>
      </c>
      <c r="K795" s="1">
        <f t="shared" si="559"/>
        <v>9.7405925864713083E-5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1.26010418536965</v>
      </c>
      <c r="K796" s="1">
        <f t="shared" si="560"/>
        <v>2.0113708575665021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0.65963739907489838</v>
      </c>
      <c r="G797" s="1">
        <f t="shared" ref="G797:K797" si="561">G281</f>
        <v>1.8166811221567865</v>
      </c>
      <c r="H797" s="1">
        <f t="shared" si="561"/>
        <v>3.3621391281359121</v>
      </c>
      <c r="I797" s="1">
        <f t="shared" si="561"/>
        <v>5.5769117862861108</v>
      </c>
      <c r="J797" s="1">
        <f t="shared" si="561"/>
        <v>7.956193239463845</v>
      </c>
      <c r="K797" s="1">
        <f t="shared" si="561"/>
        <v>4.6439856464175477E-4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0.37708000562549371</v>
      </c>
      <c r="K798" s="1">
        <f t="shared" si="562"/>
        <v>12.450091077647521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3.5226640736227521E-4</v>
      </c>
      <c r="J799" s="1">
        <f t="shared" si="563"/>
        <v>0.24000204657195556</v>
      </c>
      <c r="K799" s="1">
        <f t="shared" si="563"/>
        <v>0.1253619209976877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7.1200015554633609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7.6289073824661982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7.3111259178477894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8.3874609293038667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10.331429387632507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11.758924992128254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9.0018968309871923</v>
      </c>
      <c r="G801" s="1">
        <f t="shared" ref="G801:K801" si="564">G802</f>
        <v>10.609942117075793</v>
      </c>
      <c r="H801" s="1">
        <f t="shared" si="564"/>
        <v>9.7346462949897958</v>
      </c>
      <c r="I801" s="1">
        <f t="shared" si="564"/>
        <v>13.550677768933779</v>
      </c>
      <c r="J801" s="1">
        <f t="shared" si="564"/>
        <v>13.348651534277382</v>
      </c>
      <c r="K801" s="1">
        <f t="shared" si="564"/>
        <v>9.5453739642458562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9.0018968309871923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10.609942117075793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9.7346462949897958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13.550677768933779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13.348651534277382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9.5453739642458562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0.62578914390001961</v>
      </c>
      <c r="G803" s="1">
        <f t="shared" ref="G803:K803" si="566">G804</f>
        <v>0.73757469822975585</v>
      </c>
      <c r="H803" s="1">
        <f t="shared" si="566"/>
        <v>0.73633359243481478</v>
      </c>
      <c r="I803" s="1">
        <f t="shared" si="566"/>
        <v>0.73427128408367004</v>
      </c>
      <c r="J803" s="1">
        <f t="shared" si="566"/>
        <v>0.73030206914170326</v>
      </c>
      <c r="K803" s="1">
        <f t="shared" si="566"/>
        <v>0.72628429258525029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0.62578914390001961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0.73757469822975585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0.73633359243481478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0.73427128408367004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0.73030206914170326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0.72628429258525029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7.7980429460058156</v>
      </c>
      <c r="G805" s="1">
        <f>[1]Industry!C$21</f>
        <v>8.0801425828412174</v>
      </c>
      <c r="H805" s="1">
        <f>[1]Industry!D$21</f>
        <v>5.6082627682305883</v>
      </c>
      <c r="I805" s="1">
        <f>[1]Industry!E$21</f>
        <v>5.5456292367398987</v>
      </c>
      <c r="J805" s="1">
        <f>[1]Industry!F$21</f>
        <v>5.4553130280834869</v>
      </c>
      <c r="K805" s="1">
        <f>[1]Industry!G$21</f>
        <v>2.9893902352229605E-4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7.7980429460058156</v>
      </c>
      <c r="G806" s="1">
        <f t="shared" ref="G806:K806" si="568">G805</f>
        <v>8.0801425828412174</v>
      </c>
      <c r="H806" s="1">
        <f t="shared" si="568"/>
        <v>5.6082627682305883</v>
      </c>
      <c r="I806" s="1">
        <f t="shared" si="568"/>
        <v>5.5456292367398987</v>
      </c>
      <c r="J806" s="1">
        <f t="shared" si="568"/>
        <v>5.4553130280834869</v>
      </c>
      <c r="K806" s="1">
        <f t="shared" si="568"/>
        <v>2.9893902352229605E-4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7.7980429460058156</v>
      </c>
      <c r="G808" s="1">
        <f t="shared" ref="G808:K808" si="569">G806</f>
        <v>8.0801425828412174</v>
      </c>
      <c r="H808" s="1">
        <f t="shared" si="569"/>
        <v>5.6082627682305883</v>
      </c>
      <c r="I808" s="1">
        <f t="shared" si="569"/>
        <v>5.5456292367398987</v>
      </c>
      <c r="J808" s="1">
        <f t="shared" si="569"/>
        <v>5.4553130280834869</v>
      </c>
      <c r="K808" s="1">
        <f t="shared" si="569"/>
        <v>2.9893902352229605E-4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8.5520869752033213E-2</v>
      </c>
      <c r="I809" s="1">
        <f>[1]Industry!E$22</f>
        <v>8.5521775453296076E-2</v>
      </c>
      <c r="J809" s="1">
        <f>[1]Industry!F$22</f>
        <v>8.5522417500667636E-2</v>
      </c>
      <c r="K809" s="1">
        <f>[1]Industry!G$22</f>
        <v>8.5522839376245927E-2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8.5520869752033213E-2</v>
      </c>
      <c r="I810" s="1">
        <f t="shared" si="572"/>
        <v>8.5521775453296076E-2</v>
      </c>
      <c r="J810" s="1">
        <f t="shared" si="572"/>
        <v>8.5522417500667636E-2</v>
      </c>
      <c r="K810" s="1">
        <f t="shared" si="572"/>
        <v>8.5522839376245927E-2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1.9201702916864E-3</v>
      </c>
      <c r="I811" s="1">
        <f>[1]Industry!E$23</f>
        <v>1.2690280156355059E-2</v>
      </c>
      <c r="J811" s="1">
        <f>[1]Industry!F$23</f>
        <v>9.7791368008427035</v>
      </c>
      <c r="K811" s="1">
        <f>[1]Industry!G$23</f>
        <v>15.045533126826376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1.9201702916864E-3</v>
      </c>
      <c r="I812" s="1">
        <f t="shared" si="575"/>
        <v>1.2690280156355059E-2</v>
      </c>
      <c r="J812" s="1">
        <f t="shared" si="575"/>
        <v>9.7791368008427035</v>
      </c>
      <c r="K812" s="1">
        <f t="shared" si="575"/>
        <v>15.045533126826376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0.74846323159959605</v>
      </c>
      <c r="G813" s="1">
        <f>[1]Industry!C$24</f>
        <v>0.94973076615129925</v>
      </c>
      <c r="H813" s="1">
        <f>[1]Industry!D$24</f>
        <v>1.6374270426102946</v>
      </c>
      <c r="I813" s="1">
        <f>[1]Industry!E$24</f>
        <v>2.6629415288132767</v>
      </c>
      <c r="J813" s="1">
        <f>[1]Industry!F$24</f>
        <v>2.708851968801008</v>
      </c>
      <c r="K813" s="1">
        <f>[1]Industry!G$24</f>
        <v>3.7017392165736371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0.74846323159959605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0.94973076615129925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1.6351897965582691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2.6611761155260383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2.7066328645862834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3.700285825084821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2.2372460520254656E-3</v>
      </c>
      <c r="I815" s="1">
        <f t="shared" si="580"/>
        <v>1.7654132872384487E-3</v>
      </c>
      <c r="J815" s="1">
        <f t="shared" si="580"/>
        <v>2.2191042147245987E-3</v>
      </c>
      <c r="K815" s="1">
        <f t="shared" si="580"/>
        <v>1.4533914888161803E-3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72.708191041580633</v>
      </c>
      <c r="G816" s="17">
        <f>[1]Industry!C$71</f>
        <v>74.034580407802849</v>
      </c>
      <c r="H816" s="17">
        <f>[1]Industry!D$71</f>
        <v>75.23986701570243</v>
      </c>
      <c r="I816" s="17">
        <f>[1]Industry!E$71</f>
        <v>76.741645909028577</v>
      </c>
      <c r="J816" s="17">
        <f>[1]Industry!F$71</f>
        <v>79.676911246308478</v>
      </c>
      <c r="K816" s="17">
        <f>[1]Industry!G$71</f>
        <v>83.535886470172045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58.985418279552412</v>
      </c>
      <c r="G817" s="18">
        <f t="shared" ref="G817:K817" si="581">SUM(G818:G820)</f>
        <v>61.3657810215457</v>
      </c>
      <c r="H817" s="18">
        <f t="shared" si="581"/>
        <v>63.469183692733594</v>
      </c>
      <c r="I817" s="18">
        <f t="shared" si="581"/>
        <v>66.659222006322551</v>
      </c>
      <c r="J817" s="18">
        <f t="shared" si="581"/>
        <v>69.522213217509389</v>
      </c>
      <c r="K817" s="18">
        <f t="shared" si="581"/>
        <v>72.64729319650553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9.8138887944259618</v>
      </c>
      <c r="G818" s="1">
        <f>[1]Industry!C$55</f>
        <v>10.33508404760426</v>
      </c>
      <c r="H818" s="1">
        <f>[1]Industry!D$55</f>
        <v>10.500557584619905</v>
      </c>
      <c r="I818" s="1">
        <f>[1]Industry!E$55</f>
        <v>10.667195047175472</v>
      </c>
      <c r="J818" s="1">
        <f>[1]Industry!F$55</f>
        <v>11.085759797549812</v>
      </c>
      <c r="K818" s="1">
        <f>[1]Industry!G$55</f>
        <v>11.092527656717467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1.1081318329554546</v>
      </c>
      <c r="G819" s="1">
        <f>[1]Industry!C$56</f>
        <v>1.4007941057224118</v>
      </c>
      <c r="H819" s="1">
        <f>[1]Industry!D$56</f>
        <v>2.3984506647085069</v>
      </c>
      <c r="I819" s="1">
        <f>[1]Industry!E$56</f>
        <v>3.8687341416129915</v>
      </c>
      <c r="J819" s="1">
        <f>[1]Industry!F$56</f>
        <v>3.8699988867313069</v>
      </c>
      <c r="K819" s="1">
        <f>[1]Industry!G$56</f>
        <v>5.2110137823694531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49.629902868219027</v>
      </c>
      <c r="H820" s="1">
        <f>[1]Industry!D$3-([1]Industry!D$6-[1]Industry!D$70)</f>
        <v>50.570175443405184</v>
      </c>
      <c r="I820" s="1">
        <f>[1]Industry!E$3-([1]Industry!E$6-[1]Industry!E$70)</f>
        <v>52.123292817534093</v>
      </c>
      <c r="J820" s="1">
        <f>[1]Industry!F$3-([1]Industry!F$6-[1]Industry!F$70)</f>
        <v>54.566454533228267</v>
      </c>
      <c r="K820" s="1">
        <f>[1]Industry!G$3-([1]Industry!G$6-[1]Industry!G$70)</f>
        <v>56.343751757418609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8.7635269176138202</v>
      </c>
      <c r="G821" s="1">
        <f t="shared" ref="G821:K821" si="583">SUM(G822:G823)</f>
        <v>6.1772049401257068</v>
      </c>
      <c r="H821" s="1">
        <f t="shared" si="583"/>
        <v>6.1772038459200393</v>
      </c>
      <c r="I821" s="1">
        <f t="shared" si="583"/>
        <v>5.0815651126104973</v>
      </c>
      <c r="J821" s="1">
        <f t="shared" si="583"/>
        <v>2.6712570882716</v>
      </c>
      <c r="K821" s="1">
        <f t="shared" si="583"/>
        <v>0.19555749059602529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6.9177041155549475</v>
      </c>
      <c r="G822" s="1">
        <f>[1]Industry!C$57</f>
        <v>6.1770373756006753</v>
      </c>
      <c r="H822" s="1">
        <f>[1]Industry!D$57</f>
        <v>6.1767561405394016</v>
      </c>
      <c r="I822" s="1">
        <f>[1]Industry!E$57</f>
        <v>5.0813289305932292</v>
      </c>
      <c r="J822" s="1">
        <f>[1]Industry!F$57</f>
        <v>2.6708351316045578</v>
      </c>
      <c r="K822" s="1">
        <f>[1]Industry!G$57</f>
        <v>0.19555749059602529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1.8458228020588729</v>
      </c>
      <c r="G823" s="1">
        <f>[1]Industry!C$58</f>
        <v>1.6756452503167372E-4</v>
      </c>
      <c r="H823" s="1">
        <f>[1]Industry!D$58</f>
        <v>4.4770538063751457E-4</v>
      </c>
      <c r="I823" s="1">
        <f>[1]Industry!E$58</f>
        <v>2.3618201726830135E-4</v>
      </c>
      <c r="J823" s="1">
        <f>[1]Industry!F$58</f>
        <v>4.2195666704210918E-4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28.930281897814037</v>
      </c>
      <c r="G824" s="1">
        <f t="shared" ref="G824:K824" si="584">SUM(G825:G827)</f>
        <v>26.037939717489405</v>
      </c>
      <c r="H824" s="1">
        <f t="shared" si="584"/>
        <v>30.403133499403523</v>
      </c>
      <c r="I824" s="1">
        <f t="shared" si="584"/>
        <v>25.020300207870893</v>
      </c>
      <c r="J824" s="1">
        <f t="shared" si="584"/>
        <v>17.339800102023709</v>
      </c>
      <c r="K824" s="1">
        <f t="shared" si="584"/>
        <v>10.963687229321515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28.619769781044948</v>
      </c>
      <c r="G825" s="1">
        <f>[1]Industry!C$59</f>
        <v>25.645420151119204</v>
      </c>
      <c r="H825" s="1">
        <f>[1]Industry!D$59</f>
        <v>28.153217719685529</v>
      </c>
      <c r="I825" s="1">
        <f>[1]Industry!E$59</f>
        <v>19.811559242482851</v>
      </c>
      <c r="J825" s="1">
        <f>[1]Industry!F$59</f>
        <v>12.130286254763293</v>
      </c>
      <c r="K825" s="1">
        <f>[1]Industry!G$59</f>
        <v>5.689919201646048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4.7639969876466662E-3</v>
      </c>
      <c r="I826" s="1">
        <f>[1]Industry!E$60</f>
        <v>3.6796384484277149E-3</v>
      </c>
      <c r="J826" s="1">
        <f>[1]Industry!F$60</f>
        <v>4.4472728863512749E-3</v>
      </c>
      <c r="K826" s="1">
        <f>[1]Industry!G$60</f>
        <v>2.8122044767219072E-3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0.31051211676909013</v>
      </c>
      <c r="G827" s="1">
        <f>[1]Industry!C$68</f>
        <v>0.39251956637020063</v>
      </c>
      <c r="H827" s="1">
        <f>[1]Industry!D$68</f>
        <v>2.2451517827303493</v>
      </c>
      <c r="I827" s="1">
        <f>[1]Industry!E$68</f>
        <v>5.2050613269396147</v>
      </c>
      <c r="J827" s="1">
        <f>[1]Industry!F$68</f>
        <v>5.2050665743740669</v>
      </c>
      <c r="K827" s="1">
        <f>[1]Industry!G$68</f>
        <v>5.2709558231987446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2.367401555417477</v>
      </c>
      <c r="G828" s="1">
        <f t="shared" ref="G828:K828" si="587">G829</f>
        <v>2.3075026884586776</v>
      </c>
      <c r="H828" s="1">
        <f t="shared" si="587"/>
        <v>2.7987211265095798E-3</v>
      </c>
      <c r="I828" s="1">
        <f t="shared" si="587"/>
        <v>1.935912784036768E-4</v>
      </c>
      <c r="J828" s="1">
        <f t="shared" si="587"/>
        <v>3.1180866898813047E-4</v>
      </c>
      <c r="K828" s="1">
        <f t="shared" si="587"/>
        <v>8.6081617197292993E-5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2.367401555417477</v>
      </c>
      <c r="G829" s="1">
        <f>[1]Industry!C$61</f>
        <v>2.3075026884586776</v>
      </c>
      <c r="H829" s="1">
        <f>[1]Industry!D$61</f>
        <v>2.7987211265095798E-3</v>
      </c>
      <c r="I829" s="1">
        <f>[1]Industry!E$61</f>
        <v>1.935912784036768E-4</v>
      </c>
      <c r="J829" s="1">
        <f>[1]Industry!F$61</f>
        <v>3.1180866898813047E-4</v>
      </c>
      <c r="K829" s="1">
        <f>[1]Industry!G$61</f>
        <v>8.6081617197292993E-5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11.767327186062598</v>
      </c>
      <c r="G830" s="1">
        <f t="shared" ref="G830:K830" si="588">G831+G841</f>
        <v>12.635408489629315</v>
      </c>
      <c r="H830" s="1">
        <f t="shared" si="588"/>
        <v>12.429461566095691</v>
      </c>
      <c r="I830" s="1">
        <f t="shared" si="588"/>
        <v>16.453571255026478</v>
      </c>
      <c r="J830" s="1">
        <f t="shared" si="588"/>
        <v>19.307488426279463</v>
      </c>
      <c r="K830" s="1">
        <f t="shared" si="588"/>
        <v>25.040150697245785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5.1850547600294954</v>
      </c>
      <c r="G831" s="1">
        <f>[1]Industry!C$62</f>
        <v>5.5675586937983415</v>
      </c>
      <c r="H831" s="1">
        <f>[1]Industry!D$62</f>
        <v>5.6343072705885282</v>
      </c>
      <c r="I831" s="1">
        <f>[1]Industry!E$62</f>
        <v>8.616522593518896</v>
      </c>
      <c r="J831" s="1">
        <f>[1]Industry!F$62</f>
        <v>9.5517543857071239</v>
      </c>
      <c r="K831" s="1">
        <f>[1]Industry!G$62</f>
        <v>13.86917195472394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1.1226560323437695</v>
      </c>
      <c r="G832" s="1">
        <f t="shared" ref="G832:K832" si="589">IFERROR(G791/G$790,0)*G$831</f>
        <v>1.9721208018617364</v>
      </c>
      <c r="H832" s="1">
        <f t="shared" si="589"/>
        <v>3.1242817558134822E-2</v>
      </c>
      <c r="I832" s="1">
        <f t="shared" si="589"/>
        <v>1.2369396354557447</v>
      </c>
      <c r="J832" s="1">
        <f t="shared" si="589"/>
        <v>9.8428208691905047E-3</v>
      </c>
      <c r="K832" s="1">
        <f t="shared" si="589"/>
        <v>7.0100333500994671E-4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0.92833860178690941</v>
      </c>
      <c r="G833" s="1">
        <f t="shared" si="590"/>
        <v>9.7157213665472503E-2</v>
      </c>
      <c r="H833" s="1">
        <f t="shared" si="590"/>
        <v>5.3863694407999971E-2</v>
      </c>
      <c r="I833" s="1">
        <f t="shared" si="590"/>
        <v>3.9992657433163721E-2</v>
      </c>
      <c r="J833" s="1">
        <f t="shared" si="590"/>
        <v>2.2774966153473176E-2</v>
      </c>
      <c r="K833" s="1">
        <f t="shared" si="590"/>
        <v>8.0287987916136394E-3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4.5789536964688732E-3</v>
      </c>
      <c r="K834" s="1">
        <f t="shared" si="590"/>
        <v>4.6499940626680203E-3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1.3934778709155765E-4</v>
      </c>
      <c r="J835" s="1">
        <f t="shared" si="590"/>
        <v>8.2667386278721471E-4</v>
      </c>
      <c r="K835" s="1">
        <f t="shared" si="590"/>
        <v>1.3437150794322176E-4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2.337225046902951</v>
      </c>
      <c r="G836" s="1">
        <f t="shared" si="590"/>
        <v>1.7691783819095237</v>
      </c>
      <c r="H836" s="1">
        <f t="shared" si="590"/>
        <v>2.3936231753579973</v>
      </c>
      <c r="I836" s="1">
        <f t="shared" si="590"/>
        <v>2.1053278100519743</v>
      </c>
      <c r="J836" s="1">
        <f t="shared" si="590"/>
        <v>0.24400434288055667</v>
      </c>
      <c r="K836" s="1">
        <f t="shared" si="590"/>
        <v>9.2519880299441468E-5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1.1878745601924476</v>
      </c>
      <c r="K837" s="1">
        <f t="shared" si="590"/>
        <v>1.9104771021662508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0.79683507899586492</v>
      </c>
      <c r="G838" s="1">
        <f t="shared" si="590"/>
        <v>1.7291022963616092</v>
      </c>
      <c r="H838" s="1">
        <f t="shared" si="590"/>
        <v>3.1555775832643969</v>
      </c>
      <c r="I838" s="1">
        <f t="shared" si="590"/>
        <v>5.2337925495577915</v>
      </c>
      <c r="J838" s="1">
        <f t="shared" si="590"/>
        <v>7.5001413810571647</v>
      </c>
      <c r="K838" s="1">
        <f t="shared" si="590"/>
        <v>4.4110354919846582E-4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0.35546564406367015</v>
      </c>
      <c r="K839" s="1">
        <f t="shared" si="590"/>
        <v>11.825573505876205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3.3059323313054461E-4</v>
      </c>
      <c r="J840" s="1">
        <f t="shared" si="590"/>
        <v>0.22624504293136491</v>
      </c>
      <c r="K840" s="1">
        <f t="shared" si="590"/>
        <v>0.11907355555475338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6.5822724260331018</v>
      </c>
      <c r="G841" s="1">
        <f>[1]Industry!C$63</f>
        <v>7.0678497958309734</v>
      </c>
      <c r="H841" s="1">
        <f>[1]Industry!D$63</f>
        <v>6.7951542955071629</v>
      </c>
      <c r="I841" s="1">
        <f>[1]Industry!E$63</f>
        <v>7.8370486615075832</v>
      </c>
      <c r="J841" s="1">
        <f>[1]Industry!F$63</f>
        <v>9.7557340405723405</v>
      </c>
      <c r="K841" s="1">
        <f>[1]Industry!G$63</f>
        <v>11.170978742521845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5.3111191302824405</v>
      </c>
      <c r="G842" s="1">
        <f t="shared" ref="G842:K842" si="591">G843</f>
        <v>6.2669391438194326</v>
      </c>
      <c r="H842" s="1">
        <f t="shared" si="591"/>
        <v>5.7596657245356342</v>
      </c>
      <c r="I842" s="1">
        <f t="shared" si="591"/>
        <v>8.0400688095673658</v>
      </c>
      <c r="J842" s="1">
        <f t="shared" si="591"/>
        <v>7.9646954154521712</v>
      </c>
      <c r="K842" s="1">
        <f t="shared" si="591"/>
        <v>5.7272243785475183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5.3111191302824405</v>
      </c>
      <c r="G843" s="1">
        <f>[1]Industry!C$64</f>
        <v>6.2669391438194326</v>
      </c>
      <c r="H843" s="1">
        <f>[1]Industry!D$64</f>
        <v>5.7596657245356342</v>
      </c>
      <c r="I843" s="1">
        <f>[1]Industry!E$64</f>
        <v>8.0400688095673658</v>
      </c>
      <c r="J843" s="1">
        <f>[1]Industry!F$64</f>
        <v>7.9646954154521712</v>
      </c>
      <c r="K843" s="1">
        <f>[1]Industry!G$64</f>
        <v>5.7272243785475183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0.46151949362626449</v>
      </c>
      <c r="G844" s="1">
        <f t="shared" ref="G844:K844" si="592">G845</f>
        <v>0.54457598552630315</v>
      </c>
      <c r="H844" s="1">
        <f t="shared" si="592"/>
        <v>0.54458005273824928</v>
      </c>
      <c r="I844" s="1">
        <f t="shared" si="592"/>
        <v>0.54458453569538845</v>
      </c>
      <c r="J844" s="1">
        <f t="shared" si="592"/>
        <v>0.54468362656818692</v>
      </c>
      <c r="K844" s="1">
        <f t="shared" si="592"/>
        <v>0.54471321943893802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0.46151949362626449</v>
      </c>
      <c r="G845" s="1">
        <f>[1]Industry!C$65</f>
        <v>0.54457598552630315</v>
      </c>
      <c r="H845" s="1">
        <f>[1]Industry!D$65</f>
        <v>0.54458005273824928</v>
      </c>
      <c r="I845" s="1">
        <f>[1]Industry!E$65</f>
        <v>0.54458453569538845</v>
      </c>
      <c r="J845" s="1">
        <f>[1]Industry!F$65</f>
        <v>0.54468362656818692</v>
      </c>
      <c r="K845" s="1">
        <f>[1]Industry!G$65</f>
        <v>0.54471321943893802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4.1173666754910681</v>
      </c>
      <c r="G846" s="1">
        <f t="shared" ref="G846:K846" si="593">G847</f>
        <v>4.2663152837401626</v>
      </c>
      <c r="H846" s="1">
        <f t="shared" si="593"/>
        <v>2.96116274162575</v>
      </c>
      <c r="I846" s="1">
        <f t="shared" si="593"/>
        <v>2.9280922369986659</v>
      </c>
      <c r="J846" s="1">
        <f t="shared" si="593"/>
        <v>2.8804052788280825</v>
      </c>
      <c r="K846" s="1">
        <f t="shared" si="593"/>
        <v>1.6262282879612891E-4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4.1173666754910681</v>
      </c>
      <c r="G847" s="1">
        <f>[1]Industry!C$66</f>
        <v>4.2663152837401626</v>
      </c>
      <c r="H847" s="1">
        <f>[1]Industry!D$66</f>
        <v>2.96116274162575</v>
      </c>
      <c r="I847" s="1">
        <f>[1]Industry!E$66</f>
        <v>2.9280922369986659</v>
      </c>
      <c r="J847" s="1">
        <f>[1]Industry!F$66</f>
        <v>2.8804052788280825</v>
      </c>
      <c r="K847" s="1">
        <f>[1]Industry!G$66</f>
        <v>1.6262282879612891E-4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8.5520869752033213E-2</v>
      </c>
      <c r="I848" s="1">
        <f t="shared" si="594"/>
        <v>8.5521775453296076E-2</v>
      </c>
      <c r="J848" s="1">
        <f t="shared" si="594"/>
        <v>8.5522417500667636E-2</v>
      </c>
      <c r="K848" s="1">
        <f t="shared" si="594"/>
        <v>8.5522839376245927E-2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8.5520869752033213E-2</v>
      </c>
      <c r="I849" s="1">
        <f>[1]Industry!E$67</f>
        <v>8.5521775453296076E-2</v>
      </c>
      <c r="J849" s="1">
        <f>[1]Industry!F$67</f>
        <v>8.5522417500667636E-2</v>
      </c>
      <c r="K849" s="1">
        <f>[1]Industry!G$67</f>
        <v>8.5522839376245927E-2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2.156667023824685E-3</v>
      </c>
      <c r="J850" s="1">
        <f t="shared" si="595"/>
        <v>7.8389725027804715</v>
      </c>
      <c r="K850" s="1">
        <f t="shared" si="595"/>
        <v>12.182279959946836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2.156667023824685E-3</v>
      </c>
      <c r="J851" s="1">
        <f>[1]Industry!F$69</f>
        <v>7.8389725027804715</v>
      </c>
      <c r="K851" s="1">
        <f>[1]Industry!G$69</f>
        <v>12.182279959946836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4.8942020972136397</v>
      </c>
      <c r="H852" s="1">
        <f t="shared" si="596"/>
        <v>4.8942046078182315</v>
      </c>
      <c r="I852" s="1">
        <f t="shared" si="596"/>
        <v>4.9668040823416622</v>
      </c>
      <c r="J852" s="1">
        <f t="shared" si="596"/>
        <v>6.5967883459662042</v>
      </c>
      <c r="K852" s="1">
        <f t="shared" si="596"/>
        <v>13.578196566429604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0.91687443819172021</v>
      </c>
      <c r="H853" s="1">
        <f>[1]Industry!D$6-H854</f>
        <v>0.91687286264164536</v>
      </c>
      <c r="I853" s="1">
        <f>[1]Industry!E$6-I854</f>
        <v>0.91714155362635452</v>
      </c>
      <c r="J853" s="1">
        <f>[1]Industry!F$6-J854</f>
        <v>0.50877245031220042</v>
      </c>
      <c r="K853" s="1">
        <f>[1]Industry!G$6-K854</f>
        <v>1.0852360542633424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3.9773276590219195</v>
      </c>
      <c r="H854" s="1">
        <f>[1]Industry!D$70</f>
        <v>3.9773317451765862</v>
      </c>
      <c r="I854" s="1">
        <f>[1]Industry!E$70</f>
        <v>4.0496625287153076</v>
      </c>
      <c r="J854" s="1">
        <f>[1]Industry!F$70</f>
        <v>6.0880158956540038</v>
      </c>
      <c r="K854" s="1">
        <f>[1]Industry!G$70</f>
        <v>12.492960512166261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0.84261542941328382</v>
      </c>
      <c r="G856" s="4">
        <f t="shared" ref="G856:K856" si="597">IFERROR(G818/G763,"-")</f>
        <v>0.84306236513985355</v>
      </c>
      <c r="H856" s="4">
        <f t="shared" si="597"/>
        <v>0.84373276872970537</v>
      </c>
      <c r="I856" s="4">
        <f t="shared" si="597"/>
        <v>0.84485010804613014</v>
      </c>
      <c r="J856" s="4">
        <f t="shared" si="597"/>
        <v>0.84708478667897702</v>
      </c>
      <c r="K856" s="4">
        <f t="shared" si="597"/>
        <v>0.84931946531182423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3.0809801822513321</v>
      </c>
      <c r="G857" s="4">
        <f t="shared" si="600"/>
        <v>3.1055374774069153</v>
      </c>
      <c r="H857" s="4">
        <f t="shared" si="600"/>
        <v>3.1423734201402866</v>
      </c>
      <c r="I857" s="4">
        <f t="shared" si="600"/>
        <v>3.2037666580292465</v>
      </c>
      <c r="J857" s="4">
        <f t="shared" si="600"/>
        <v>3.3265531338071685</v>
      </c>
      <c r="K857" s="4">
        <f t="shared" si="600"/>
        <v>3.4493396095850897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0.99999999999999989</v>
      </c>
      <c r="H858" s="4">
        <f t="shared" si="601"/>
        <v>0.99999999999999989</v>
      </c>
      <c r="I858" s="4">
        <f t="shared" si="601"/>
        <v>1.0000007588387672</v>
      </c>
      <c r="J858" s="4">
        <f t="shared" si="601"/>
        <v>0.99999961285377681</v>
      </c>
      <c r="K858" s="4">
        <f t="shared" si="601"/>
        <v>0.96269751714129503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0.77746213224363547</v>
      </c>
      <c r="G859" s="4">
        <f t="shared" ref="G859:K860" si="602">IFERROR(G822/G767,"-")</f>
        <v>0.77871988564932382</v>
      </c>
      <c r="H859" s="4">
        <f t="shared" si="602"/>
        <v>0.78060651575785689</v>
      </c>
      <c r="I859" s="4">
        <f t="shared" si="602"/>
        <v>0.78375089927207642</v>
      </c>
      <c r="J859" s="4">
        <f t="shared" si="602"/>
        <v>0.79003966630051925</v>
      </c>
      <c r="K859" s="4">
        <f t="shared" si="602"/>
        <v>0.79632843332896097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0.67612499999999964</v>
      </c>
      <c r="G860" s="4">
        <f t="shared" si="602"/>
        <v>0.67904999999999971</v>
      </c>
      <c r="H860" s="4">
        <f t="shared" si="602"/>
        <v>0.68343750000000014</v>
      </c>
      <c r="I860" s="4">
        <f t="shared" si="602"/>
        <v>0.69075000000000009</v>
      </c>
      <c r="J860" s="4">
        <f t="shared" si="602"/>
        <v>0.70537500000000086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0.80505378612856893</v>
      </c>
      <c r="G861" s="4">
        <f t="shared" ref="G861:K863" si="603">IFERROR(G825/G777,"-")</f>
        <v>0.80574235213777956</v>
      </c>
      <c r="H861" s="4">
        <f t="shared" si="603"/>
        <v>0.80675086738516522</v>
      </c>
      <c r="I861" s="4">
        <f t="shared" si="603"/>
        <v>0.80879371145489887</v>
      </c>
      <c r="J861" s="4">
        <f t="shared" si="603"/>
        <v>0.81650584611717503</v>
      </c>
      <c r="K861" s="4">
        <f t="shared" si="603"/>
        <v>0.82054567982875704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0.70739090276384298</v>
      </c>
      <c r="G863" s="4">
        <f t="shared" si="603"/>
        <v>0.70925429861574663</v>
      </c>
      <c r="H863" s="4">
        <f t="shared" si="603"/>
        <v>0.71099999999999941</v>
      </c>
      <c r="I863" s="4">
        <f t="shared" si="603"/>
        <v>0.71100000000000041</v>
      </c>
      <c r="J863" s="4">
        <f t="shared" si="603"/>
        <v>0.71100000000000008</v>
      </c>
      <c r="K863" s="4">
        <f t="shared" si="603"/>
        <v>0.72000000000000031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0.66499999999999959</v>
      </c>
      <c r="G864" s="4">
        <f t="shared" ref="G864:K864" si="604">IFERROR(G829/G788,"-")</f>
        <v>0.66599999999999926</v>
      </c>
      <c r="H864" s="4">
        <f t="shared" si="604"/>
        <v>0.66749999999999987</v>
      </c>
      <c r="I864" s="4">
        <f t="shared" si="604"/>
        <v>0.6700000000000006</v>
      </c>
      <c r="J864" s="4">
        <f t="shared" si="604"/>
        <v>0.67500000000000004</v>
      </c>
      <c r="K864" s="4">
        <f t="shared" si="604"/>
        <v>0.67999999999999994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1.2079895410923911</v>
      </c>
      <c r="G865" s="4">
        <f t="shared" ref="G865:K865" si="605">IFERROR(G832/G791,"-")</f>
        <v>0.95179185563881319</v>
      </c>
      <c r="H865" s="4">
        <f t="shared" si="605"/>
        <v>0.93856246365805795</v>
      </c>
      <c r="I865" s="4">
        <f t="shared" si="605"/>
        <v>0.93847504678627591</v>
      </c>
      <c r="J865" s="4">
        <f t="shared" si="605"/>
        <v>0.94267964029020834</v>
      </c>
      <c r="K865" s="4">
        <f t="shared" si="605"/>
        <v>0.94983831299896648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1.2079895410923913</v>
      </c>
      <c r="G866" s="4">
        <f t="shared" si="606"/>
        <v>0.9517918556388133</v>
      </c>
      <c r="H866" s="4">
        <f t="shared" si="606"/>
        <v>0.93856246365805807</v>
      </c>
      <c r="I866" s="4">
        <f t="shared" si="606"/>
        <v>0.93847504678627591</v>
      </c>
      <c r="J866" s="4">
        <f t="shared" si="606"/>
        <v>0.94267964029020812</v>
      </c>
      <c r="K866" s="4">
        <f t="shared" si="606"/>
        <v>0.94983831299896637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0.94267964029020834</v>
      </c>
      <c r="K867" s="4">
        <f t="shared" si="606"/>
        <v>0.94983831299896648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0.93847504678627602</v>
      </c>
      <c r="J868" s="4">
        <f t="shared" si="606"/>
        <v>0.94267964029020823</v>
      </c>
      <c r="K868" s="4">
        <f t="shared" si="606"/>
        <v>0.94983831299896648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1.2079895410923913</v>
      </c>
      <c r="G869" s="4">
        <f t="shared" si="606"/>
        <v>0.95179185563881319</v>
      </c>
      <c r="H869" s="4">
        <f t="shared" si="606"/>
        <v>0.93856246365805795</v>
      </c>
      <c r="I869" s="4">
        <f t="shared" si="606"/>
        <v>0.93847504678627591</v>
      </c>
      <c r="J869" s="4">
        <f t="shared" si="606"/>
        <v>0.94267964029020834</v>
      </c>
      <c r="K869" s="4">
        <f t="shared" si="606"/>
        <v>0.94983831299896648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0.94267964029020834</v>
      </c>
      <c r="K870" s="4">
        <f t="shared" si="606"/>
        <v>0.94983831299896637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1.2079895410923911</v>
      </c>
      <c r="G871" s="4">
        <f t="shared" si="606"/>
        <v>0.95179185563881319</v>
      </c>
      <c r="H871" s="4">
        <f t="shared" si="606"/>
        <v>0.93856246365805807</v>
      </c>
      <c r="I871" s="4">
        <f t="shared" si="606"/>
        <v>0.93847504678627591</v>
      </c>
      <c r="J871" s="4">
        <f t="shared" si="606"/>
        <v>0.94267964029020834</v>
      </c>
      <c r="K871" s="4">
        <f t="shared" si="606"/>
        <v>0.94983831299896648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0.94267964029020834</v>
      </c>
      <c r="K872" s="4">
        <f t="shared" si="606"/>
        <v>0.94983831299896648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0.93847504678627602</v>
      </c>
      <c r="J873" s="4">
        <f t="shared" si="606"/>
        <v>0.94267964029020834</v>
      </c>
      <c r="K873" s="4">
        <f t="shared" si="606"/>
        <v>0.94983831299896637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0.92447626236575109</v>
      </c>
      <c r="G874" s="4">
        <f t="shared" si="606"/>
        <v>0.92645636412827292</v>
      </c>
      <c r="H874" s="4">
        <f t="shared" si="606"/>
        <v>0.92942651677205479</v>
      </c>
      <c r="I874" s="4">
        <f t="shared" si="606"/>
        <v>0.93437677117835871</v>
      </c>
      <c r="J874" s="4">
        <f t="shared" si="606"/>
        <v>0.94427727999096456</v>
      </c>
      <c r="K874" s="4">
        <f>IFERROR(K841/K800,"-")</f>
        <v>0.95000000000000029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0.59066666666666645</v>
      </c>
      <c r="H875" s="4">
        <f t="shared" si="607"/>
        <v>0.59166666666666723</v>
      </c>
      <c r="I875" s="4">
        <f t="shared" si="607"/>
        <v>0.5933333333333326</v>
      </c>
      <c r="J875" s="4">
        <f t="shared" si="607"/>
        <v>0.59666666666666668</v>
      </c>
      <c r="K875" s="4">
        <f t="shared" si="607"/>
        <v>0.60000000000000053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0.7383333333333334</v>
      </c>
      <c r="H876" s="4">
        <f t="shared" si="608"/>
        <v>0.73958333333333448</v>
      </c>
      <c r="I876" s="4">
        <f t="shared" si="608"/>
        <v>0.74166666666666647</v>
      </c>
      <c r="J876" s="4">
        <f t="shared" si="608"/>
        <v>0.74583333333333324</v>
      </c>
      <c r="K876" s="4">
        <f t="shared" si="608"/>
        <v>0.75000000000000044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0.52799999999999969</v>
      </c>
      <c r="G877" s="4">
        <f t="shared" ref="G877:K877" si="609">IFERROR(G847/G806,"-")</f>
        <v>0.52799999999999991</v>
      </c>
      <c r="H877" s="4">
        <f t="shared" si="609"/>
        <v>0.52799999999999991</v>
      </c>
      <c r="I877" s="4">
        <f t="shared" si="609"/>
        <v>0.52799999999999991</v>
      </c>
      <c r="J877" s="4">
        <f t="shared" si="609"/>
        <v>0.52800000000000025</v>
      </c>
      <c r="K877" s="4">
        <f t="shared" si="609"/>
        <v>0.54399999999999948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0.16994636818515513</v>
      </c>
      <c r="J879" s="4">
        <f t="shared" si="611"/>
        <v>0.80160168145975408</v>
      </c>
      <c r="K879" s="4">
        <f t="shared" si="611"/>
        <v>0.80969413694126113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140.10106615638711</v>
      </c>
      <c r="G880" s="17">
        <f t="shared" si="612"/>
        <v>139.78771233983974</v>
      </c>
      <c r="H880" s="17">
        <f t="shared" si="612"/>
        <v>142.54992584040298</v>
      </c>
      <c r="I880" s="17">
        <f t="shared" si="612"/>
        <v>137.52329470255282</v>
      </c>
      <c r="J880" s="17">
        <f t="shared" si="612"/>
        <v>127.73499384934321</v>
      </c>
      <c r="K880" s="17">
        <f t="shared" si="612"/>
        <v>113.28360250696892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60.950002189870304</v>
      </c>
      <c r="G881" s="1">
        <f>[1]Services!C$11</f>
        <v>60.127219680708244</v>
      </c>
      <c r="H881" s="1">
        <f>[1]Services!D$11</f>
        <v>65.269007001014188</v>
      </c>
      <c r="I881" s="1">
        <f>[1]Services!E$11</f>
        <v>65.882269158537383</v>
      </c>
      <c r="J881" s="1">
        <f>[1]Services!F$11</f>
        <v>66.370359060246784</v>
      </c>
      <c r="K881" s="1">
        <f>[1]Services!G$11</f>
        <v>65.991320750300176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2.6236007173766751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1.231826328065835E-4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2.486839979698718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2.0709793037395081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1.3155935964022687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0.68318814048169185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1.3316268975811867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1.4252004271878118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1.4628957402983149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1.5297139137254705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1.6752753371640476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2.2840927320660516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58.701896070887628</v>
      </c>
      <c r="H884" s="1">
        <f>[1]Services!D$11-[1]Services!D$28</f>
        <v>61.319271281017151</v>
      </c>
      <c r="I884" s="1">
        <f>[1]Services!E$11-[1]Services!E$28</f>
        <v>62.281575941072404</v>
      </c>
      <c r="J884" s="1">
        <f>[1]Services!F$11-[1]Services!F$28</f>
        <v>63.379490126680466</v>
      </c>
      <c r="K884" s="1">
        <f>[1]Services!G$11-[1]Services!G$28</f>
        <v>63.024039877752429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30.256635399620023</v>
      </c>
      <c r="G885" s="1">
        <f t="shared" ref="G885:K885" si="615">G886</f>
        <v>27.346873867847524</v>
      </c>
      <c r="H885" s="1">
        <f t="shared" si="615"/>
        <v>26.486982127511506</v>
      </c>
      <c r="I885" s="1">
        <f t="shared" si="615"/>
        <v>19.036317377351946</v>
      </c>
      <c r="J885" s="1">
        <f t="shared" si="615"/>
        <v>6.2486881746444531</v>
      </c>
      <c r="K885" s="1">
        <f t="shared" si="615"/>
        <v>0.83394234668560818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30.256635399620023</v>
      </c>
      <c r="G886" s="1">
        <f t="shared" ref="G886:K886" si="616">SUM(G889,G891)</f>
        <v>27.346873867847524</v>
      </c>
      <c r="H886" s="1">
        <f t="shared" si="616"/>
        <v>26.486982127511506</v>
      </c>
      <c r="I886" s="1">
        <f t="shared" si="616"/>
        <v>19.036317377351946</v>
      </c>
      <c r="J886" s="1">
        <f t="shared" si="616"/>
        <v>6.2486881746444531</v>
      </c>
      <c r="K886" s="1">
        <f t="shared" si="616"/>
        <v>0.83394234668560818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30.256635399620023</v>
      </c>
      <c r="G887" s="1">
        <f t="shared" ref="G887:K887" si="617">G888</f>
        <v>27.346873867847524</v>
      </c>
      <c r="H887" s="1">
        <f t="shared" si="617"/>
        <v>26.486872216946448</v>
      </c>
      <c r="I887" s="1">
        <f t="shared" si="617"/>
        <v>19.036179131929195</v>
      </c>
      <c r="J887" s="1">
        <f t="shared" si="617"/>
        <v>6.2482669424294413</v>
      </c>
      <c r="K887" s="1">
        <f t="shared" si="617"/>
        <v>0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30.256635399620023</v>
      </c>
      <c r="G888" s="1">
        <f>[1]Services!C$12</f>
        <v>27.346873867847524</v>
      </c>
      <c r="H888" s="1">
        <f>[1]Services!D$12</f>
        <v>26.486872216946448</v>
      </c>
      <c r="I888" s="1">
        <f>[1]Services!E$12</f>
        <v>19.036179131929195</v>
      </c>
      <c r="J888" s="1">
        <f>[1]Services!F$12</f>
        <v>6.2482669424294413</v>
      </c>
      <c r="K888" s="1">
        <f>[1]Services!G$12</f>
        <v>0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30.256635399620023</v>
      </c>
      <c r="G889" s="1">
        <f t="shared" ref="G889:K889" si="618">G888</f>
        <v>27.346873867847524</v>
      </c>
      <c r="H889" s="1">
        <f t="shared" si="618"/>
        <v>26.486872216946448</v>
      </c>
      <c r="I889" s="1">
        <f t="shared" si="618"/>
        <v>19.036179131929195</v>
      </c>
      <c r="J889" s="1">
        <f t="shared" si="618"/>
        <v>6.2482669424294413</v>
      </c>
      <c r="K889" s="1">
        <f t="shared" si="618"/>
        <v>0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1.0991056505778154E-4</v>
      </c>
      <c r="I890">
        <f t="shared" si="619"/>
        <v>1.382454227497072E-4</v>
      </c>
      <c r="J890">
        <f t="shared" si="619"/>
        <v>4.2123221501161833E-4</v>
      </c>
      <c r="K890">
        <f t="shared" si="619"/>
        <v>0.83394234668560818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1.0991056505778154E-4</v>
      </c>
      <c r="I891">
        <f>[1]Services!E$13</f>
        <v>1.382454227497072E-4</v>
      </c>
      <c r="J891">
        <f>[1]Services!F$13</f>
        <v>4.2123221501161833E-4</v>
      </c>
      <c r="K891">
        <f>[1]Services!G$13</f>
        <v>0.83394234668560818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26.950965891518969</v>
      </c>
      <c r="G892" s="1">
        <f t="shared" ref="G892:K892" si="620">SUM(G893:G895)</f>
        <v>28.287006117047035</v>
      </c>
      <c r="H892" s="1">
        <f t="shared" si="620"/>
        <v>27.496591939116023</v>
      </c>
      <c r="I892" s="1">
        <f t="shared" si="620"/>
        <v>27.522700067006664</v>
      </c>
      <c r="J892" s="1">
        <f t="shared" si="620"/>
        <v>28.393785989340316</v>
      </c>
      <c r="K892" s="1">
        <f t="shared" si="620"/>
        <v>22.35407824825279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25.548687823992825</v>
      </c>
      <c r="G893" s="1">
        <f>SUM([1]Services!C$14:C$15)</f>
        <v>26.749781748447774</v>
      </c>
      <c r="H893" s="1">
        <f>SUM([1]Services!D$14:D$15)</f>
        <v>25.942570752029571</v>
      </c>
      <c r="I893" s="1">
        <f>SUM([1]Services!E$14:E$15)</f>
        <v>25.816624058459841</v>
      </c>
      <c r="J893" s="1">
        <f>SUM([1]Services!F$14:F$15)</f>
        <v>24.461757242149403</v>
      </c>
      <c r="K893" s="1">
        <f>SUM([1]Services!G$14:G$15)</f>
        <v>15.620804992039908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5.2324990271210867E-4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3.9284829083078963E-4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2.7526717771314334E-3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9.9692876176790375E-4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1.402278067526145</v>
      </c>
      <c r="G895" s="1">
        <f>[1]Services!C$16</f>
        <v>1.537224368599261</v>
      </c>
      <c r="H895" s="1">
        <f>[1]Services!D$16</f>
        <v>1.553497937183737</v>
      </c>
      <c r="I895" s="1">
        <f>[1]Services!E$16</f>
        <v>1.7056831602559932</v>
      </c>
      <c r="J895" s="1">
        <f>[1]Services!F$16</f>
        <v>3.929276075413783</v>
      </c>
      <c r="K895" s="1">
        <f>[1]Services!G$16</f>
        <v>6.7322763274511148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25.261277662769579</v>
      </c>
      <c r="G896" s="1">
        <f>[1]Services!C$14</f>
        <v>22.604739490913889</v>
      </c>
      <c r="H896" s="1">
        <f>[1]Services!D$14</f>
        <v>25.941420539595121</v>
      </c>
      <c r="I896" s="1">
        <f>[1]Services!E$14</f>
        <v>25.816494568798912</v>
      </c>
      <c r="J896" s="1">
        <f>[1]Services!F$14</f>
        <v>24.461582852189398</v>
      </c>
      <c r="K896" s="1">
        <f>[1]Services!G$14</f>
        <v>15.62052801695906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25.261277662769579</v>
      </c>
      <c r="G897" s="1">
        <f>[1]Services!C$14*IFERROR(G893/SUM(G893:G894),0)</f>
        <v>22.604739490913889</v>
      </c>
      <c r="H897" s="1">
        <f>[1]Services!D$14*IFERROR(H893/SUM(H893:H894),0)</f>
        <v>25.940897323444705</v>
      </c>
      <c r="I897" s="1">
        <f>[1]Services!E$14*IFERROR(I893/SUM(I893:I894),0)</f>
        <v>25.816101728456314</v>
      </c>
      <c r="J897" s="1">
        <f>[1]Services!F$14*IFERROR(J893/SUM(J893:J894),0)</f>
        <v>24.458830509756293</v>
      </c>
      <c r="K897" s="1">
        <f>[1]Services!G$14*IFERROR(K893/SUM(K893:K894),0)</f>
        <v>15.61953116949338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5.2321615041606151E-4</v>
      </c>
      <c r="I898" s="1">
        <f t="shared" si="624"/>
        <v>3.9284034259878808E-4</v>
      </c>
      <c r="J898" s="1">
        <f t="shared" si="624"/>
        <v>2.7523424331050705E-3</v>
      </c>
      <c r="K898" s="1">
        <f t="shared" si="624"/>
        <v>9.9684746568051708E-4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1.6896882287493915</v>
      </c>
      <c r="G899" s="1">
        <f>[1]Services!C$15+G902</f>
        <v>5.6822666261331456</v>
      </c>
      <c r="H899" s="1">
        <f>[1]Services!D$15+H902</f>
        <v>1.5546481496181852</v>
      </c>
      <c r="I899" s="1">
        <f>[1]Services!E$15+I902</f>
        <v>1.7058126499169211</v>
      </c>
      <c r="J899" s="1">
        <f>[1]Services!F$15+J902</f>
        <v>3.9294504653737894</v>
      </c>
      <c r="K899" s="1">
        <f>[1]Services!G$15+K902</f>
        <v>6.7325533025319624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0.28741016122324647</v>
      </c>
      <c r="G900" s="1">
        <f>[1]Services!C$15*G893/SUM(G893:G894)</f>
        <v>4.1450422575338841</v>
      </c>
      <c r="H900" s="1">
        <f>[1]Services!D$15*H893/SUM(H893:H894)</f>
        <v>1.1501892356523438E-3</v>
      </c>
      <c r="I900" s="1">
        <f>[1]Services!E$15*I893/SUM(I893:I894)</f>
        <v>1.2948769053010745E-4</v>
      </c>
      <c r="J900" s="1">
        <f>[1]Services!F$15*J893/SUM(J893:J894)</f>
        <v>1.7437033818206677E-4</v>
      </c>
      <c r="K900" s="1">
        <f>[1]Services!G$15*K893/SUM(K893:K894)</f>
        <v>2.7695740526624969E-4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2.3198795963908855E-8</v>
      </c>
      <c r="I901" s="1">
        <f>[1]Services!E$15*I894/SUM(I893:I894)</f>
        <v>1.9703977481017581E-9</v>
      </c>
      <c r="J901" s="1">
        <f>[1]Services!F$15*J894/SUM(J893:J894)</f>
        <v>1.9621824545605029E-8</v>
      </c>
      <c r="K901" s="1">
        <f>[1]Services!G$15*K894/SUM(K893:K894)</f>
        <v>1.7675580947027573E-8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1.402278067526145</v>
      </c>
      <c r="G902" s="1">
        <f>[1]Services!C$16</f>
        <v>1.537224368599261</v>
      </c>
      <c r="H902" s="1">
        <f>[1]Services!D$16</f>
        <v>1.553497937183737</v>
      </c>
      <c r="I902" s="1">
        <f>[1]Services!E$16</f>
        <v>1.7056831602559932</v>
      </c>
      <c r="J902" s="1">
        <f>[1]Services!F$16</f>
        <v>3.929276075413783</v>
      </c>
      <c r="K902" s="1">
        <f>[1]Services!G$16</f>
        <v>6.7322763274511148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7.7268862472629207</v>
      </c>
      <c r="G903" s="1">
        <f>[1]Services!C$17</f>
        <v>8.3696944268319378</v>
      </c>
      <c r="H903" s="1">
        <f>[1]Services!D$17</f>
        <v>8.2819418657302375</v>
      </c>
      <c r="I903" s="1">
        <f>[1]Services!E$17</f>
        <v>11.583670601076856</v>
      </c>
      <c r="J903" s="1">
        <f>[1]Services!F$17</f>
        <v>11.224964716283491</v>
      </c>
      <c r="K903" s="1">
        <f>[1]Services!G$17</f>
        <v>9.4415033984504948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2.1168846797237433</v>
      </c>
      <c r="G904" s="1">
        <f>[1]Services!C$51/0.99</f>
        <v>2.2929904935125727</v>
      </c>
      <c r="H904" s="1">
        <f>[1]Services!D$51/0.99</f>
        <v>2.2051629605933871</v>
      </c>
      <c r="I904" s="1">
        <f>[1]Services!E$51/0.99</f>
        <v>3.4638231695866923</v>
      </c>
      <c r="J904" s="1">
        <f>[1]Services!F$51/0.99</f>
        <v>3.1051113089399434</v>
      </c>
      <c r="K904" s="1">
        <f>[1]Services!G$51/0.99</f>
        <v>1.3216253359342927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1.424306980599062</v>
      </c>
      <c r="G905" s="1">
        <f t="shared" ref="G905:K905" si="626">G904-SUM(G906:G909)</f>
        <v>1.5427780888479883</v>
      </c>
      <c r="H905" s="1">
        <f t="shared" si="626"/>
        <v>1.548914930065429</v>
      </c>
      <c r="I905" s="1">
        <f t="shared" si="626"/>
        <v>1.2998306718089587</v>
      </c>
      <c r="J905" s="1">
        <f t="shared" si="626"/>
        <v>0.82965314576883742</v>
      </c>
      <c r="K905" s="1">
        <f t="shared" si="626"/>
        <v>1.283841777979206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0.69257769912468115</v>
      </c>
      <c r="G906" s="1">
        <f t="shared" si="627"/>
        <v>0.75021240466458439</v>
      </c>
      <c r="H906" s="1">
        <f t="shared" si="627"/>
        <v>0.6562480305279581</v>
      </c>
      <c r="I906" s="1">
        <f t="shared" si="627"/>
        <v>2.162371784395118</v>
      </c>
      <c r="J906" s="1">
        <f t="shared" si="627"/>
        <v>2.2726559802267112</v>
      </c>
      <c r="K906" s="1">
        <f t="shared" si="627"/>
        <v>3.6926782798829286E-2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1.1015627353731299E-4</v>
      </c>
      <c r="J907" s="1">
        <f t="shared" si="627"/>
        <v>4.96110095536619E-4</v>
      </c>
      <c r="K907" s="1">
        <f t="shared" si="627"/>
        <v>1.5203256854984471E-4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1.2714676682180975E-3</v>
      </c>
      <c r="J908" s="1">
        <f t="shared" si="628"/>
        <v>1.7940117085448759E-3</v>
      </c>
      <c r="K908" s="1">
        <f t="shared" si="628"/>
        <v>3.0111235029256733E-4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2.3908944086033112E-4</v>
      </c>
      <c r="J909" s="1">
        <f t="shared" si="629"/>
        <v>5.1206114031308793E-4</v>
      </c>
      <c r="K909" s="1">
        <f t="shared" si="629"/>
        <v>4.0363023741501786E-4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5.610001567539177</v>
      </c>
      <c r="G910" s="1">
        <f t="shared" ref="G910:K910" si="630">G903-G904</f>
        <v>6.0767039333193651</v>
      </c>
      <c r="H910" s="1">
        <f t="shared" si="630"/>
        <v>6.0767789051368499</v>
      </c>
      <c r="I910" s="1">
        <f t="shared" si="630"/>
        <v>8.1198474314901627</v>
      </c>
      <c r="J910" s="1">
        <f t="shared" si="630"/>
        <v>8.1198534073435482</v>
      </c>
      <c r="K910" s="1">
        <f t="shared" si="630"/>
        <v>8.1198780625162019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8.5743691693900956</v>
      </c>
      <c r="G911" s="1">
        <f t="shared" ref="G911:K911" si="631">G912</f>
        <v>9.3770455765570322</v>
      </c>
      <c r="H911" s="1">
        <f t="shared" si="631"/>
        <v>8.5632743316918738</v>
      </c>
      <c r="I911" s="1">
        <f t="shared" si="631"/>
        <v>6.6533406530150119</v>
      </c>
      <c r="J911" s="1">
        <f t="shared" si="631"/>
        <v>3.1861876840078565</v>
      </c>
      <c r="K911" s="1">
        <f t="shared" si="631"/>
        <v>0.51083790324213985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8.5743691693900956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9.3770455765570322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8.5632743316918738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6.6533406530150119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3.1861876840078565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0.51083790324213985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2.0856347298729188</v>
      </c>
      <c r="G913" s="1">
        <f t="shared" ref="G913:K913" si="632">G914</f>
        <v>2.4000924403145971</v>
      </c>
      <c r="H913" s="1">
        <f t="shared" si="632"/>
        <v>2.399616910453501</v>
      </c>
      <c r="I913" s="1">
        <f t="shared" si="632"/>
        <v>2.4725338208582874</v>
      </c>
      <c r="J913" s="1">
        <f t="shared" si="632"/>
        <v>2.5560104597389097</v>
      </c>
      <c r="K913" s="1">
        <f t="shared" si="632"/>
        <v>2.36637806913616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2.0856347298729188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2.4000924403145971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2.399616910453501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2.4725338208582874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2.5560104597389097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2.36637806913616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0.6874515693719192</v>
      </c>
      <c r="I915" s="1">
        <f t="shared" si="633"/>
        <v>0.70070769061008598</v>
      </c>
      <c r="J915" s="1">
        <f t="shared" si="633"/>
        <v>5.3351277095512648</v>
      </c>
      <c r="K915" s="1">
        <f t="shared" si="633"/>
        <v>5.3351290141814234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0.6874515693719192</v>
      </c>
      <c r="I916" s="1">
        <f>[1]Services!E$19</f>
        <v>0.70070769061008598</v>
      </c>
      <c r="J916" s="1">
        <f>[1]Services!F$19</f>
        <v>5.3351277095512648</v>
      </c>
      <c r="K916" s="1">
        <f>[1]Services!G$19</f>
        <v>5.3351290141814234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3.9989282761563125E-4</v>
      </c>
      <c r="I917" s="1">
        <f>[1]Services!E$20</f>
        <v>4.4194115544592908E-4</v>
      </c>
      <c r="J917" s="1">
        <f>[1]Services!F$20</f>
        <v>6.4154178903609957E-2</v>
      </c>
      <c r="K917" s="1">
        <f>[1]Services!G$20</f>
        <v>5.4953126935206868E-2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3.9989282761563125E-4</v>
      </c>
      <c r="I919" s="1">
        <f t="shared" si="635"/>
        <v>4.4194115544592908E-4</v>
      </c>
      <c r="J919" s="1">
        <f t="shared" si="635"/>
        <v>6.4154178903609957E-2</v>
      </c>
      <c r="K919" s="1">
        <f t="shared" si="635"/>
        <v>5.4953126935206868E-2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3.9989282761563125E-4</v>
      </c>
      <c r="I920" s="1">
        <f>[1]Services!E$20</f>
        <v>4.4194115544592908E-4</v>
      </c>
      <c r="J920" s="1">
        <f>[1]Services!F$20</f>
        <v>6.4154178903609957E-2</v>
      </c>
      <c r="K920" s="1">
        <f>[1]Services!G$20</f>
        <v>5.4953126935206868E-2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2.9295791746786146</v>
      </c>
      <c r="G921" s="1">
        <f t="shared" ref="G921:K921" si="636">G922</f>
        <v>3.1924489569006926</v>
      </c>
      <c r="H921" s="1">
        <f t="shared" si="636"/>
        <v>3.3646602026861268</v>
      </c>
      <c r="I921" s="1">
        <f t="shared" si="636"/>
        <v>3.6713133929411335</v>
      </c>
      <c r="J921" s="1">
        <f t="shared" si="636"/>
        <v>4.3557158766265234</v>
      </c>
      <c r="K921" s="1">
        <f t="shared" si="636"/>
        <v>6.3954596497849403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2.9295791746786146</v>
      </c>
      <c r="G922" s="1">
        <f>[1]Services!C$21-G923</f>
        <v>3.1924489569006926</v>
      </c>
      <c r="H922" s="1">
        <f>[1]Services!D$21-H923</f>
        <v>3.3646602026861268</v>
      </c>
      <c r="I922" s="1">
        <f>[1]Services!E$21-I923</f>
        <v>3.6713133929411335</v>
      </c>
      <c r="J922" s="1">
        <f>[1]Services!F$21-J923</f>
        <v>4.3557158766265234</v>
      </c>
      <c r="K922" s="1">
        <f>[1]Services!G$21-K923</f>
        <v>6.3954596497849403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5.1278490465786659E-4</v>
      </c>
      <c r="I923" s="1">
        <f>[1]Services!E$50-I894</f>
        <v>4.085622224640209E-4</v>
      </c>
      <c r="J923" s="1">
        <f>[1]Services!F$50-J894</f>
        <v>3.1930992614724626E-3</v>
      </c>
      <c r="K923" s="1">
        <f>[1]Services!G$50-K894</f>
        <v>1.2760688150629178E-3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73.238322255101025</v>
      </c>
      <c r="G924" s="17">
        <f>[1]Services!C$59</f>
        <v>78.632948443813433</v>
      </c>
      <c r="H924" s="17">
        <f>[1]Services!D$59</f>
        <v>79.061897270395761</v>
      </c>
      <c r="I924" s="17">
        <f>[1]Services!E$59</f>
        <v>77.790453545639622</v>
      </c>
      <c r="J924" s="17">
        <f>[1]Services!F$59</f>
        <v>75.503222507798625</v>
      </c>
      <c r="K924" s="17">
        <f>[1]Services!G$59</f>
        <v>71.470074910190476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63.650016301778457</v>
      </c>
      <c r="G925" s="1">
        <f t="shared" ref="G925:K925" si="639">SUM(G926:G928)</f>
        <v>63.319658167085151</v>
      </c>
      <c r="H925" s="1">
        <f t="shared" si="639"/>
        <v>68.431611455349795</v>
      </c>
      <c r="I925" s="1">
        <f t="shared" si="639"/>
        <v>69.398259103698052</v>
      </c>
      <c r="J925" s="1">
        <f t="shared" si="639"/>
        <v>70.643850337098158</v>
      </c>
      <c r="K925" s="1">
        <f t="shared" si="639"/>
        <v>72.352620993061038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2.3940356546062143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1.1271210901802399E-4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2.2847842313481972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1.9156558559590451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1.2333689966271264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0.64902873345760725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4.2612060722598013</v>
      </c>
      <c r="G927" s="1">
        <f>[1]Services!C$47</f>
        <v>4.6176493840885042</v>
      </c>
      <c r="H927" s="1">
        <f>[1]Services!D$47</f>
        <v>4.827555942984441</v>
      </c>
      <c r="I927" s="1">
        <f>[1]Services!E$47</f>
        <v>5.201027306666604</v>
      </c>
      <c r="J927" s="1">
        <f>[1]Services!F$47</f>
        <v>6.0309912137905712</v>
      </c>
      <c r="K927" s="1">
        <f>[1]Services!G$47</f>
        <v>8.679552381850991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58.701896070887628</v>
      </c>
      <c r="H928" s="1">
        <f>[1]Services!D$3-([1]Services!D$6-[1]Services!D$58)</f>
        <v>61.319271281017151</v>
      </c>
      <c r="I928" s="1">
        <f>[1]Services!E$3-([1]Services!E$6-[1]Services!E$58)</f>
        <v>62.281575941072397</v>
      </c>
      <c r="J928" s="1">
        <f>[1]Services!F$3-([1]Services!F$6-[1]Services!F$58)</f>
        <v>63.379490126680466</v>
      </c>
      <c r="K928" s="1">
        <f>[1]Services!G$3-([1]Services!G$6-[1]Services!G$58)</f>
        <v>63.024039877752436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24.843070732531164</v>
      </c>
      <c r="G929" s="1">
        <f t="shared" ref="G929:K929" si="642">G930</f>
        <v>22.498391522708364</v>
      </c>
      <c r="H929" s="1">
        <f t="shared" si="642"/>
        <v>21.855552557530341</v>
      </c>
      <c r="I929" s="1">
        <f t="shared" si="642"/>
        <v>15.785065152012123</v>
      </c>
      <c r="J929" s="1">
        <f t="shared" si="642"/>
        <v>5.2332763462647245</v>
      </c>
      <c r="K929" s="1">
        <f t="shared" si="642"/>
        <v>0.69842671534919587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24.843070732531164</v>
      </c>
      <c r="G930" s="1">
        <f>[1]Services!C$48</f>
        <v>22.498391522708364</v>
      </c>
      <c r="H930" s="1">
        <f>[1]Services!D$48</f>
        <v>21.855552557530341</v>
      </c>
      <c r="I930" s="1">
        <f>[1]Services!E$48</f>
        <v>15.785065152012123</v>
      </c>
      <c r="J930" s="1">
        <f>[1]Services!F$48</f>
        <v>5.2332763462647245</v>
      </c>
      <c r="K930" s="1">
        <f>[1]Services!G$48</f>
        <v>0.69842671534919587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25.412781997893791</v>
      </c>
      <c r="G931" s="1">
        <f t="shared" ref="G931:K931" si="643">SUM(G932:G934)</f>
        <v>26.667688111439634</v>
      </c>
      <c r="H931" s="1">
        <f t="shared" si="643"/>
        <v>25.918526915948291</v>
      </c>
      <c r="I931" s="1">
        <f t="shared" si="643"/>
        <v>25.931624388007684</v>
      </c>
      <c r="J931" s="1">
        <f t="shared" si="643"/>
        <v>26.651148212022431</v>
      </c>
      <c r="K931" s="1">
        <f t="shared" si="643"/>
        <v>20.714501970479986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24.189715067397486</v>
      </c>
      <c r="G932" s="1">
        <f>[1]Services!C$49</f>
        <v>25.326921017147356</v>
      </c>
      <c r="H932" s="1">
        <f>[1]Services!D$49</f>
        <v>24.562529980329266</v>
      </c>
      <c r="I932" s="1">
        <f>[1]Services!E$49</f>
        <v>24.443126125119115</v>
      </c>
      <c r="J932" s="1">
        <f>[1]Services!F$49</f>
        <v>23.218087848007929</v>
      </c>
      <c r="K932" s="1">
        <f>[1]Services!G$49</f>
        <v>14.8403375601003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1.0360348073699753E-3</v>
      </c>
      <c r="I933" s="1">
        <f>[1]Services!E$50</f>
        <v>8.0141051329481053E-4</v>
      </c>
      <c r="J933" s="1">
        <f>[1]Services!F$50</f>
        <v>5.945771038603896E-3</v>
      </c>
      <c r="K933" s="1">
        <f>[1]Services!G$50</f>
        <v>2.2729975768308215E-3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1.2230669304963038</v>
      </c>
      <c r="G934" s="1">
        <f>[1]Services!C$56</f>
        <v>1.3407670942922769</v>
      </c>
      <c r="H934" s="1">
        <f>[1]Services!D$56</f>
        <v>1.3549609008116561</v>
      </c>
      <c r="I934" s="1">
        <f>[1]Services!E$56</f>
        <v>1.4876968523752767</v>
      </c>
      <c r="J934" s="1">
        <f>[1]Services!F$56</f>
        <v>3.4271145929758982</v>
      </c>
      <c r="K934" s="1">
        <f>[1]Services!G$56</f>
        <v>5.8718914128028565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7.6496173847902886</v>
      </c>
      <c r="G935" s="1">
        <f t="shared" ref="G935:K935" si="648">G936+G942</f>
        <v>8.2859974825636211</v>
      </c>
      <c r="H935" s="1">
        <f t="shared" si="648"/>
        <v>8.1991224470729396</v>
      </c>
      <c r="I935" s="1">
        <f t="shared" si="648"/>
        <v>11.467833895066084</v>
      </c>
      <c r="J935" s="1">
        <f t="shared" si="648"/>
        <v>11.112715069120666</v>
      </c>
      <c r="K935" s="1">
        <f t="shared" si="648"/>
        <v>9.3470883644659857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2.0957158329265058</v>
      </c>
      <c r="G936" s="1">
        <f>[1]Services!C$51</f>
        <v>2.2700605885774467</v>
      </c>
      <c r="H936" s="1">
        <f>[1]Services!D$51</f>
        <v>2.1831113309874532</v>
      </c>
      <c r="I936" s="1">
        <f>[1]Services!E$51</f>
        <v>3.4291849378908252</v>
      </c>
      <c r="J936" s="1">
        <f>[1]Services!F$51</f>
        <v>3.074060195850544</v>
      </c>
      <c r="K936" s="1">
        <f>[1]Services!G$51</f>
        <v>1.3084090825749497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1.4100639107930715</v>
      </c>
      <c r="G937" s="1">
        <f t="shared" ref="G937:K937" si="649">IFERROR(G905/G$904,0)*G$936</f>
        <v>1.5273503079595081</v>
      </c>
      <c r="H937" s="1">
        <f t="shared" si="649"/>
        <v>1.5334257807647746</v>
      </c>
      <c r="I937" s="1">
        <f t="shared" si="649"/>
        <v>1.2868323650908691</v>
      </c>
      <c r="J937" s="1">
        <f t="shared" si="649"/>
        <v>0.82135661431114915</v>
      </c>
      <c r="K937" s="1">
        <f t="shared" si="649"/>
        <v>1.271003360199414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0.68565192213343429</v>
      </c>
      <c r="G938" s="1">
        <f t="shared" ref="G938:K941" si="650">IFERROR(G906/G$904,0)*G$936</f>
        <v>0.74271028061793842</v>
      </c>
      <c r="H938" s="1">
        <f t="shared" si="650"/>
        <v>0.64968555022267849</v>
      </c>
      <c r="I938" s="1">
        <f t="shared" si="650"/>
        <v>2.1407480665511671</v>
      </c>
      <c r="J938" s="1">
        <f t="shared" si="650"/>
        <v>2.249929420424444</v>
      </c>
      <c r="K938" s="1">
        <f t="shared" si="650"/>
        <v>3.6557514970840997E-2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1.0905471080193987E-4</v>
      </c>
      <c r="J939" s="1">
        <f t="shared" si="650"/>
        <v>4.9114899458125281E-4</v>
      </c>
      <c r="K939" s="1">
        <f t="shared" si="650"/>
        <v>1.5051224286434625E-4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1.2587529915359164E-3</v>
      </c>
      <c r="J940" s="1">
        <f t="shared" si="650"/>
        <v>1.7760715914594272E-3</v>
      </c>
      <c r="K940" s="1">
        <f t="shared" si="650"/>
        <v>2.9810122678964164E-4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2.3669854645172781E-4</v>
      </c>
      <c r="J941" s="1">
        <f t="shared" si="650"/>
        <v>5.0694052890995706E-4</v>
      </c>
      <c r="K941" s="1">
        <f t="shared" si="650"/>
        <v>3.9959393504086766E-4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5.5539015518637829</v>
      </c>
      <c r="G942" s="1">
        <f>[1]Services!C$52</f>
        <v>6.0159368939861739</v>
      </c>
      <c r="H942" s="1">
        <f>[1]Services!D$52</f>
        <v>6.0160111160854859</v>
      </c>
      <c r="I942" s="1">
        <f>[1]Services!E$52</f>
        <v>8.0386489571752584</v>
      </c>
      <c r="J942" s="1">
        <f>[1]Services!F$52</f>
        <v>8.0386548732701222</v>
      </c>
      <c r="K942" s="1">
        <f>[1]Services!G$52</f>
        <v>8.0386792818910369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6.1735458019608709</v>
      </c>
      <c r="G943" s="1">
        <f t="shared" ref="G943:K943" si="651">G944</f>
        <v>6.7514728151210601</v>
      </c>
      <c r="H943" s="1">
        <f t="shared" si="651"/>
        <v>6.1655575188181437</v>
      </c>
      <c r="I943" s="1">
        <f t="shared" si="651"/>
        <v>4.7904052701708064</v>
      </c>
      <c r="J943" s="1">
        <f t="shared" si="651"/>
        <v>2.2940551324856591</v>
      </c>
      <c r="K943" s="1">
        <f t="shared" si="651"/>
        <v>0.36780329033434034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6.1735458019608709</v>
      </c>
      <c r="G944" s="1">
        <f>[1]Services!C$53</f>
        <v>6.7514728151210601</v>
      </c>
      <c r="H944" s="1">
        <f>[1]Services!D$53</f>
        <v>6.1655575188181437</v>
      </c>
      <c r="I944" s="1">
        <f>[1]Services!E$53</f>
        <v>4.7904052701708064</v>
      </c>
      <c r="J944" s="1">
        <f>[1]Services!F$53</f>
        <v>2.2940551324856591</v>
      </c>
      <c r="K944" s="1">
        <f>[1]Services!G$53</f>
        <v>0.36780329033434034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1.877071256885628</v>
      </c>
      <c r="G945" s="1">
        <f t="shared" ref="G945:K945" si="652">G946</f>
        <v>2.1600831962831366</v>
      </c>
      <c r="H945" s="1">
        <f t="shared" si="652"/>
        <v>2.1596552194081493</v>
      </c>
      <c r="I945" s="1">
        <f t="shared" si="652"/>
        <v>2.225280438772459</v>
      </c>
      <c r="J945" s="1">
        <f t="shared" si="652"/>
        <v>2.3004094137650193</v>
      </c>
      <c r="K945" s="1">
        <f t="shared" si="652"/>
        <v>2.1297402622225445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1.877071256885628</v>
      </c>
      <c r="G946" s="1">
        <f>[1]Services!C$54</f>
        <v>2.1600831962831366</v>
      </c>
      <c r="H946" s="1">
        <f>[1]Services!D$54</f>
        <v>2.1596552194081493</v>
      </c>
      <c r="I946" s="1">
        <f>[1]Services!E$54</f>
        <v>2.225280438772459</v>
      </c>
      <c r="J946" s="1">
        <f>[1]Services!F$54</f>
        <v>2.3004094137650193</v>
      </c>
      <c r="K946" s="1">
        <f>[1]Services!G$54</f>
        <v>2.1297402622225445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0.6874515693719192</v>
      </c>
      <c r="I947" s="1">
        <f t="shared" si="653"/>
        <v>0.70070769061008598</v>
      </c>
      <c r="J947" s="1">
        <f t="shared" si="653"/>
        <v>5.3351277095512648</v>
      </c>
      <c r="K947" s="1">
        <f t="shared" si="653"/>
        <v>5.3351290141814234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0.6874515693719192</v>
      </c>
      <c r="I948" s="1">
        <f>[1]Services!E$55</f>
        <v>0.70070769061008598</v>
      </c>
      <c r="J948" s="1">
        <f>[1]Services!F$55</f>
        <v>5.3351277095512648</v>
      </c>
      <c r="K948" s="1">
        <f>[1]Services!G$55</f>
        <v>5.3351290141814234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3.1973092215757974E-4</v>
      </c>
      <c r="J949" s="1">
        <f t="shared" si="654"/>
        <v>6.4756354054312402E-4</v>
      </c>
      <c r="K949" s="1">
        <f t="shared" si="654"/>
        <v>6.5973701659852125E-4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3.1973092215757974E-4</v>
      </c>
      <c r="J950" s="1">
        <f>[1]Services!F$57</f>
        <v>6.4756354054312402E-4</v>
      </c>
      <c r="K950" s="1">
        <f>[1]Services!G$57</f>
        <v>6.5973701659852125E-4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6.964221945867429</v>
      </c>
      <c r="H951" s="1">
        <f>[1]Services!D$58</f>
        <v>6.9636908679133258</v>
      </c>
      <c r="I951" s="1">
        <f>[1]Services!E$58</f>
        <v>9.7725338174525671</v>
      </c>
      <c r="J951" s="1">
        <f>[1]Services!F$58</f>
        <v>15.311482850630618</v>
      </c>
      <c r="K951" s="1">
        <f>[1]Services!G$58</f>
        <v>23.548144440831784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0.91249999999999931</v>
      </c>
      <c r="G953" s="4">
        <f t="shared" si="657"/>
        <v>0.9150000000000007</v>
      </c>
      <c r="H953" s="4">
        <f t="shared" si="657"/>
        <v>0.91875000000000007</v>
      </c>
      <c r="I953" s="4">
        <f t="shared" si="657"/>
        <v>0.92500000000000004</v>
      </c>
      <c r="J953" s="4">
        <f t="shared" si="657"/>
        <v>0.93749999999999967</v>
      </c>
      <c r="K953" s="4">
        <f t="shared" si="657"/>
        <v>0.95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3.2000000000000028</v>
      </c>
      <c r="G954" s="4">
        <f t="shared" si="657"/>
        <v>3.2399999999999958</v>
      </c>
      <c r="H954" s="4">
        <f t="shared" si="657"/>
        <v>3.3000000000000012</v>
      </c>
      <c r="I954" s="4">
        <f t="shared" si="657"/>
        <v>3.4000000000000026</v>
      </c>
      <c r="J954" s="4">
        <f t="shared" si="657"/>
        <v>3.5999999999999996</v>
      </c>
      <c r="K954" s="4">
        <f t="shared" si="657"/>
        <v>3.7999999999999976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0.99999999999999989</v>
      </c>
      <c r="J955" s="4">
        <f t="shared" si="657"/>
        <v>1</v>
      </c>
      <c r="K955" s="4">
        <f t="shared" si="657"/>
        <v>1.0000000000000002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0.82107843137254954</v>
      </c>
      <c r="G956" s="4">
        <f t="shared" si="658"/>
        <v>0.82270432925645465</v>
      </c>
      <c r="H956" s="4">
        <f t="shared" si="658"/>
        <v>0.82514317608231436</v>
      </c>
      <c r="I956" s="4">
        <f t="shared" si="658"/>
        <v>0.82920792079207872</v>
      </c>
      <c r="J956" s="4">
        <f t="shared" si="658"/>
        <v>0.83749999999999925</v>
      </c>
      <c r="K956" s="4">
        <f t="shared" si="658"/>
        <v>0.8374999999999988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0.94680851063829885</v>
      </c>
      <c r="G957" s="4">
        <f t="shared" si="659"/>
        <v>0.94680851063829774</v>
      </c>
      <c r="H957" s="4">
        <f t="shared" si="659"/>
        <v>0.94680400855831381</v>
      </c>
      <c r="I957" s="4">
        <f t="shared" si="659"/>
        <v>0.94679792639693938</v>
      </c>
      <c r="J957" s="4">
        <f t="shared" si="659"/>
        <v>0.94915862414011121</v>
      </c>
      <c r="K957" s="4">
        <f t="shared" si="659"/>
        <v>0.95003667017562021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1.9800000000000002</v>
      </c>
      <c r="I958" s="4">
        <f t="shared" si="659"/>
        <v>2.0399999999999991</v>
      </c>
      <c r="J958" s="4">
        <f t="shared" si="659"/>
        <v>2.16</v>
      </c>
      <c r="K958" s="4">
        <f t="shared" si="659"/>
        <v>2.2800000000000011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0.87220000000000097</v>
      </c>
      <c r="H959" s="4">
        <f t="shared" si="659"/>
        <v>0.87220000000000042</v>
      </c>
      <c r="I959" s="4">
        <f t="shared" si="659"/>
        <v>0.87219999999999964</v>
      </c>
      <c r="J959" s="4">
        <f t="shared" si="659"/>
        <v>0.8721999999999992</v>
      </c>
      <c r="K959" s="4">
        <f t="shared" si="659"/>
        <v>0.87219999999999909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0.98999999999999977</v>
      </c>
      <c r="H960" s="4">
        <f t="shared" si="660"/>
        <v>0.99</v>
      </c>
      <c r="I960" s="4">
        <f t="shared" si="660"/>
        <v>0.99</v>
      </c>
      <c r="J960" s="4">
        <f t="shared" si="660"/>
        <v>0.9900000000000001</v>
      </c>
      <c r="K960" s="4">
        <f t="shared" si="660"/>
        <v>0.9900000000000001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0.98999999999999988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0.9900000000000001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0.99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0.99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</v>
      </c>
      <c r="K964" s="4">
        <f t="shared" si="660"/>
        <v>0.99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0.98999999999999955</v>
      </c>
      <c r="G965" s="4">
        <f t="shared" si="660"/>
        <v>0.99000000000000044</v>
      </c>
      <c r="H965" s="4">
        <f t="shared" si="660"/>
        <v>0.99000000000000077</v>
      </c>
      <c r="I965" s="4">
        <f t="shared" si="660"/>
        <v>0.98999999999999966</v>
      </c>
      <c r="J965" s="4">
        <f t="shared" si="660"/>
        <v>0.99000000000000121</v>
      </c>
      <c r="K965" s="4">
        <f t="shared" si="660"/>
        <v>0.98999999999999966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0.7200000000000002</v>
      </c>
      <c r="G966" s="4">
        <f t="shared" si="661"/>
        <v>0.71999999999999964</v>
      </c>
      <c r="H966" s="4">
        <f t="shared" si="661"/>
        <v>0.71999999999999942</v>
      </c>
      <c r="I966" s="4">
        <f t="shared" si="661"/>
        <v>0.71999999999999964</v>
      </c>
      <c r="J966" s="4">
        <f t="shared" si="661"/>
        <v>0.72000000000000075</v>
      </c>
      <c r="K966" s="4">
        <f t="shared" si="661"/>
        <v>0.71999999999999931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0.90000000000000058</v>
      </c>
      <c r="G967" s="4">
        <f t="shared" si="662"/>
        <v>0.89999999999999969</v>
      </c>
      <c r="H967" s="4">
        <f t="shared" si="662"/>
        <v>0.89999999999999936</v>
      </c>
      <c r="I967" s="4">
        <f t="shared" si="662"/>
        <v>0.90000000000000013</v>
      </c>
      <c r="J967" s="4">
        <f t="shared" si="662"/>
        <v>0.90000000000000024</v>
      </c>
      <c r="K967" s="4">
        <f t="shared" si="662"/>
        <v>0.90000000000000024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0.72346944433125648</v>
      </c>
      <c r="J969" s="4">
        <f t="shared" si="664"/>
        <v>1.0093863745276391E-2</v>
      </c>
      <c r="K969" s="4">
        <f t="shared" si="664"/>
        <v>1.2005449978786321E-2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217.1006924820432</v>
      </c>
      <c r="G970" s="3">
        <f>[1]Residential!C$26</f>
        <v>216.42821795587946</v>
      </c>
      <c r="H970" s="3">
        <f>[1]Residential!D$26</f>
        <v>215.20251794129751</v>
      </c>
      <c r="I970" s="3">
        <f>[1]Residential!E$26</f>
        <v>211.2225113706472</v>
      </c>
      <c r="J970" s="3">
        <f>[1]Residential!F$26</f>
        <v>192.43208193104238</v>
      </c>
      <c r="K970" s="3">
        <f>[1]Residential!G$26</f>
        <v>175.45157791474077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69.470008242669977</v>
      </c>
      <c r="G971" s="1">
        <f>[1]Residential!C$15</f>
        <v>69.673901525314264</v>
      </c>
      <c r="H971" s="1">
        <f>[1]Residential!D$15</f>
        <v>72.761133362485367</v>
      </c>
      <c r="I971" s="1">
        <f>[1]Residential!E$15</f>
        <v>67.367930737089438</v>
      </c>
      <c r="J971" s="1">
        <f>[1]Residential!F$15</f>
        <v>63.158476868887732</v>
      </c>
      <c r="K971" s="1">
        <f>[1]Residential!G$15</f>
        <v>68.81073680054682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15.333196511924614</v>
      </c>
      <c r="G972" s="1">
        <f t="shared" ref="G972:K972" si="665">SUM(G973:G974)</f>
        <v>14.761253561657895</v>
      </c>
      <c r="H972" s="1">
        <f t="shared" si="665"/>
        <v>16.400975017987193</v>
      </c>
      <c r="I972" s="1">
        <f t="shared" si="665"/>
        <v>13.078544953931289</v>
      </c>
      <c r="J972" s="1">
        <f t="shared" si="665"/>
        <v>11.118384125113389</v>
      </c>
      <c r="K972" s="1">
        <f t="shared" si="665"/>
        <v>17.350287312282862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9.3768437643482176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7.7828204442457105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8.9598058705492942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5.0333995210231324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1.7222738130161426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0.54139363698744203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5.9563527475763962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6.9784331174121847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7.4411691474379005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8.0451454329081571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9.396110312097246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16.808893675295419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9.559904673363393</v>
      </c>
      <c r="G975" s="1">
        <f t="shared" ref="G975:K975" si="669">SUM(G976:G977)</f>
        <v>10.085308309220753</v>
      </c>
      <c r="H975" s="1">
        <f t="shared" si="669"/>
        <v>11.726666162096267</v>
      </c>
      <c r="I975" s="1">
        <f t="shared" si="669"/>
        <v>9.4511118421366351</v>
      </c>
      <c r="J975" s="1">
        <f t="shared" si="669"/>
        <v>6.9882248602631636</v>
      </c>
      <c r="K975" s="1">
        <f t="shared" si="669"/>
        <v>6.5283599742906349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8.4110072248709926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8.7988761082170228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8.4986432460304542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4.5679942785611729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1.5437269717075017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0.47934753428671795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1.1488974484924006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1.2864322010037299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3.2280229160658123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4.8831175635754622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5.4444978885556621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6.0490124400039171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44.576907057381966</v>
      </c>
      <c r="G978" s="1">
        <f>[1]Residential!C$3-([1]Residential!C$10-[1]Residential!C$244)</f>
        <v>44.827339654435612</v>
      </c>
      <c r="H978" s="1">
        <f>[1]Residential!D$3-([1]Residential!D$10-[1]Residential!D$244)</f>
        <v>44.633492182401916</v>
      </c>
      <c r="I978" s="1">
        <f>[1]Residential!E$3-([1]Residential!E$10-[1]Residential!E$244)</f>
        <v>44.838273941021512</v>
      </c>
      <c r="J978" s="1">
        <f>[1]Residential!F$3-([1]Residential!F$10-[1]Residential!F$244)</f>
        <v>45.051867883511179</v>
      </c>
      <c r="K978" s="1">
        <f>[1]Residential!G$3-([1]Residential!G$10-[1]Residential!G$244)</f>
        <v>44.932089513973331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60.231820520663575</v>
      </c>
      <c r="G979" s="1">
        <f>SUM([1]Residential!C$16:C$17)</f>
        <v>51.320004916719768</v>
      </c>
      <c r="H979" s="1">
        <f>SUM([1]Residential!D$16:D$17)</f>
        <v>43.973054935166026</v>
      </c>
      <c r="I979" s="1">
        <f>SUM([1]Residential!E$16:E$17)</f>
        <v>42.305852082582604</v>
      </c>
      <c r="J979" s="1">
        <f>SUM([1]Residential!F$16:F$17)</f>
        <v>25.460531509792123</v>
      </c>
      <c r="K979" s="1">
        <f>SUM([1]Residential!G$16:G$17)</f>
        <v>1.0488451628979476E-3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60.231820520663575</v>
      </c>
      <c r="G980" s="1">
        <f>[1]Residential!C$16</f>
        <v>51.320004916719768</v>
      </c>
      <c r="H980" s="1">
        <f>[1]Residential!D$16</f>
        <v>43.972945221612065</v>
      </c>
      <c r="I980" s="1">
        <f>[1]Residential!E$16</f>
        <v>42.305715976111955</v>
      </c>
      <c r="J980" s="1">
        <f>[1]Residential!F$16</f>
        <v>25.460102689565613</v>
      </c>
      <c r="K980" s="1">
        <f>[1]Residential!G$16</f>
        <v>0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1.0971355396353535E-4</v>
      </c>
      <c r="I981" s="1">
        <f>[1]Residential!E$17</f>
        <v>1.3610647064860054E-4</v>
      </c>
      <c r="J981" s="1">
        <f>[1]Residential!F$17</f>
        <v>4.2882022650915871E-4</v>
      </c>
      <c r="K981" s="1">
        <f>[1]Residential!G$17</f>
        <v>1.0488451628979476E-3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50.371410665440195</v>
      </c>
      <c r="G982" s="1">
        <f t="shared" ref="G982:K982" si="672">SUM(G984,G986)</f>
        <v>42.920893022355713</v>
      </c>
      <c r="H982" s="1">
        <f t="shared" si="672"/>
        <v>43.966278397145729</v>
      </c>
      <c r="I982" s="1">
        <f t="shared" si="672"/>
        <v>42.304974656594524</v>
      </c>
      <c r="J982" s="1">
        <f t="shared" si="672"/>
        <v>25.460061425542026</v>
      </c>
      <c r="K982" s="1">
        <f t="shared" si="672"/>
        <v>9.2684119420657809E-4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50.371410665440195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42.920893022355713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43.966278397145729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42.304974656594524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25.460061425542026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9.2684119420657809E-4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50.371410665440195</v>
      </c>
      <c r="G984" s="1">
        <f t="shared" ref="G984:K984" si="673">G985</f>
        <v>42.920893022355713</v>
      </c>
      <c r="H984" s="1">
        <f t="shared" si="673"/>
        <v>43.966168700499352</v>
      </c>
      <c r="I984" s="1">
        <f t="shared" si="673"/>
        <v>42.304838552946727</v>
      </c>
      <c r="J984" s="1">
        <f t="shared" si="673"/>
        <v>25.45963261323293</v>
      </c>
      <c r="K984" s="1">
        <f t="shared" si="673"/>
        <v>0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50.371410665440195</v>
      </c>
      <c r="G985" s="1">
        <f t="shared" ref="G985:K985" si="674">G983*IFERROR(G980/G979,0)</f>
        <v>42.920893022355713</v>
      </c>
      <c r="H985" s="1">
        <f t="shared" si="674"/>
        <v>43.966168700499352</v>
      </c>
      <c r="I985" s="1">
        <f t="shared" si="674"/>
        <v>42.304838552946727</v>
      </c>
      <c r="J985" s="1">
        <f t="shared" si="674"/>
        <v>25.45963261323293</v>
      </c>
      <c r="K985" s="1">
        <f t="shared" si="674"/>
        <v>0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1.096966463762783E-4</v>
      </c>
      <c r="I986" s="1">
        <f t="shared" si="675"/>
        <v>1.3610364779736983E-4</v>
      </c>
      <c r="J986" s="1">
        <f t="shared" si="675"/>
        <v>4.2881230909586066E-4</v>
      </c>
      <c r="K986" s="1">
        <f t="shared" si="675"/>
        <v>9.2684119420657809E-4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1.096966463762783E-4</v>
      </c>
      <c r="I987" s="1">
        <f t="shared" si="676"/>
        <v>1.3610364779736983E-4</v>
      </c>
      <c r="J987" s="1">
        <f t="shared" si="676"/>
        <v>4.2881230909586066E-4</v>
      </c>
      <c r="K987" s="1">
        <f t="shared" si="676"/>
        <v>9.2684119420657809E-4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9.860409855223379</v>
      </c>
      <c r="G988" s="1">
        <f t="shared" ref="G988:K988" si="677">G989</f>
        <v>8.3991118943640526</v>
      </c>
      <c r="H988" s="1">
        <f t="shared" si="677"/>
        <v>6.7765380202930974E-3</v>
      </c>
      <c r="I988" s="1">
        <f t="shared" si="677"/>
        <v>8.7742598808541008E-4</v>
      </c>
      <c r="J988" s="1">
        <f t="shared" si="677"/>
        <v>4.7008425009694967E-4</v>
      </c>
      <c r="K988" s="1">
        <f t="shared" si="677"/>
        <v>1.2200396869136945E-4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9.860409855223379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8.3991118943640526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6.7765380202930974E-3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8.7742598808541008E-4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4.7008425009694967E-4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1.2200396869136945E-4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9.860409855223379</v>
      </c>
      <c r="G990" s="1">
        <f t="shared" ref="G990:K990" si="678">IFERROR(G980/G979,0)*G989</f>
        <v>8.3991118943640526</v>
      </c>
      <c r="H990" s="1">
        <f t="shared" si="678"/>
        <v>6.7765211127102411E-3</v>
      </c>
      <c r="I990" s="1">
        <f t="shared" si="678"/>
        <v>8.7742316522879289E-4</v>
      </c>
      <c r="J990" s="1">
        <f t="shared" si="678"/>
        <v>4.7007633268035808E-4</v>
      </c>
      <c r="K990" s="1">
        <f t="shared" si="678"/>
        <v>0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1.6907582856343084E-8</v>
      </c>
      <c r="I991" s="1">
        <f t="shared" si="679"/>
        <v>2.8228566171855859E-9</v>
      </c>
      <c r="J991" s="1">
        <f t="shared" si="679"/>
        <v>7.9174165915898639E-9</v>
      </c>
      <c r="K991" s="1">
        <f t="shared" si="679"/>
        <v>1.2200396869136945E-4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47.001916210552068</v>
      </c>
      <c r="G992" s="1">
        <f t="shared" ref="G992:K992" si="680">SUM(G993:G994)</f>
        <v>48.262833583249851</v>
      </c>
      <c r="H992" s="1">
        <f t="shared" si="680"/>
        <v>47.776167030931724</v>
      </c>
      <c r="I992" s="1">
        <f t="shared" si="680"/>
        <v>45.386801550644741</v>
      </c>
      <c r="J992" s="1">
        <f t="shared" si="680"/>
        <v>38.37680707527641</v>
      </c>
      <c r="K992" s="1">
        <f t="shared" si="680"/>
        <v>21.135529807023961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46.691831974834486</v>
      </c>
      <c r="G993" s="1">
        <f>[1]Residential!C$18</f>
        <v>48.262438390212914</v>
      </c>
      <c r="H993" s="1">
        <f>[1]Residential!D$18</f>
        <v>47.775771944754872</v>
      </c>
      <c r="I993" s="1">
        <f>[1]Residential!E$18</f>
        <v>45.386412803205609</v>
      </c>
      <c r="J993" s="1">
        <f>[1]Residential!F$18</f>
        <v>38.37643445519592</v>
      </c>
      <c r="K993" s="1">
        <f>[1]Residential!G$18</f>
        <v>21.135170988237039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0.31008423571758376</v>
      </c>
      <c r="G994" s="1">
        <f>[1]Residential!C$19</f>
        <v>3.9519303693348205E-4</v>
      </c>
      <c r="H994" s="1">
        <f>[1]Residential!D$19</f>
        <v>3.9508617685493158E-4</v>
      </c>
      <c r="I994" s="1">
        <f>[1]Residential!E$19</f>
        <v>3.8874743913088947E-4</v>
      </c>
      <c r="J994" s="1">
        <f>[1]Residential!F$19</f>
        <v>3.7262008049155563E-4</v>
      </c>
      <c r="K994" s="1">
        <f>[1]Residential!G$19</f>
        <v>3.5881878692176907E-4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38.494649543219111</v>
      </c>
      <c r="G995" s="1">
        <f t="shared" ref="G995:K995" si="683">SUM(G996:G997)</f>
        <v>41.238086410723248</v>
      </c>
      <c r="H995" s="1">
        <f t="shared" si="683"/>
        <v>39.381351306868318</v>
      </c>
      <c r="I995" s="1">
        <f t="shared" si="683"/>
        <v>39.199207372665164</v>
      </c>
      <c r="J995" s="1">
        <f t="shared" si="683"/>
        <v>33.335477633191829</v>
      </c>
      <c r="K995" s="1">
        <f t="shared" si="683"/>
        <v>18.410925601437825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38.494649543219111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41.238086410723248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39.378968584128103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39.196818712592595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33.331522898022506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18.409052683293837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2.3827227402143771E-3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2.3886600725720342E-3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3.9547351693250141E-3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1.8729181439868818E-3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38.2406900252847</v>
      </c>
      <c r="G998" s="1">
        <f t="shared" ref="G998:K998" si="684">SUM(G999:G1000)</f>
        <v>41.237748738784077</v>
      </c>
      <c r="H998" s="1">
        <f t="shared" si="684"/>
        <v>39.38102564182455</v>
      </c>
      <c r="I998" s="1">
        <f t="shared" si="684"/>
        <v>39.198871623263109</v>
      </c>
      <c r="J998" s="1">
        <f t="shared" si="684"/>
        <v>33.335153961961588</v>
      </c>
      <c r="K998" s="1">
        <f t="shared" si="684"/>
        <v>18.410613038372183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38.2406900252847</v>
      </c>
      <c r="G999" s="1">
        <f t="shared" ref="G999:K999" si="685">G996-G1002</f>
        <v>41.237748738784077</v>
      </c>
      <c r="H999" s="1">
        <f t="shared" si="685"/>
        <v>39.378642938788317</v>
      </c>
      <c r="I999" s="1">
        <f t="shared" si="685"/>
        <v>39.196482983649908</v>
      </c>
      <c r="J999" s="1">
        <f t="shared" si="685"/>
        <v>33.331199265190811</v>
      </c>
      <c r="K999" s="1">
        <f t="shared" si="685"/>
        <v>18.408740152024809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2.3827030362306456E-3</v>
      </c>
      <c r="I1000" s="1">
        <f t="shared" si="686"/>
        <v>2.3886396131993877E-3</v>
      </c>
      <c r="J1000" s="1">
        <f t="shared" si="686"/>
        <v>3.9546967707752281E-3</v>
      </c>
      <c r="K1000" s="1">
        <f t="shared" si="686"/>
        <v>1.8728863473760297E-3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0.25395951793440996</v>
      </c>
      <c r="G1001" s="1">
        <f t="shared" ref="G1001:K1001" si="687">SUM(G1002:G1003)</f>
        <v>3.3767193917174255E-4</v>
      </c>
      <c r="H1001" s="1">
        <f t="shared" si="687"/>
        <v>3.2566504376833303E-4</v>
      </c>
      <c r="I1001" s="1">
        <f t="shared" si="687"/>
        <v>3.3574940206086836E-4</v>
      </c>
      <c r="J1001" s="1">
        <f t="shared" si="687"/>
        <v>3.2367123024433958E-4</v>
      </c>
      <c r="K1001" s="1">
        <f t="shared" si="687"/>
        <v>3.1256306564027698E-4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0.25395951793440996</v>
      </c>
      <c r="G1002" s="1">
        <f t="shared" ref="G1002:K1002" si="688">G996*IFERROR(G994/G992,0)</f>
        <v>3.3767193917174255E-4</v>
      </c>
      <c r="H1002" s="1">
        <f t="shared" si="688"/>
        <v>3.2564533978460139E-4</v>
      </c>
      <c r="I1002" s="1">
        <f t="shared" si="688"/>
        <v>3.3572894268822168E-4</v>
      </c>
      <c r="J1002" s="1">
        <f t="shared" si="688"/>
        <v>3.2363283169455336E-4</v>
      </c>
      <c r="K1002" s="1">
        <f t="shared" si="688"/>
        <v>3.1253126902942478E-4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1.9703983731619292E-8</v>
      </c>
      <c r="I1003" s="1">
        <f t="shared" si="689"/>
        <v>2.0459372646702658E-8</v>
      </c>
      <c r="J1003" s="1">
        <f t="shared" si="689"/>
        <v>3.8398549786233323E-8</v>
      </c>
      <c r="K1003" s="1">
        <f t="shared" si="689"/>
        <v>3.1796610852206126E-8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8.5072666673329564</v>
      </c>
      <c r="G1004" s="1">
        <f t="shared" ref="G1004:K1004" si="690">SUM(G1005:G1006)</f>
        <v>7.0247471725266024</v>
      </c>
      <c r="H1004" s="1">
        <f t="shared" si="690"/>
        <v>8.394815724063406</v>
      </c>
      <c r="I1004" s="1">
        <f t="shared" si="690"/>
        <v>6.1875941779795731</v>
      </c>
      <c r="J1004" s="1">
        <f t="shared" si="690"/>
        <v>5.0413294420845798</v>
      </c>
      <c r="K1004" s="1">
        <f t="shared" si="690"/>
        <v>2.7246042055861373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8.5072666673329564</v>
      </c>
      <c r="G1005" s="1">
        <f t="shared" ref="G1005:K1005" si="691">G992-G996-G997-G1006</f>
        <v>7.0247471725266024</v>
      </c>
      <c r="H1005" s="1">
        <f t="shared" si="691"/>
        <v>8.3942528616271908</v>
      </c>
      <c r="I1005" s="1">
        <f t="shared" si="691"/>
        <v>6.1869463428921874</v>
      </c>
      <c r="J1005" s="1">
        <f t="shared" si="691"/>
        <v>5.0399899569695235</v>
      </c>
      <c r="K1005" s="1">
        <f t="shared" si="691"/>
        <v>2.72411449363767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5.6286243621548964E-4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6.4783508738536233E-4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1.339485115056397E-3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4.8971194846709868E-4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8.4511419495497826</v>
      </c>
      <c r="G1007" s="1">
        <f t="shared" ref="G1007:K1007" si="692">SUM(G1008:G1009)</f>
        <v>7.0246896514288411</v>
      </c>
      <c r="H1007" s="1">
        <f t="shared" si="692"/>
        <v>8.3947463029303204</v>
      </c>
      <c r="I1007" s="1">
        <f t="shared" si="692"/>
        <v>6.1875411799425031</v>
      </c>
      <c r="J1007" s="1">
        <f t="shared" si="692"/>
        <v>5.0412804932343329</v>
      </c>
      <c r="K1007" s="1">
        <f t="shared" si="692"/>
        <v>2.7245579498648556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8.4511419495497826</v>
      </c>
      <c r="G1008" s="1">
        <f t="shared" ref="G1008:K1008" si="693">G1005-G1011</f>
        <v>7.0246896514288411</v>
      </c>
      <c r="H1008" s="1">
        <f t="shared" si="693"/>
        <v>8.394183445148709</v>
      </c>
      <c r="I1008" s="1">
        <f t="shared" si="693"/>
        <v>6.1868933504039605</v>
      </c>
      <c r="J1008" s="1">
        <f t="shared" si="693"/>
        <v>5.0399410211250233</v>
      </c>
      <c r="K1008" s="1">
        <f t="shared" si="693"/>
        <v>2.724068246230249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5.6285778161086484E-4</v>
      </c>
      <c r="I1009" s="1">
        <f t="shared" si="694"/>
        <v>6.4782953854246978E-4</v>
      </c>
      <c r="J1009" s="1">
        <f t="shared" si="694"/>
        <v>1.339472109309191E-3</v>
      </c>
      <c r="K1009" s="1">
        <f t="shared" si="694"/>
        <v>4.8970363460655705E-4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5.612471778317378E-2</v>
      </c>
      <c r="G1010" s="1">
        <f t="shared" si="695"/>
        <v>5.75210977617395E-5</v>
      </c>
      <c r="H1010" s="1">
        <f t="shared" si="695"/>
        <v>6.9421133086598597E-5</v>
      </c>
      <c r="I1010" s="1">
        <f t="shared" si="695"/>
        <v>5.2998037070021074E-5</v>
      </c>
      <c r="J1010" s="1">
        <f t="shared" si="695"/>
        <v>4.8948850247216023E-5</v>
      </c>
      <c r="K1010" s="1">
        <f t="shared" si="695"/>
        <v>4.6255721281492063E-5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5.612471778317378E-2</v>
      </c>
      <c r="G1011" s="1">
        <f t="shared" ref="G1011:K1011" si="696">G1005*IFERROR(G$994/G$992,0)</f>
        <v>5.75210977617395E-5</v>
      </c>
      <c r="H1011" s="1">
        <f t="shared" si="696"/>
        <v>6.9416478481973756E-5</v>
      </c>
      <c r="I1011" s="1">
        <f t="shared" si="696"/>
        <v>5.2992488227128515E-5</v>
      </c>
      <c r="J1011" s="1">
        <f t="shared" si="696"/>
        <v>4.8935844500010149E-5</v>
      </c>
      <c r="K1011" s="1">
        <f t="shared" si="696"/>
        <v>4.6247407420950383E-5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4.6546046248468544E-9</v>
      </c>
      <c r="I1012" s="1">
        <f t="shared" si="697"/>
        <v>5.5488428925571208E-9</v>
      </c>
      <c r="J1012" s="1">
        <f t="shared" si="697"/>
        <v>1.3005747205871748E-8</v>
      </c>
      <c r="K1012" s="1">
        <f t="shared" si="697"/>
        <v>8.3138605416772663E-9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0.10000204783887173</v>
      </c>
      <c r="G1013" s="1">
        <f>[1]Residential!C$20</f>
        <v>0.10000172595756286</v>
      </c>
      <c r="H1013" s="1">
        <f>[1]Residential!D$20</f>
        <v>9.590017473061201E-4</v>
      </c>
      <c r="I1013" s="1">
        <f>[1]Residential!E$20</f>
        <v>4.8533032290986954E-4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0.10000204783887173</v>
      </c>
      <c r="G1014" s="1">
        <f t="shared" ref="G1014:G1015" si="698">G1013</f>
        <v>0.10000172595756286</v>
      </c>
      <c r="H1014" s="1">
        <f t="shared" ref="H1014:H1015" si="699">H1013</f>
        <v>9.590017473061201E-4</v>
      </c>
      <c r="I1014" s="1">
        <f t="shared" ref="I1014:I1015" si="700">I1013</f>
        <v>4.8533032290986954E-4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0.10000204783887173</v>
      </c>
      <c r="G1015" s="1">
        <f t="shared" si="698"/>
        <v>0.10000172595756286</v>
      </c>
      <c r="H1015" s="1">
        <f t="shared" si="699"/>
        <v>9.590017473061201E-4</v>
      </c>
      <c r="I1015" s="1">
        <f t="shared" si="700"/>
        <v>4.8533032290986954E-4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13.722989907995688</v>
      </c>
      <c r="G1018" s="1">
        <f t="shared" ref="G1018:K1018" si="704">G1019+G1021</f>
        <v>12.559020508525784</v>
      </c>
      <c r="H1018" s="1">
        <f t="shared" si="704"/>
        <v>10.687767025540481</v>
      </c>
      <c r="I1018" s="1">
        <f t="shared" si="704"/>
        <v>10.02433700684745</v>
      </c>
      <c r="J1018" s="1">
        <f t="shared" si="704"/>
        <v>8.4606616968568726</v>
      </c>
      <c r="K1018" s="1">
        <f t="shared" si="704"/>
        <v>3.3600707172273454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12.682047996172603</v>
      </c>
      <c r="G1019" s="1">
        <f t="shared" ref="G1019:K1019" si="705">G1020</f>
        <v>11.364537101193067</v>
      </c>
      <c r="H1019" s="1">
        <f t="shared" si="705"/>
        <v>10.096752649890867</v>
      </c>
      <c r="I1019" s="1">
        <f t="shared" si="705"/>
        <v>9.4700184831969683</v>
      </c>
      <c r="J1019" s="1">
        <f t="shared" si="705"/>
        <v>7.9928082589020679</v>
      </c>
      <c r="K1019" s="1">
        <f t="shared" si="705"/>
        <v>3.1742626839823966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12.682047996172603</v>
      </c>
      <c r="G1020" s="1">
        <f>[1]Residential!C$22-G1022-G1023</f>
        <v>11.364537101193067</v>
      </c>
      <c r="H1020" s="1">
        <f>[1]Residential!D$22-H1022-H1023</f>
        <v>10.096752649890867</v>
      </c>
      <c r="I1020" s="1">
        <f>[1]Residential!E$22-I1022-I1023</f>
        <v>9.4700184831969683</v>
      </c>
      <c r="J1020" s="1">
        <f>[1]Residential!F$22-J1022-J1023</f>
        <v>7.9928082589020679</v>
      </c>
      <c r="K1020" s="1">
        <f>[1]Residential!G$22-K1022-K1023</f>
        <v>3.1742626839823966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1.0409419118230847</v>
      </c>
      <c r="G1021" s="1">
        <f t="shared" ref="G1021" si="706">G1022</f>
        <v>1.194483407332716</v>
      </c>
      <c r="H1021" s="1">
        <f t="shared" ref="H1021" si="707">H1022</f>
        <v>0.59101437564961323</v>
      </c>
      <c r="I1021" s="1">
        <f t="shared" ref="I1021" si="708">I1022</f>
        <v>0.55431852365048206</v>
      </c>
      <c r="J1021" s="1">
        <f t="shared" ref="J1021" si="709">J1022</f>
        <v>0.467853437954804</v>
      </c>
      <c r="K1021" s="1">
        <f t="shared" ref="K1021" si="710">K1022</f>
        <v>0.18580803324494877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1.0409419118230847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1.194483407332716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0.59101437564961323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0.55431852365048206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0.467853437954804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0.18580803324494877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3.2682081828708882</v>
      </c>
      <c r="G1023" s="1">
        <f t="shared" ref="G1023:K1023" si="711">G1024+G1026</f>
        <v>3.8319881991202305</v>
      </c>
      <c r="H1023" s="1">
        <f t="shared" si="711"/>
        <v>3.7307389291450486</v>
      </c>
      <c r="I1023" s="1">
        <f t="shared" si="711"/>
        <v>3.883916862419563</v>
      </c>
      <c r="J1023" s="1">
        <f t="shared" si="711"/>
        <v>4.1360349645950212</v>
      </c>
      <c r="K1023" s="1">
        <f t="shared" si="711"/>
        <v>4.4880522640857823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2.9965397851513829</v>
      </c>
      <c r="G1024" s="1">
        <f t="shared" ref="G1024:K1024" si="712">G1025</f>
        <v>3.520248291040867</v>
      </c>
      <c r="H1024" s="1">
        <f t="shared" si="712"/>
        <v>3.5244310565982477</v>
      </c>
      <c r="I1024" s="1">
        <f t="shared" si="712"/>
        <v>3.6691452255510959</v>
      </c>
      <c r="J1024" s="1">
        <f t="shared" si="712"/>
        <v>3.9073207265702674</v>
      </c>
      <c r="K1024" s="1">
        <f t="shared" si="712"/>
        <v>4.2398748553664607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2.9965397851513829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3.520248291040867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3.5244310565982477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3.6691452255510959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3.9073207265702674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4.2398748553664607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0.27166839771950518</v>
      </c>
      <c r="G1026" s="1">
        <f t="shared" ref="G1026:K1026" si="713">G1027</f>
        <v>0.3117399080793633</v>
      </c>
      <c r="H1026" s="1">
        <f t="shared" si="713"/>
        <v>0.20630787254680072</v>
      </c>
      <c r="I1026" s="1">
        <f t="shared" si="713"/>
        <v>0.21477163686846723</v>
      </c>
      <c r="J1026" s="1">
        <f t="shared" si="713"/>
        <v>0.22871423802475421</v>
      </c>
      <c r="K1026" s="1">
        <f t="shared" si="713"/>
        <v>0.24817740871932184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0.27166839771950518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0.3117399080793633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0.20630787254680072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0.21477163686846723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0.22871423802475421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0.24817740871932184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2.928538444965318</v>
      </c>
      <c r="I1028" s="1">
        <f>[1]Residential!E$23</f>
        <v>2.9286352326914082</v>
      </c>
      <c r="J1028" s="1">
        <f>[1]Residential!F$23</f>
        <v>5.4710827967452111</v>
      </c>
      <c r="K1028" s="1">
        <f>[1]Residential!G$23</f>
        <v>5.4710104151353445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0.941818254473342</v>
      </c>
      <c r="I1029" s="1">
        <f t="shared" si="714"/>
        <v>0.94190842018728738</v>
      </c>
      <c r="J1029" s="1">
        <f t="shared" si="714"/>
        <v>2.4072764927569703</v>
      </c>
      <c r="K1029" s="1">
        <f t="shared" si="714"/>
        <v>2.4072445558429476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0.941818254473342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0.94190842018728738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2.4072764927569703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2.4072445558429476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1.986720190491976</v>
      </c>
      <c r="I1031" s="1">
        <f t="shared" si="715"/>
        <v>1.9867268125041209</v>
      </c>
      <c r="J1031" s="1">
        <f t="shared" si="715"/>
        <v>3.0638063039882408</v>
      </c>
      <c r="K1031" s="1">
        <f t="shared" si="715"/>
        <v>3.0637658592923969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1.986720190491976</v>
      </c>
      <c r="I1032" s="1">
        <f t="shared" si="716"/>
        <v>1.9867268125041209</v>
      </c>
      <c r="J1032" s="1">
        <f t="shared" si="716"/>
        <v>3.0638063039882408</v>
      </c>
      <c r="K1032" s="1">
        <f t="shared" si="716"/>
        <v>3.0637658592923969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5.2159385751480894E-4</v>
      </c>
      <c r="I1033" s="1">
        <f>[1]Residential!E$24</f>
        <v>1.2369902681372071E-4</v>
      </c>
      <c r="J1033" s="1">
        <f>[1]Residential!F$24</f>
        <v>8.8068466307942628E-2</v>
      </c>
      <c r="K1033" s="1">
        <f>[1]Residential!G$24</f>
        <v>7.2717152974141788E-2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5.2159385751480894E-4</v>
      </c>
      <c r="I1034" s="1">
        <f t="shared" si="717"/>
        <v>1.2369902681372071E-4</v>
      </c>
      <c r="J1034" s="1">
        <f t="shared" si="717"/>
        <v>8.8068466307942628E-2</v>
      </c>
      <c r="K1034" s="1">
        <f t="shared" si="717"/>
        <v>7.2717152974141788E-2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5.6039534715194703</v>
      </c>
      <c r="G1040" s="1">
        <f>[1]Residential!C$21</f>
        <v>9.6787194126011773</v>
      </c>
      <c r="H1040" s="1">
        <f>[1]Residential!D$21</f>
        <v>10.054710266481493</v>
      </c>
      <c r="I1040" s="1">
        <f>[1]Residential!E$21</f>
        <v>10.442929592777091</v>
      </c>
      <c r="J1040" s="1">
        <f>[1]Residential!F$21</f>
        <v>10.961575552012325</v>
      </c>
      <c r="K1040" s="1">
        <f>[1]Residential!G$21</f>
        <v>10.539777142287512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0.13881448084704548</v>
      </c>
      <c r="G1041" s="1">
        <f t="shared" ref="G1041:K1041" si="721">SUM(G1042:G1044)</f>
        <v>1.318296465545883E-2</v>
      </c>
      <c r="H1041" s="1">
        <f t="shared" si="721"/>
        <v>5.3160731416874135E-2</v>
      </c>
      <c r="I1041" s="1">
        <f t="shared" si="721"/>
        <v>0.55154861469130401</v>
      </c>
      <c r="J1041" s="1">
        <f t="shared" si="721"/>
        <v>1.672002893814033</v>
      </c>
      <c r="K1041" s="1">
        <f t="shared" si="721"/>
        <v>1.625572656733165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0.13879143776199926</v>
      </c>
      <c r="G1042" s="1">
        <f t="shared" si="722"/>
        <v>1.3152526544999928E-2</v>
      </c>
      <c r="H1042" s="1">
        <f t="shared" si="722"/>
        <v>5.312908273130381E-2</v>
      </c>
      <c r="I1042" s="1">
        <f t="shared" si="722"/>
        <v>0.545649374973882</v>
      </c>
      <c r="J1042" s="1">
        <f t="shared" si="722"/>
        <v>1.6609674894535602</v>
      </c>
      <c r="K1042" s="1">
        <f t="shared" si="722"/>
        <v>1.6222444609759599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2.3043085046232836E-5</v>
      </c>
      <c r="G1044" s="1">
        <f t="shared" si="723"/>
        <v>3.0438110458901563E-5</v>
      </c>
      <c r="H1044" s="1">
        <f t="shared" si="723"/>
        <v>3.1648685570322868E-5</v>
      </c>
      <c r="I1044" s="1">
        <f t="shared" si="723"/>
        <v>5.8992397174219887E-3</v>
      </c>
      <c r="J1044" s="1">
        <f t="shared" si="723"/>
        <v>1.1035404360472796E-2</v>
      </c>
      <c r="K1044" s="1">
        <f t="shared" si="723"/>
        <v>3.3281957572050421E-3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5.4651389906724246</v>
      </c>
      <c r="G1045" s="1">
        <f t="shared" ref="G1045:K1045" si="724">G1040-G1041</f>
        <v>9.6655364479457191</v>
      </c>
      <c r="H1045" s="1">
        <f t="shared" si="724"/>
        <v>10.001549535064619</v>
      </c>
      <c r="I1045" s="1">
        <f t="shared" si="724"/>
        <v>9.8913809780857864</v>
      </c>
      <c r="J1045" s="1">
        <f t="shared" si="724"/>
        <v>9.289572658198292</v>
      </c>
      <c r="K1045" s="1">
        <f t="shared" si="724"/>
        <v>8.9142044855543467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15.194969400924251</v>
      </c>
      <c r="G1046" s="1">
        <f>[1]Residential!C$25</f>
        <v>18.07376115693496</v>
      </c>
      <c r="H1046" s="1">
        <f>[1]Residential!D$25</f>
        <v>23.288927350977218</v>
      </c>
      <c r="I1046" s="1">
        <f>[1]Residential!E$25</f>
        <v>28.881499276245194</v>
      </c>
      <c r="J1046" s="1">
        <f>[1]Residential!F$25</f>
        <v>36.318843000568748</v>
      </c>
      <c r="K1046" s="1">
        <f>[1]Residential!G$25</f>
        <v>61.572634770296993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13.103976044668077</v>
      </c>
      <c r="G1047" s="1">
        <f t="shared" ref="G1047:K1047" si="725">G1046-G1050</f>
        <v>15.724735957902151</v>
      </c>
      <c r="H1047" s="1">
        <f t="shared" si="725"/>
        <v>17.365110733428669</v>
      </c>
      <c r="I1047" s="1">
        <f t="shared" si="725"/>
        <v>19.847271820718539</v>
      </c>
      <c r="J1047" s="1">
        <f t="shared" si="725"/>
        <v>25.374322619569138</v>
      </c>
      <c r="K1047" s="1">
        <f t="shared" si="725"/>
        <v>48.74830136866963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13.103976044668077</v>
      </c>
      <c r="G1048" s="1">
        <f t="shared" ref="G1048:K1048" si="726">G1047-G1049</f>
        <v>15.724735957902151</v>
      </c>
      <c r="H1048" s="1">
        <f t="shared" si="726"/>
        <v>17.362728010688453</v>
      </c>
      <c r="I1048" s="1">
        <f t="shared" si="726"/>
        <v>19.84469206784016</v>
      </c>
      <c r="J1048" s="1">
        <f t="shared" si="726"/>
        <v>25.369497842662561</v>
      </c>
      <c r="K1048" s="1">
        <f t="shared" si="726"/>
        <v>48.745791658356687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2.3827227402143771E-3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2.5797528783777978E-3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4.8247769065765207E-3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2.5097103129424203E-3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2.0909933562561731</v>
      </c>
      <c r="G1050" s="1">
        <f t="shared" ref="G1050:K1050" si="727">SUM(G1051:G1052)</f>
        <v>2.349025199032809</v>
      </c>
      <c r="H1050" s="1">
        <f t="shared" si="727"/>
        <v>5.9238166175485487</v>
      </c>
      <c r="I1050" s="1">
        <f t="shared" si="727"/>
        <v>9.0342274555266542</v>
      </c>
      <c r="J1050" s="1">
        <f t="shared" si="727"/>
        <v>10.944520380999609</v>
      </c>
      <c r="K1050" s="1">
        <f t="shared" si="727"/>
        <v>12.824333401627362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2.0909933562561731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2.349025199032809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5.9234220509807614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9.0337674926146114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10.943440755996875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12.823906372808299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3.9456656778705929E-4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4.5996291204360715E-4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1.0796250027354552E-3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4.2702881906330978E-4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156.64672714554183</v>
      </c>
      <c r="G1053" s="3">
        <f>[1]Residential!C$245</f>
        <v>162.45942601017299</v>
      </c>
      <c r="H1053" s="3">
        <f>[1]Residential!D$245</f>
        <v>164.290755714466</v>
      </c>
      <c r="I1053" s="3">
        <f>[1]Residential!E$245</f>
        <v>164.27926031112892</v>
      </c>
      <c r="J1053" s="3">
        <f>[1]Residential!F$245</f>
        <v>165.38948473090045</v>
      </c>
      <c r="K1053" s="3">
        <f>[1]Residential!G$245</f>
        <v>163.14100692784893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129.66844242724656</v>
      </c>
      <c r="G1054" s="1">
        <f>[1]Residential!C$116</f>
        <v>136.31456051515588</v>
      </c>
      <c r="H1054" s="1">
        <f>[1]Residential!D$116</f>
        <v>138.16596171891621</v>
      </c>
      <c r="I1054" s="1">
        <f>[1]Residential!E$116</f>
        <v>138.06764802454774</v>
      </c>
      <c r="J1054" s="1">
        <f>[1]Residential!F$116</f>
        <v>138.70320356069178</v>
      </c>
      <c r="K1054" s="1">
        <f>[1]Residential!G$116</f>
        <v>136.8313570573647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27.968330368375284</v>
      </c>
      <c r="G1055" s="1">
        <f t="shared" ref="G1055:K1055" si="730">SUM(G1056:G1057)</f>
        <v>30.096848497347757</v>
      </c>
      <c r="H1055" s="1">
        <f t="shared" si="730"/>
        <v>33.315712735148182</v>
      </c>
      <c r="I1055" s="1">
        <f t="shared" si="730"/>
        <v>32.671567045720288</v>
      </c>
      <c r="J1055" s="1">
        <f t="shared" si="730"/>
        <v>36.401768277125143</v>
      </c>
      <c r="K1055" s="1">
        <f t="shared" si="730"/>
        <v>66.06900928879017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8.9080015761308058</v>
      </c>
      <c r="G1056" s="1">
        <f>[1]Residential!C$102</f>
        <v>7.3936794220334239</v>
      </c>
      <c r="H1056" s="1">
        <f>[1]Residential!D$102</f>
        <v>8.5118155770218298</v>
      </c>
      <c r="I1056" s="1">
        <f>[1]Residential!E$102</f>
        <v>4.7817295449719781</v>
      </c>
      <c r="J1056" s="1">
        <f>[1]Residential!F$102</f>
        <v>1.6361601223653359</v>
      </c>
      <c r="K1056" s="1">
        <f>[1]Residential!G$102</f>
        <v>0.51432395513806994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19.060328792244476</v>
      </c>
      <c r="G1057" s="1">
        <f>[1]Residential!C$104</f>
        <v>22.703169075314332</v>
      </c>
      <c r="H1057" s="1">
        <f>[1]Residential!D$104</f>
        <v>24.803897158126354</v>
      </c>
      <c r="I1057" s="1">
        <f>[1]Residential!E$104</f>
        <v>27.88983750074831</v>
      </c>
      <c r="J1057" s="1">
        <f>[1]Residential!F$104</f>
        <v>34.765608154759803</v>
      </c>
      <c r="K1057" s="1">
        <f>[1]Residential!G$104</f>
        <v>65.554685333652102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45.124388721123587</v>
      </c>
      <c r="G1058" s="1">
        <f t="shared" ref="G1058:K1058" si="731">G1059</f>
        <v>38.449966665860373</v>
      </c>
      <c r="H1058" s="1">
        <f t="shared" si="731"/>
        <v>39.386457730776385</v>
      </c>
      <c r="I1058" s="1">
        <f t="shared" si="731"/>
        <v>37.898206463199273</v>
      </c>
      <c r="J1058" s="1">
        <f t="shared" si="731"/>
        <v>22.807971693714734</v>
      </c>
      <c r="K1058" s="1">
        <f t="shared" si="731"/>
        <v>8.3029523647672751E-4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45.124388721123587</v>
      </c>
      <c r="G1059" s="1">
        <f>[1]Residential!C$105</f>
        <v>38.449966665860373</v>
      </c>
      <c r="H1059" s="1">
        <f>[1]Residential!D$105</f>
        <v>39.386457730776385</v>
      </c>
      <c r="I1059" s="1">
        <f>[1]Residential!E$105</f>
        <v>37.898206463199273</v>
      </c>
      <c r="J1059" s="1">
        <f>[1]Residential!F$105</f>
        <v>22.807971693714734</v>
      </c>
      <c r="K1059" s="1">
        <f>[1]Residential!G$105</f>
        <v>8.3029523647672751E-4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36.569917066058181</v>
      </c>
      <c r="G1060" s="1">
        <f t="shared" ref="G1060:K1060" si="732">SUM(G1061:G1062)</f>
        <v>39.176182090187069</v>
      </c>
      <c r="H1060" s="1">
        <f t="shared" si="732"/>
        <v>37.414785600402098</v>
      </c>
      <c r="I1060" s="1">
        <f t="shared" si="732"/>
        <v>37.241946189913911</v>
      </c>
      <c r="J1060" s="1">
        <f t="shared" si="732"/>
        <v>31.673726265197264</v>
      </c>
      <c r="K1060" s="1">
        <f t="shared" si="732"/>
        <v>17.492982677586056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36.569917066058181</v>
      </c>
      <c r="G1061" s="1">
        <f>[1]Residential!C$106</f>
        <v>39.176182090187069</v>
      </c>
      <c r="H1061" s="1">
        <f>[1]Residential!D$106</f>
        <v>37.410020154921668</v>
      </c>
      <c r="I1061" s="1">
        <f>[1]Residential!E$106</f>
        <v>37.236977776962959</v>
      </c>
      <c r="J1061" s="1">
        <f>[1]Residential!F$106</f>
        <v>31.664946753121363</v>
      </c>
      <c r="K1061" s="1">
        <f>[1]Residential!G$106</f>
        <v>17.488600049129126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4.7654454804287542E-3</v>
      </c>
      <c r="I1062" s="1">
        <f>[1]Residential!E$107</f>
        <v>4.9684129509498329E-3</v>
      </c>
      <c r="J1062" s="1">
        <f>[1]Residential!F$107</f>
        <v>8.7795120759015348E-3</v>
      </c>
      <c r="K1062" s="1">
        <f>[1]Residential!G$107</f>
        <v>4.3826284569293021E-3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7.2001474443987565E-2</v>
      </c>
      <c r="G1063" s="1">
        <f t="shared" ref="G1063:K1063" si="733">G1064</f>
        <v>7.2001242689445202E-2</v>
      </c>
      <c r="H1063" s="1">
        <f t="shared" si="733"/>
        <v>6.9048125806040654E-4</v>
      </c>
      <c r="I1063" s="1">
        <f t="shared" si="733"/>
        <v>3.4943783249510646E-4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7.2001474443987565E-2</v>
      </c>
      <c r="G1064" s="1">
        <f>[1]Residential!C$108</f>
        <v>7.2001242689445202E-2</v>
      </c>
      <c r="H1064" s="1">
        <f>[1]Residential!D$108</f>
        <v>6.9048125806040654E-4</v>
      </c>
      <c r="I1064" s="1">
        <f>[1]Residential!E$108</f>
        <v>3.4943783249510646E-4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3.8545774426290977</v>
      </c>
      <c r="G1065" s="1">
        <f>SUM([1]Residential!C$109:C$110)</f>
        <v>7.7053217602596833</v>
      </c>
      <c r="H1065" s="1">
        <f>SUM([1]Residential!D$109:D$110)</f>
        <v>8.140398978167525</v>
      </c>
      <c r="I1065" s="1">
        <f>SUM([1]Residential!E$109:E$110)</f>
        <v>8.4645917426783051</v>
      </c>
      <c r="J1065" s="1">
        <f>SUM([1]Residential!F$109:F$110)</f>
        <v>8.905414301575755</v>
      </c>
      <c r="K1065" s="1">
        <f>SUM([1]Residential!G$109:G$110)</f>
        <v>8.5628894778843296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7.3420353905065683E-2</v>
      </c>
      <c r="G1066" s="1">
        <f>[1]Residential!C$109</f>
        <v>1.2310582150739685E-2</v>
      </c>
      <c r="H1066" s="1">
        <f>[1]Residential!D$109</f>
        <v>4.2867794492764004E-2</v>
      </c>
      <c r="I1066" s="1">
        <f>[1]Residential!E$109</f>
        <v>0.52722387641129875</v>
      </c>
      <c r="J1066" s="1">
        <f>[1]Residential!F$109</f>
        <v>1.5085049856446258</v>
      </c>
      <c r="K1066" s="1">
        <f>[1]Residential!G$109</f>
        <v>1.5085055041257205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7.3408166189138396E-2</v>
      </c>
      <c r="G1067" s="1">
        <f t="shared" ref="G1067:K1067" si="734">IFERROR(G$1066/G$1041,0)*G1042</f>
        <v>1.228215828182167E-2</v>
      </c>
      <c r="H1067" s="1">
        <f t="shared" si="734"/>
        <v>4.2842273599562671E-2</v>
      </c>
      <c r="I1067" s="1">
        <f t="shared" si="734"/>
        <v>0.52158480861409384</v>
      </c>
      <c r="J1067" s="1">
        <f t="shared" si="734"/>
        <v>1.4985486855939698</v>
      </c>
      <c r="K1067" s="1">
        <f t="shared" si="734"/>
        <v>1.505416991534323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1.2187715927296576E-5</v>
      </c>
      <c r="G1069" s="1">
        <f t="shared" si="736"/>
        <v>2.8423868918015755E-5</v>
      </c>
      <c r="H1069" s="1">
        <f t="shared" si="736"/>
        <v>2.5520893201331372E-5</v>
      </c>
      <c r="I1069" s="1">
        <f t="shared" si="736"/>
        <v>5.6390677972049177E-3</v>
      </c>
      <c r="J1069" s="1">
        <f t="shared" si="736"/>
        <v>9.9563000506560119E-3</v>
      </c>
      <c r="K1069" s="1">
        <f t="shared" si="736"/>
        <v>3.0885125913973832E-3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3.781157088724032</v>
      </c>
      <c r="G1070" s="1">
        <f t="shared" ref="G1070:K1070" si="737">G1065-G1066</f>
        <v>7.6930111781089439</v>
      </c>
      <c r="H1070" s="1">
        <f t="shared" si="737"/>
        <v>8.0975311836747608</v>
      </c>
      <c r="I1070" s="1">
        <f t="shared" si="737"/>
        <v>7.9373678662670066</v>
      </c>
      <c r="J1070" s="1">
        <f t="shared" si="737"/>
        <v>7.3969093159311292</v>
      </c>
      <c r="K1070" s="1">
        <f t="shared" si="737"/>
        <v>7.0543839737586094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9.1310745572442702</v>
      </c>
      <c r="G1071" s="1">
        <f t="shared" ref="G1071:K1071" si="738">G1072</f>
        <v>8.1824667128590072</v>
      </c>
      <c r="H1071" s="1">
        <f t="shared" si="738"/>
        <v>7.2696619079214253</v>
      </c>
      <c r="I1071" s="1">
        <f t="shared" si="738"/>
        <v>6.8184133079018192</v>
      </c>
      <c r="J1071" s="1">
        <f t="shared" si="738"/>
        <v>5.7548219464094936</v>
      </c>
      <c r="K1071" s="1">
        <f t="shared" si="738"/>
        <v>2.2854691324673246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9.1310745572442702</v>
      </c>
      <c r="G1072" s="1">
        <f>[1]Residential!C$111</f>
        <v>8.1824667128590072</v>
      </c>
      <c r="H1072" s="1">
        <f>[1]Residential!D$111</f>
        <v>7.2696619079214253</v>
      </c>
      <c r="I1072" s="1">
        <f>[1]Residential!E$111</f>
        <v>6.8184133079018192</v>
      </c>
      <c r="J1072" s="1">
        <f>[1]Residential!F$111</f>
        <v>5.7548219464094936</v>
      </c>
      <c r="K1072" s="1">
        <f>[1]Residential!G$111</f>
        <v>2.2854691324673246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2.6968858066362467</v>
      </c>
      <c r="G1073" s="1">
        <f t="shared" ref="G1073:K1073" si="739">G1074</f>
        <v>3.1682234619367806</v>
      </c>
      <c r="H1073" s="1">
        <f t="shared" si="739"/>
        <v>3.1719879509384223</v>
      </c>
      <c r="I1073" s="1">
        <f t="shared" si="739"/>
        <v>3.3022307029959883</v>
      </c>
      <c r="J1073" s="1">
        <f t="shared" si="739"/>
        <v>3.5165886539132414</v>
      </c>
      <c r="K1073" s="1">
        <f t="shared" si="739"/>
        <v>3.8158873698298121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2.6968858066362467</v>
      </c>
      <c r="G1074" s="1">
        <f>[1]Residential!C$112</f>
        <v>3.1682234619367806</v>
      </c>
      <c r="H1074" s="1">
        <f>[1]Residential!D$112</f>
        <v>3.1719879509384223</v>
      </c>
      <c r="I1074" s="1">
        <f>[1]Residential!E$112</f>
        <v>3.3022307029959883</v>
      </c>
      <c r="J1074" s="1">
        <f>[1]Residential!F$112</f>
        <v>3.5165886539132414</v>
      </c>
      <c r="K1074" s="1">
        <f>[1]Residential!G$112</f>
        <v>3.8158873698298121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0.94181825447334178</v>
      </c>
      <c r="I1075" s="1">
        <f t="shared" si="740"/>
        <v>0.94190842018728727</v>
      </c>
      <c r="J1075" s="1">
        <f t="shared" si="740"/>
        <v>2.4072764927569708</v>
      </c>
      <c r="K1075" s="1">
        <f t="shared" si="740"/>
        <v>2.4072445558429472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0.94181825447334178</v>
      </c>
      <c r="I1076" s="1">
        <f>[1]Residential!E$113</f>
        <v>0.94190842018728727</v>
      </c>
      <c r="J1076" s="1">
        <f>[1]Residential!F$113</f>
        <v>2.4072764927569708</v>
      </c>
      <c r="K1076" s="1">
        <f>[1]Residential!G$113</f>
        <v>2.4072445558429472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3.465930518387343</v>
      </c>
      <c r="G1079" s="1">
        <f>[1]Residential!C$10-[1]Residential!C$223</f>
        <v>8.5222804408330166</v>
      </c>
      <c r="H1079" s="1">
        <f>[1]Residential!D$10-[1]Residential!D$223</f>
        <v>8.5244480798307727</v>
      </c>
      <c r="I1079" s="1">
        <f>[1]Residential!E$10-[1]Residential!E$223</f>
        <v>10.728434714118386</v>
      </c>
      <c r="J1079" s="1">
        <f>[1]Residential!F$10-[1]Residential!F$223</f>
        <v>27.235635929999173</v>
      </c>
      <c r="K1079" s="1">
        <f>[1]Residential!G$10-[1]Residential!G$223</f>
        <v>36.197044259727562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26.97828471829526</v>
      </c>
      <c r="G1080" s="1">
        <f>[1]Residential!C$224</f>
        <v>26.144865495017086</v>
      </c>
      <c r="H1080" s="1">
        <f>[1]Residential!D$224</f>
        <v>26.124793995549812</v>
      </c>
      <c r="I1080" s="1">
        <f>[1]Residential!E$224</f>
        <v>26.211612286581193</v>
      </c>
      <c r="J1080" s="1">
        <f>[1]Residential!F$224</f>
        <v>26.68628117020867</v>
      </c>
      <c r="K1080" s="1">
        <f>[1]Residential!G$224</f>
        <v>26.309649870484265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9.8845865123966572</v>
      </c>
      <c r="G1081" s="1">
        <f t="shared" ref="G1081:K1081" si="742">SUM(G1082:G1083)</f>
        <v>10.604167277744429</v>
      </c>
      <c r="H1081" s="1">
        <f t="shared" si="742"/>
        <v>15.907866347640782</v>
      </c>
      <c r="I1081" s="1">
        <f t="shared" si="742"/>
        <v>17.571280479039007</v>
      </c>
      <c r="J1081" s="1">
        <f t="shared" si="742"/>
        <v>17.63835749163561</v>
      </c>
      <c r="K1081" s="1">
        <f t="shared" si="742"/>
        <v>19.265983790927326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6.6446957076480846</v>
      </c>
      <c r="G1082" s="1">
        <f>[1]Residential!C$231-G1056</f>
        <v>6.9687098777078891</v>
      </c>
      <c r="H1082" s="1">
        <f>[1]Residential!D$231-H1056</f>
        <v>6.7564213805942099</v>
      </c>
      <c r="I1082" s="1">
        <f>[1]Residential!E$231-I1056</f>
        <v>3.6543954228489346</v>
      </c>
      <c r="J1082" s="1">
        <f>[1]Residential!F$231-J1056</f>
        <v>1.2504188470830764</v>
      </c>
      <c r="K1082" s="1">
        <f>[1]Residential!G$231-K1056</f>
        <v>0.3930649781151091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3.2398908047485726</v>
      </c>
      <c r="G1083" s="1">
        <f>[1]Residential!C$233-G1057</f>
        <v>3.6354574000365396</v>
      </c>
      <c r="H1083" s="1">
        <f>[1]Residential!D$233-H1057</f>
        <v>9.1514449670465723</v>
      </c>
      <c r="I1083" s="1">
        <f>[1]Residential!E$233-I1057</f>
        <v>13.916885056190072</v>
      </c>
      <c r="J1083" s="1">
        <f>[1]Residential!F$233-J1057</f>
        <v>16.387938644552534</v>
      </c>
      <c r="K1083" s="1">
        <f>[1]Residential!G$233-K1057</f>
        <v>18.872918812812216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6.9844569807832215</v>
      </c>
      <c r="G1084" s="1">
        <f t="shared" ref="G1084:K1084" si="743">G1085</f>
        <v>6.0018653745143098</v>
      </c>
      <c r="H1084" s="1">
        <f t="shared" si="743"/>
        <v>4.9059311709385156E-3</v>
      </c>
      <c r="I1084" s="1">
        <f t="shared" si="743"/>
        <v>6.4892963702334328E-4</v>
      </c>
      <c r="J1084" s="1">
        <f t="shared" si="743"/>
        <v>3.550115430428491E-4</v>
      </c>
      <c r="K1084" s="1">
        <f t="shared" si="743"/>
        <v>9.2138413855461258E-5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6.9844569807832215</v>
      </c>
      <c r="G1085" s="1">
        <f>[1]Residential!C$234-G1059</f>
        <v>6.0018653745143098</v>
      </c>
      <c r="H1085" s="1">
        <f>[1]Residential!D$234-H1059</f>
        <v>4.9059311709385156E-3</v>
      </c>
      <c r="I1085" s="1">
        <f>[1]Residential!E$234-I1059</f>
        <v>6.4892963702334328E-4</v>
      </c>
      <c r="J1085" s="1">
        <f>[1]Residential!F$234-J1059</f>
        <v>3.550115430428491E-4</v>
      </c>
      <c r="K1085" s="1">
        <f>[1]Residential!G$234-K1059</f>
        <v>9.2138413855461258E-5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6.3804500004997138</v>
      </c>
      <c r="G1086" s="1">
        <f t="shared" ref="G1086:K1086" si="744">SUM(G1087:G1088)</f>
        <v>5.2966593680850593</v>
      </c>
      <c r="H1086" s="1">
        <f t="shared" si="744"/>
        <v>6.3809860151723887</v>
      </c>
      <c r="I1086" s="1">
        <f t="shared" si="744"/>
        <v>4.7651517302770667</v>
      </c>
      <c r="J1086" s="1">
        <f t="shared" si="744"/>
        <v>4.0535852645069923</v>
      </c>
      <c r="K1086" s="1">
        <f t="shared" si="744"/>
        <v>2.2383820580569824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6.3804500004997138</v>
      </c>
      <c r="G1087" s="1">
        <f>[1]Residential!C$235-G1061</f>
        <v>5.2966593680850593</v>
      </c>
      <c r="H1087" s="1">
        <f>[1]Residential!D$235-H1061</f>
        <v>6.3800285861683861</v>
      </c>
      <c r="I1087" s="1">
        <f>[1]Residential!E$235-I1061</f>
        <v>4.7640439322776373</v>
      </c>
      <c r="J1087" s="1">
        <f>[1]Residential!F$235-J1061</f>
        <v>4.0511661543892004</v>
      </c>
      <c r="K1087" s="1">
        <f>[1]Residential!G$235-K1061</f>
        <v>2.2374653172894519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9.5742900400254925E-4</v>
      </c>
      <c r="I1088" s="1">
        <f>[1]Residential!E$236-I1062</f>
        <v>1.107797999428969E-3</v>
      </c>
      <c r="J1088" s="1">
        <f>[1]Residential!F$236-J1062</f>
        <v>2.4191101177918513E-3</v>
      </c>
      <c r="K1088" s="1">
        <f>[1]Residential!G$236-K1062</f>
        <v>9.1674076753040824E-4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1.3170394954695843</v>
      </c>
      <c r="G1091" s="1">
        <f t="shared" ref="G1091:K1091" si="745">SUM(G1092,G1096)</f>
        <v>1.4633770441841902</v>
      </c>
      <c r="H1091" s="1">
        <f t="shared" si="745"/>
        <v>1.4198659029071614</v>
      </c>
      <c r="I1091" s="1">
        <f t="shared" si="745"/>
        <v>1.4764128002559487</v>
      </c>
      <c r="J1091" s="1">
        <f t="shared" si="745"/>
        <v>1.5533039807919142</v>
      </c>
      <c r="K1091" s="1">
        <f t="shared" si="745"/>
        <v>1.4934111267216574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2.508640890047116E-2</v>
      </c>
      <c r="G1092" s="1">
        <f>[1]Residential!C$238-G1066</f>
        <v>2.3379975399403646E-3</v>
      </c>
      <c r="H1092" s="1">
        <f>[1]Residential!D$238-H1066</f>
        <v>7.4770929405733599E-3</v>
      </c>
      <c r="I1092" s="1">
        <f>[1]Residential!E$238-I1066</f>
        <v>9.195955379744114E-2</v>
      </c>
      <c r="J1092" s="1">
        <f>[1]Residential!F$238-J1066</f>
        <v>0.26311710156276935</v>
      </c>
      <c r="K1092" s="1">
        <f>[1]Residential!G$238-K1066</f>
        <v>0.26309097068234366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2.5082244578058469E-2</v>
      </c>
      <c r="G1093" s="1">
        <f t="shared" ref="G1093:K1095" si="746">IFERROR(G$1092/G$1041,0)*G1042</f>
        <v>2.3325993439174482E-3</v>
      </c>
      <c r="H1093" s="1">
        <f t="shared" si="746"/>
        <v>7.472641531475907E-3</v>
      </c>
      <c r="I1093" s="1">
        <f t="shared" si="746"/>
        <v>9.0975975128746819E-2</v>
      </c>
      <c r="J1093" s="1">
        <f t="shared" si="746"/>
        <v>0.26138049953854842</v>
      </c>
      <c r="K1093" s="1">
        <f t="shared" si="746"/>
        <v>0.26255231850413613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4.1643224126961311E-6</v>
      </c>
      <c r="G1095" s="1">
        <f t="shared" si="746"/>
        <v>5.3981960229163707E-6</v>
      </c>
      <c r="H1095" s="1">
        <f t="shared" si="746"/>
        <v>4.4514090974522103E-6</v>
      </c>
      <c r="I1095" s="1">
        <f t="shared" si="746"/>
        <v>9.8357866869431924E-4</v>
      </c>
      <c r="J1095" s="1">
        <f t="shared" si="746"/>
        <v>1.7366020242209576E-3</v>
      </c>
      <c r="K1095" s="1">
        <f t="shared" si="746"/>
        <v>5.3865217820753708E-4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1.2919530865691131</v>
      </c>
      <c r="G1096" s="1">
        <f>[1]Residential!C$239-G1070</f>
        <v>1.4610390466442498</v>
      </c>
      <c r="H1096" s="1">
        <f>[1]Residential!D$239-H1070</f>
        <v>1.412388809966588</v>
      </c>
      <c r="I1096" s="1">
        <f>[1]Residential!E$239-I1070</f>
        <v>1.3844532464585075</v>
      </c>
      <c r="J1096" s="1">
        <f>[1]Residential!F$239-J1070</f>
        <v>1.2901868792291449</v>
      </c>
      <c r="K1096" s="1">
        <f>[1]Residential!G$239-K1070</f>
        <v>1.2303201560393138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0.52047095591154324</v>
      </c>
      <c r="G1097" s="1">
        <f t="shared" ref="G1097:K1097" si="747">G1098</f>
        <v>0.59724170366635754</v>
      </c>
      <c r="H1097" s="1">
        <f t="shared" si="747"/>
        <v>0.295507187824807</v>
      </c>
      <c r="I1097" s="1">
        <f t="shared" si="747"/>
        <v>0.27715926182524075</v>
      </c>
      <c r="J1097" s="1">
        <f t="shared" si="747"/>
        <v>0.23392671897740236</v>
      </c>
      <c r="K1097" s="1">
        <f t="shared" si="747"/>
        <v>9.2904016622474384E-2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0.52047095591154324</v>
      </c>
      <c r="G1098" s="1">
        <f>[1]Residential!C$240-G1072</f>
        <v>0.59724170366635754</v>
      </c>
      <c r="H1098" s="1">
        <f>[1]Residential!D$240-H1072</f>
        <v>0.295507187824807</v>
      </c>
      <c r="I1098" s="1">
        <f>[1]Residential!E$240-I1072</f>
        <v>0.27715926182524075</v>
      </c>
      <c r="J1098" s="1">
        <f>[1]Residential!F$240-J1072</f>
        <v>0.23392671897740236</v>
      </c>
      <c r="K1098" s="1">
        <f>[1]Residential!G$240-K1072</f>
        <v>9.2904016622474384E-2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0.16979274857469084</v>
      </c>
      <c r="G1099" s="1">
        <f t="shared" ref="G1099" si="748">G1100</f>
        <v>0.194837442549602</v>
      </c>
      <c r="H1099" s="1">
        <f t="shared" ref="H1099" si="749">H1100</f>
        <v>0.12894242034175019</v>
      </c>
      <c r="I1099" s="1">
        <f t="shared" ref="I1099" si="750">I1100</f>
        <v>0.13423227304279228</v>
      </c>
      <c r="J1099" s="1">
        <f t="shared" ref="J1099" si="751">J1100</f>
        <v>0.14294639876547111</v>
      </c>
      <c r="K1099" s="1">
        <f t="shared" ref="K1099" si="752">K1100</f>
        <v>0.15511088044957599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0.16979274857469084</v>
      </c>
      <c r="G1100" s="1">
        <f>[1]Residential!C$241-G1074</f>
        <v>0.194837442549602</v>
      </c>
      <c r="H1100" s="1">
        <f>[1]Residential!D$241-H1074</f>
        <v>0.12894242034175019</v>
      </c>
      <c r="I1100" s="1">
        <f>[1]Residential!E$241-I1074</f>
        <v>0.13423227304279228</v>
      </c>
      <c r="J1100" s="1">
        <f>[1]Residential!F$241-J1074</f>
        <v>0.14294639876547111</v>
      </c>
      <c r="K1100" s="1">
        <f>[1]Residential!G$241-K1074</f>
        <v>0.15511088044957599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1.9867201904919762</v>
      </c>
      <c r="I1101" s="1">
        <f t="shared" ref="I1101" si="755">I1102</f>
        <v>1.9867268125041209</v>
      </c>
      <c r="J1101" s="1">
        <f t="shared" ref="J1101" si="756">J1102</f>
        <v>3.0638063039882404</v>
      </c>
      <c r="K1101" s="1">
        <f t="shared" ref="K1101" si="757">K1102</f>
        <v>3.0637658592923973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1.9867201904919762</v>
      </c>
      <c r="I1102" s="1">
        <f>[1]Residential!E$242-I1076</f>
        <v>1.9867268125041209</v>
      </c>
      <c r="J1102" s="1">
        <f>[1]Residential!F$242-J1076</f>
        <v>3.0638063039882404</v>
      </c>
      <c r="K1102" s="1">
        <f>[1]Residential!G$242-K1076</f>
        <v>3.0637658592923973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0.94999999999999984</v>
      </c>
      <c r="G1107" s="4">
        <f t="shared" ref="G1107:K1108" si="765">IFERROR(G1056/G973,"-")</f>
        <v>0.94999999999999984</v>
      </c>
      <c r="H1107" s="4">
        <f t="shared" si="765"/>
        <v>0.95000000000000007</v>
      </c>
      <c r="I1107" s="4">
        <f t="shared" si="765"/>
        <v>0.95000000000000051</v>
      </c>
      <c r="J1107" s="4">
        <f t="shared" si="765"/>
        <v>0.95000000000000029</v>
      </c>
      <c r="K1107" s="4">
        <f t="shared" si="765"/>
        <v>0.95000000000000007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3.2000000000000015</v>
      </c>
      <c r="G1108" s="4">
        <f t="shared" si="765"/>
        <v>3.253333333333337</v>
      </c>
      <c r="H1108" s="4">
        <f t="shared" si="765"/>
        <v>3.3333333333333357</v>
      </c>
      <c r="I1108" s="4">
        <f t="shared" si="765"/>
        <v>3.4666666666666708</v>
      </c>
      <c r="J1108" s="4">
        <f t="shared" si="765"/>
        <v>3.6999999999999993</v>
      </c>
      <c r="K1108" s="4">
        <f t="shared" si="765"/>
        <v>3.8999999999999981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0.89583333333333492</v>
      </c>
      <c r="G1109" s="4">
        <f t="shared" ref="G1109:K1109" si="766">IFERROR(G1059/G983,"-")</f>
        <v>0.89583333333333437</v>
      </c>
      <c r="H1109" s="4">
        <f t="shared" si="766"/>
        <v>0.89583333333333337</v>
      </c>
      <c r="I1109" s="4">
        <f t="shared" si="766"/>
        <v>0.89583333333333359</v>
      </c>
      <c r="J1109" s="4">
        <f t="shared" si="766"/>
        <v>0.89583333333333337</v>
      </c>
      <c r="K1109" s="4">
        <f t="shared" si="766"/>
        <v>0.8958333333333347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0.95000000000000062</v>
      </c>
      <c r="G1110" s="4">
        <f t="shared" ref="G1110:K1110" si="767">IFERROR(G1061/G996,"-")</f>
        <v>0.94999999999999962</v>
      </c>
      <c r="H1110" s="4">
        <f t="shared" si="767"/>
        <v>0.94999999999999929</v>
      </c>
      <c r="I1110" s="4">
        <f t="shared" si="767"/>
        <v>0.94999999999999984</v>
      </c>
      <c r="J1110" s="4">
        <f t="shared" si="767"/>
        <v>0.94999999999999951</v>
      </c>
      <c r="K1110" s="4">
        <f t="shared" si="767"/>
        <v>0.94999999999999896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2.0800000000000005</v>
      </c>
      <c r="J1111" s="4">
        <f t="shared" si="768"/>
        <v>2.2200000000000011</v>
      </c>
      <c r="K1111" s="4">
        <f t="shared" si="768"/>
        <v>2.3399999999999994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0.7199999999999992</v>
      </c>
      <c r="G1112" s="4">
        <f t="shared" ref="G1112:K1112" si="769">IFERROR(G1064/G1015,"-")</f>
        <v>0.71999999999999942</v>
      </c>
      <c r="H1112" s="4">
        <f t="shared" si="769"/>
        <v>0.72000000000000008</v>
      </c>
      <c r="I1112" s="4">
        <f t="shared" si="769"/>
        <v>0.72000000000000075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0.71999999999999964</v>
      </c>
      <c r="G1117" s="4">
        <f t="shared" ref="G1117:K1117" si="770">IFERROR(G1072/G1020,"-")</f>
        <v>0.72</v>
      </c>
      <c r="H1117" s="4">
        <f t="shared" si="770"/>
        <v>0.72000000000000008</v>
      </c>
      <c r="I1117" s="4">
        <f t="shared" si="770"/>
        <v>0.7200000000000002</v>
      </c>
      <c r="J1117" s="4">
        <f t="shared" si="770"/>
        <v>0.72000000000000064</v>
      </c>
      <c r="K1117" s="4">
        <f t="shared" si="770"/>
        <v>0.71999999999999975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0.90000000000000069</v>
      </c>
      <c r="G1118" s="4">
        <f t="shared" ref="G1118:K1118" si="771">IFERROR(G1074/G1025,"-")</f>
        <v>0.90000000000000013</v>
      </c>
      <c r="H1118" s="4">
        <f t="shared" si="771"/>
        <v>0.8999999999999998</v>
      </c>
      <c r="I1118" s="4">
        <f t="shared" si="771"/>
        <v>0.90000000000000058</v>
      </c>
      <c r="J1118" s="4">
        <f t="shared" si="771"/>
        <v>0.90000000000000013</v>
      </c>
      <c r="K1118" s="4">
        <f t="shared" si="771"/>
        <v>0.89999999999999947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</v>
      </c>
      <c r="G1121" s="4">
        <f t="shared" ref="G1121:K1122" si="773">IFERROR(G1082/G976,"-")</f>
        <v>0.79200000000000081</v>
      </c>
      <c r="H1121" s="4">
        <f t="shared" si="773"/>
        <v>0.79499999999999982</v>
      </c>
      <c r="I1121" s="4">
        <f t="shared" si="773"/>
        <v>0.79999999999999916</v>
      </c>
      <c r="J1121" s="4">
        <f t="shared" si="773"/>
        <v>0.80999999999999994</v>
      </c>
      <c r="K1121" s="4">
        <f t="shared" si="773"/>
        <v>0.82000000000000084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2.8259999999999992</v>
      </c>
      <c r="H1122" s="4">
        <f t="shared" si="773"/>
        <v>2.8349999999999982</v>
      </c>
      <c r="I1122" s="4">
        <f t="shared" si="773"/>
        <v>2.850000000000001</v>
      </c>
      <c r="J1122" s="4">
        <f t="shared" si="773"/>
        <v>3.0099999999999985</v>
      </c>
      <c r="K1122" s="4">
        <f t="shared" si="773"/>
        <v>3.1199999999999992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0.70833333333333282</v>
      </c>
      <c r="G1123" s="4">
        <f t="shared" ref="G1123:K1123" si="774">IFERROR(G1085/G989,"-")</f>
        <v>0.71458333333333302</v>
      </c>
      <c r="H1123" s="4">
        <f t="shared" si="774"/>
        <v>0.72395833333291404</v>
      </c>
      <c r="I1123" s="4">
        <f t="shared" si="774"/>
        <v>0.73958333333543269</v>
      </c>
      <c r="J1123" s="4">
        <f t="shared" si="774"/>
        <v>0.75520833333520943</v>
      </c>
      <c r="K1123" s="4">
        <f t="shared" si="774"/>
        <v>0.75520833333333304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0.74999999999999956</v>
      </c>
      <c r="G1124" s="4">
        <f t="shared" ref="G1124:K1124" si="775">IFERROR(G1087/G1005,"-")</f>
        <v>0.75400000000000011</v>
      </c>
      <c r="H1124" s="4">
        <f t="shared" si="775"/>
        <v>0.7600472241351619</v>
      </c>
      <c r="I1124" s="4">
        <f t="shared" si="775"/>
        <v>0.7700153950342179</v>
      </c>
      <c r="J1124" s="4">
        <f t="shared" si="775"/>
        <v>0.8038044101232914</v>
      </c>
      <c r="K1124" s="4">
        <f t="shared" si="775"/>
        <v>0.82135509447755739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1.7010000000000025</v>
      </c>
      <c r="I1125" s="4">
        <f t="shared" si="776"/>
        <v>1.7099999999999991</v>
      </c>
      <c r="J1125" s="4">
        <f t="shared" si="776"/>
        <v>1.8059999999999987</v>
      </c>
      <c r="K1125" s="4">
        <f t="shared" si="776"/>
        <v>1.871999999999999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0.50000000000000089</v>
      </c>
      <c r="G1130" s="4">
        <f t="shared" ref="G1130:K1130" si="777">IFERROR(G1098/G1022,"-")</f>
        <v>0.49999999999999961</v>
      </c>
      <c r="H1130" s="4">
        <f t="shared" si="777"/>
        <v>0.50000000000000067</v>
      </c>
      <c r="I1130" s="4">
        <f t="shared" si="777"/>
        <v>0.4999999999999995</v>
      </c>
      <c r="J1130" s="4">
        <f t="shared" si="777"/>
        <v>0.50000000000000078</v>
      </c>
      <c r="K1130" s="4">
        <f t="shared" si="777"/>
        <v>0.5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0.62500000000000033</v>
      </c>
      <c r="G1131" s="4">
        <f t="shared" ref="G1131:K1131" si="778">IFERROR(G1100/G1027,"-")</f>
        <v>0.62499999999999978</v>
      </c>
      <c r="H1131" s="4">
        <f t="shared" si="778"/>
        <v>0.62499999999999867</v>
      </c>
      <c r="I1131" s="4">
        <f t="shared" si="778"/>
        <v>0.62500000000000122</v>
      </c>
      <c r="J1131" s="4">
        <f t="shared" si="778"/>
        <v>0.62499999999999878</v>
      </c>
      <c r="K1131" s="4">
        <f t="shared" si="778"/>
        <v>0.62499999999999933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139.05619277365545</v>
      </c>
      <c r="G1134" s="3">
        <f t="shared" si="780"/>
        <v>139.19347076027503</v>
      </c>
      <c r="H1134" s="3">
        <f t="shared" si="780"/>
        <v>125.06652354543189</v>
      </c>
      <c r="I1134" s="3">
        <f t="shared" si="780"/>
        <v>85.507553028417959</v>
      </c>
      <c r="J1134" s="3">
        <f t="shared" si="780"/>
        <v>52.560605181948446</v>
      </c>
      <c r="K1134" s="3">
        <f t="shared" si="780"/>
        <v>56.652401457978534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0.73742131258069976</v>
      </c>
      <c r="G1135" s="1">
        <f t="shared" ref="G1135:K1135" si="781">SUM(G1136:G1149)</f>
        <v>1.651138202670309</v>
      </c>
      <c r="H1135" s="1">
        <f t="shared" si="781"/>
        <v>4.453054857318822</v>
      </c>
      <c r="I1135" s="1">
        <f t="shared" si="781"/>
        <v>18.337449926178618</v>
      </c>
      <c r="J1135" s="1">
        <f t="shared" si="781"/>
        <v>36.499535652521359</v>
      </c>
      <c r="K1135" s="1">
        <f t="shared" si="781"/>
        <v>48.64763063668476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0.46789268075453239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0.37693318026483924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0.26223049413728544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0.11309671792390547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7.6144923331128997E-3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0.18275881966104329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0.44190688457878596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0.88111908199652211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1.2099128388685165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1.1355582453574318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6.6145891453767855E-2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0.10240746883665937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0.12994957517784791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5.0531648800031865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11.547722464147659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10.305215089192176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4.5736283598158581E-2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6.8194044071125115E-2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8.9298796676408082E-2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7.7294781094189927E-2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0.46713374659982132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0.52685871451378252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0.14957855323820099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0.82227270333733582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3.159474210963916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10.178429851682573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16.293482327397708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15.215286961459903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7.0297235468958549E-5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7.4877723077792908E-5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1.1996678860739614E-4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1.3285762192894913E-4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1.2227501866613047E-4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4.5341120292698145E-4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7.9541822717442614E-3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7.7892241351327823E-4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1.2247150033492056E-2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3.9327993965187439E-3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2.8194431808375316E-3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1.7535494238291701E-2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0.19362140328649138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1.1465427164532935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3.3096659488083815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3.7166647239085662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1.7660022056826062E-2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2.0604999341523614E-2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2.5698903243681567E-2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2.3860576056633207E-3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1.7887891159904701E-3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1.0553419118707685E-4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1.0159616501373195E-4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1.5543096034790571E-4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1.3321422253584762E-4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1.2357979757910849E-4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2.4843177383543183E-5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1.1960818811551939E-4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3.2731196985493432E-4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2.8487757449092658E-2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1.9966894001942893E-2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1.8305383203078099E-4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9.192737843981777E-2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0.74966047625592969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2.282394004735381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2.5714922985864885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5.5038559496373769E-2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6.2966110227025474E-2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7.8158419798616041E-2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2.7058861159903213E-3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2.0044754402886705E-3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2.1434237974420105E-2</v>
      </c>
      <c r="J1149" s="1">
        <f>[1]Transport!F$32</f>
        <v>1.351445749552161</v>
      </c>
      <c r="K1149" s="1">
        <f>[1]Transport!G$32</f>
        <v>15.14972914711111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9.5318190614933178E-4</v>
      </c>
      <c r="G1150" s="1">
        <f t="shared" ref="G1150:K1150" si="786">SUM(G1151:G1154)</f>
        <v>2.0910793027867805E-3</v>
      </c>
      <c r="H1150" s="1">
        <f t="shared" si="786"/>
        <v>2.0999356762380376E-3</v>
      </c>
      <c r="I1150" s="1">
        <f t="shared" si="786"/>
        <v>1.908714295818857E-3</v>
      </c>
      <c r="J1150" s="1">
        <f t="shared" si="786"/>
        <v>1.2354170099100007E-3</v>
      </c>
      <c r="K1150" s="1">
        <f t="shared" si="786"/>
        <v>6.2381362729393722E-2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2.1284853629080628E-5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5.0577957938450677E-5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7.5089429135629523E-5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3.7964616626333793E-4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1.7422609501344306E-4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8.7624481413756149E-5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1.2039090082009979E-4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1.5129967802438555E-4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1.701936382305485E-4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2.2503479553926309E-4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1.4125084562910701E-4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8.6555742473557558E-4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1.9183174256206961E-3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1.8255488389002546E-3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1.5559281352301646E-3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2.074818172860403E-4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1.5534832143443379E-4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3.1086122716904116E-5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7.2509201374946591E-5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1.0750309322251452E-4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4.2325423082135934E-4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6.1910537467316736E-2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77.752042227157006</v>
      </c>
      <c r="G1155" s="1">
        <f t="shared" ref="G1155:K1155" si="787">SUM(G1160:G1177)</f>
        <v>78.217552351680922</v>
      </c>
      <c r="H1155" s="1">
        <f t="shared" si="787"/>
        <v>73.97885439174155</v>
      </c>
      <c r="I1155" s="1">
        <f t="shared" si="787"/>
        <v>40.453444149943472</v>
      </c>
      <c r="J1155" s="1">
        <f t="shared" si="787"/>
        <v>9.3827818138153098</v>
      </c>
      <c r="K1155" s="1">
        <f t="shared" si="787"/>
        <v>4.6825196997174405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73.495847583117481</v>
      </c>
      <c r="G1156" s="1">
        <f t="shared" ref="G1156:K1156" si="788">G1155-G1157</f>
        <v>73.93584915840934</v>
      </c>
      <c r="H1156" s="1">
        <f t="shared" si="788"/>
        <v>69.929127628519012</v>
      </c>
      <c r="I1156" s="1">
        <f t="shared" si="788"/>
        <v>38.238807843025391</v>
      </c>
      <c r="J1156" s="1">
        <f t="shared" si="788"/>
        <v>4.7969260176819688</v>
      </c>
      <c r="K1156" s="1">
        <f t="shared" si="788"/>
        <v>-1.0692853949155534E-2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4.2561946440395308</v>
      </c>
      <c r="G1157" s="1">
        <f t="shared" ref="G1157" si="790">SUM(G1158:G1159)</f>
        <v>4.2817031932715794</v>
      </c>
      <c r="H1157" s="1">
        <f t="shared" ref="H1157" si="791">SUM(H1158:H1159)</f>
        <v>4.0497267632225364</v>
      </c>
      <c r="I1157" s="1">
        <f t="shared" ref="I1157" si="792">SUM(I1158:I1159)</f>
        <v>2.2146363069180777</v>
      </c>
      <c r="J1157" s="1">
        <f t="shared" ref="J1157" si="793">SUM(J1158:J1159)</f>
        <v>4.585855796133341</v>
      </c>
      <c r="K1157" s="1">
        <f t="shared" ref="K1157" si="794">SUM(K1158:K1159)</f>
        <v>4.6932125536665961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4.2561946440395308</v>
      </c>
      <c r="G1158" s="1">
        <f>[1]Transport!C$25/SUM([1]Transport!C$21,[1]Transport!C$25)*G1155*(G$34+G$598)/(G$34+G$598+G$37)</f>
        <v>4.2817031932715794</v>
      </c>
      <c r="H1158" s="1">
        <f>[1]Transport!D$25/SUM([1]Transport!D$21,[1]Transport!D$25)*H1155*(H$34+H$598)/(H$34+H$598+H$37)</f>
        <v>4.0497267632225364</v>
      </c>
      <c r="I1158" s="1">
        <f>[1]Transport!E$25/SUM([1]Transport!E$21,[1]Transport!E$25)*I1155*(I$34+I$598)/(I$34+I$598+I$37)</f>
        <v>2.2146363069180777</v>
      </c>
      <c r="J1158" s="1">
        <f>[1]Transport!F$25/SUM([1]Transport!F$21,[1]Transport!F$25)*J1155*(J$34+J$598)/(J$34+J$598+J$37)</f>
        <v>4.0265746476881485</v>
      </c>
      <c r="K1158" s="1">
        <f>[1]Transport!G$25/SUM([1]Transport!G$21,[1]Transport!G$25)*K1155*(K$34+K$598)/(K$34+K$598+K$37)</f>
        <v>3.9670383557343039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0.55928114844519283</v>
      </c>
      <c r="K1159" s="1">
        <f>(K$37+K$717)/([1]Transport!G$21+[1]Transport!G$25)*K1155</f>
        <v>0.72617419793229199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1.3767770740996779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1.2428815854756503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0.9251817472514523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0.43896448834907537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4.5934424949878282E-2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5.3138338520865469E-2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3.7348266236586179E-2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5.3873961592123362E-2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2.1572004844550526E-2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3.371016950215243E-3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0.13707723441003916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0.20465000766145428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0.95969161140193637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0.83474037499968312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4.835128265405484E-2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3.2519773635582831E-4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0.10190494966705074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1.4788974876388545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1.3978323491530302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1.1186883402959988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4.1134158165451868E-4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1.2173278083009925E-4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8.3624470711140042E-2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0.12673714771037453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0.12143367901820146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0.10311302836407062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5.1340827885899907E-4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1.6362205092492605E-4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63.987652800704417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58.475790194731935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49.175490567550447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14.824242154626862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0.49219890055539794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0.54939994284642335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0.38632365330397711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0.29391079152001331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1.0251150376817009E-3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9.5015607266196798E-5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3.730269047233171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5.306575286004656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4.8988495591502561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4.1063710594195397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1.1071936013806098E-3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1.3919197755100742E-4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3.7207210679035603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5.7399447082411843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5.6605889280545796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4.5598965903361997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1.4637846875909942E-3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1.6123982224241649E-4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3.7287558197986979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4.3886846664198069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7.9538636013810811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6.7936298741099952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0.22039886508202836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9.9989404757655086E-4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5.6425564731309638E-5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5.8328254034423796E-4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1.1882705981265053E-3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5.9579418837504014E-4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1.1406978271423877E-4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5.9499225761462748E-5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5.6591861490106539E-4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9.2964204544539349E-4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5.9594834036547008E-4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1.5471690551240741E-4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6.4180485901323286E-5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5.8505078545886781E-4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9.4714548586931617E-4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6.4138684304961067E-4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1.7028379655233475E-4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8.1222700179359658E-5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8.9013775084627919E-4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1.5732606160487989E-3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1.4929769041586798E-3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5.1682363184600252E-4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3.0716401079736606E-4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1.5664404321241272E-3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1.3297715869644889E-3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1.2191809307649706E-3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6.193747954304123E-4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2.7568456243709614E-4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8.3208855181465396E-2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0.1479222605473865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0.12003201621840319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0.10284347303528044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1.5110727533616782E-2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5.0665961191454648E-3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8.7591644912144509E-2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0.23891112086921293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2.0948010709909046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7.0434856814811635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9.0614968182660292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4.6682837274861795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0.17601877301961172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0.26219183660442152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0.24346318075217935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0.1738268321372142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7.3857911764844721E-3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2.5608864600912338E-3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60.453325082964859</v>
      </c>
      <c r="G1178" s="1">
        <f t="shared" ref="G1178:K1178" si="795">SUM(G1183:G1200)</f>
        <v>59.205387977689021</v>
      </c>
      <c r="H1178" s="1">
        <f t="shared" si="795"/>
        <v>46.451719821214532</v>
      </c>
      <c r="I1178" s="1">
        <f t="shared" si="795"/>
        <v>26.359234870942224</v>
      </c>
      <c r="J1178" s="1">
        <f t="shared" si="795"/>
        <v>6.5154715824685816</v>
      </c>
      <c r="K1178" s="1">
        <f t="shared" si="795"/>
        <v>3.2312846371873709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58.951986424022117</v>
      </c>
      <c r="G1179" s="1">
        <f t="shared" ref="G1179:K1179" si="796">G1178-G1180</f>
        <v>57.630782807558035</v>
      </c>
      <c r="H1179" s="1">
        <f t="shared" si="796"/>
        <v>44.931563293384983</v>
      </c>
      <c r="I1179" s="1">
        <f t="shared" si="796"/>
        <v>25.136526740247298</v>
      </c>
      <c r="J1179" s="1">
        <f t="shared" si="796"/>
        <v>5.5279777733146069</v>
      </c>
      <c r="K1179" s="1">
        <f t="shared" si="796"/>
        <v>-0.34476405198227233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1.5013386589427444</v>
      </c>
      <c r="G1180" s="1">
        <f t="shared" ref="G1180" si="800">SUM(G1181:G1182)</f>
        <v>1.57460517013099</v>
      </c>
      <c r="H1180" s="1">
        <f t="shared" ref="H1180" si="801">SUM(H1181:H1182)</f>
        <v>1.5201565278295455</v>
      </c>
      <c r="I1180" s="1">
        <f t="shared" ref="I1180" si="802">SUM(I1181:I1182)</f>
        <v>1.2227081306949259</v>
      </c>
      <c r="J1180" s="1">
        <f t="shared" ref="J1180" si="803">SUM(J1181:J1182)</f>
        <v>0.98749380915397478</v>
      </c>
      <c r="K1180" s="1">
        <f t="shared" ref="K1180" si="804">SUM(K1181:K1182)</f>
        <v>3.5760486891696432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1.5013386589427444</v>
      </c>
      <c r="G1181" s="1">
        <f>[1]Transport!C$26/SUM([1]Transport!C$22,[1]Transport!C$26)*G1178*(G$33+G$580)/(G$33+G$580+G$36)</f>
        <v>1.57460517013099</v>
      </c>
      <c r="H1181" s="1">
        <f>[1]Transport!D$26/SUM([1]Transport!D$22,[1]Transport!D$26)*H1178*(H$33+H$580)/(H$33+H$580+H$36)</f>
        <v>1.5201565278295455</v>
      </c>
      <c r="I1181" s="1">
        <f>[1]Transport!E$26/SUM([1]Transport!E$22,[1]Transport!E$26)*I1178*(I$33+I$580)/(I$33+I$580+I$36)</f>
        <v>1.2227081306949259</v>
      </c>
      <c r="J1181" s="1">
        <f>[1]Transport!F$26/SUM([1]Transport!F$22,[1]Transport!F$26)*J1178*(J$33+J$580)/(J$33+J$580+J$36)</f>
        <v>0.46017223401160101</v>
      </c>
      <c r="K1181" s="1">
        <f>[1]Transport!G$26/SUM([1]Transport!G$22,[1]Transport!G$26)*K1178*(K$33+K$580)/(K$33+K$580+K$36)</f>
        <v>0.35608439910000445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0.52732157514237377</v>
      </c>
      <c r="K1182" s="1">
        <f>(K$36+K$716)/([1]Transport!G$22+[1]Transport!G$26)*K1178</f>
        <v>3.2199642900696386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3.4124334436018118E-5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1.4353083211224332E-4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6.4161838738488301E-4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8.6803238803967897E-4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7.7577036683021093E-3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2.276691942004797E-3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2.8283828782765287E-3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0.6738967075060156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1.5897671865463894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1.3494570237293624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5.9105016776236155E-2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3.1485798386174277E-4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2.9491748456642049E-2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4.5268804506705347E-2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4.3363087371802236E-2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3.2516406308106698E-2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3.9109859431387024E-4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1.1962275416182658E-4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3.5434648532948219E-2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0.14840877705256844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0.14034006480368882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0.11388106555280759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4.873733710948676E-4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1.60522385927484E-4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52.177239373555508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48.700925604865695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34.556699594180358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13.262841360258305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5.2114917674293505E-3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5.8700342133028221E-3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4.3627132149894462E-3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3.1712905809743075E-3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2.4638988565627788E-4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4.7462985041096075E-5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1.2207160849796868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1.2823308186845948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0.95016878122783133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0.82847711486032682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3.252844805711783E-4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6.4558751863727176E-5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5.0361301483017717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5.3264696668899862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5.2753243249553945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4.0288184629391068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3.5021009600764551E-4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7.0733902220598783E-5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1.9401995501026927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2.2107083630247568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2.1718023459991835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1.672103237991752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2.3271999250507527E-4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4.827831409479023E-5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5.6331427661998886E-5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4.6382449740897192E-4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9.4178380921063998E-4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6.0541236505746749E-4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1.5642886068632328E-4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5.929973584678209E-5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4.8341890455072084E-4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8.5383911201563191E-4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5.8521265572765175E-4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1.6956882447377889E-4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6.345750172323445E-5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4.8060361757925224E-4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7.8899500456702419E-4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6.1707532404111027E-4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1.8281764611440332E-4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5.9647601634062265E-5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2.7817264607475883E-4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4.369667260292595E-4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3.9049389644034524E-4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1.2588714886294685E-4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1.8745085691539108E-5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2.3094560813459492E-3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1.7700898553523771E-3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1.547861157002248E-3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6.095519878472587E-4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2.7352593213527451E-4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6.0500948404575518E-6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4.4687096478755419E-4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1.9007393957270725E-3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2.7562552174732512E-3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0.11070957316727617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3.5476609214720178E-2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1.0114352512013355E-4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2.455109835981027E-3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0.98011626459178358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4.5384052631288281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6.3247498646435503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3.1889620966598784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5.913591349822978E-3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0.80591549696431153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0.73375699101902714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0.52136991217832129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8.3086015639536361E-3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2.8349738813237884E-3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0.11245096904673163</v>
      </c>
      <c r="G1201" s="1">
        <f t="shared" ref="G1201:K1201" si="805">SUM(G1206:G1210)</f>
        <v>0.11730114893199853</v>
      </c>
      <c r="H1201" s="1">
        <f t="shared" si="805"/>
        <v>0.18079453948075572</v>
      </c>
      <c r="I1201" s="1">
        <f t="shared" si="805"/>
        <v>0.35551536705782094</v>
      </c>
      <c r="J1201" s="1">
        <f t="shared" si="805"/>
        <v>0.16158071613328509</v>
      </c>
      <c r="K1201" s="1">
        <f t="shared" si="805"/>
        <v>2.8585121659566969E-2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0.10401993065533778</v>
      </c>
      <c r="G1202" s="1">
        <f t="shared" ref="G1202:K1202" si="806">G1201-G1203</f>
        <v>9.9930424509496379E-2</v>
      </c>
      <c r="H1202" s="1">
        <f t="shared" si="806"/>
        <v>0.1807594561402443</v>
      </c>
      <c r="I1202" s="1">
        <f t="shared" si="806"/>
        <v>0.35550696021104788</v>
      </c>
      <c r="J1202" s="1">
        <f t="shared" si="806"/>
        <v>-0.24118594263219725</v>
      </c>
      <c r="K1202" s="1">
        <f t="shared" si="806"/>
        <v>-3.6426983388132363E-2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8.4310383913938549E-3</v>
      </c>
      <c r="G1203" s="1">
        <f t="shared" ref="G1203" si="807">SUM(G1204:G1205)</f>
        <v>1.7370724422502148E-2</v>
      </c>
      <c r="H1203" s="1">
        <f t="shared" ref="H1203" si="808">SUM(H1204:H1205)</f>
        <v>3.5083340511407905E-5</v>
      </c>
      <c r="I1203" s="1">
        <f t="shared" ref="I1203" si="809">SUM(I1204:I1205)</f>
        <v>8.4068467730573821E-6</v>
      </c>
      <c r="J1203" s="1">
        <f t="shared" ref="J1203" si="810">SUM(J1204:J1205)</f>
        <v>0.40276665876548234</v>
      </c>
      <c r="K1203" s="1">
        <f t="shared" ref="K1203" si="811">SUM(K1204:K1205)</f>
        <v>6.5012105047699331E-2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8.4310383913938549E-3</v>
      </c>
      <c r="G1204" s="1">
        <f>[1]Transport!C$27/SUM([1]Transport!C$24,[1]Transport!C$27)*G1201*(G$45+G$612)/(G$45+G$612+G$47)</f>
        <v>1.7370724422502148E-2</v>
      </c>
      <c r="H1204" s="1">
        <f>[1]Transport!D$27/SUM([1]Transport!D$24,[1]Transport!D$27)*H1201*(H$45+H$612)/(H$45+H$612+H$47)</f>
        <v>3.5083340511407905E-5</v>
      </c>
      <c r="I1204" s="1">
        <f>[1]Transport!E$27/SUM([1]Transport!E$24,[1]Transport!E$27)*I1201*(I$45+I$612)/(I$45+I$612+I$47)</f>
        <v>8.4068467730573821E-6</v>
      </c>
      <c r="J1204" s="1">
        <f>[1]Transport!F$27/SUM([1]Transport!F$24,[1]Transport!F$27)*J1201*(J$45+J$612)/(J$45+J$612+J$47)</f>
        <v>1.4112813035274635E-5</v>
      </c>
      <c r="K1204" s="1">
        <f>[1]Transport!G$27/SUM([1]Transport!G$24,[1]Transport!G$27)*K1201*(K$45+K$612)/(K$45+K$612+K$47)</f>
        <v>2.4463368948930793E-6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0.40275254595244708</v>
      </c>
      <c r="K1205" s="1">
        <f>(K$47+K$714)/([1]Transport!G$24+[1]Transport!G$27)*K1201</f>
        <v>6.5009658710804441E-2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3.6630732360741929E-3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4.0565088418722988E-3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3.0488420048622182E-3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2.375973933754424E-3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1.7748546328871047E-4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3.0596338166741838E-5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5.6010958887253409E-2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6.0854976644345506E-2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6.028378485575496E-2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4.9325002973765436E-2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4.091933356677195E-4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7.0953714654169986E-5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4.3856876047264999E-3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5.0438864449556487E-3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3.1639882136479176E-2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2.9212897441077322E-2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3.9702243019890402E-3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2.9471068333807721E-4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4.8391249318677533E-2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4.7345777000825075E-2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8.5822030483659356E-2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0.27460149270922374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0.15702381303233962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2.8188860923407978E-2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49.003330806582419</v>
      </c>
      <c r="G1211" s="3">
        <f t="shared" ref="G1211:K1211" si="812">SUM(G1212:G1261)</f>
        <v>57.664419808346985</v>
      </c>
      <c r="H1211" s="3">
        <f t="shared" si="812"/>
        <v>60.261606884648224</v>
      </c>
      <c r="I1211" s="3">
        <f t="shared" si="812"/>
        <v>62.143540286696229</v>
      </c>
      <c r="J1211" s="3">
        <f t="shared" si="812"/>
        <v>61.95452770899675</v>
      </c>
      <c r="K1211" s="3">
        <f t="shared" si="812"/>
        <v>60.216384598111048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0.4161961515827074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0.36070446152076285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0.27746488814746062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0.13873335425451214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1.3794962352380355E-2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0.33109903149103159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0.80059031769093614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1.5962987461748284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2.3256820765778281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2.4036643624945682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9.6824241286998639E-2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0.14990387542303921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0.19021996295805027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7.3968139948100431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17.946905942396466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17.700582804835285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6.117011713655382E-2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9.1206310081871134E-2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0.11943291896740603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0.10337811561423568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0.65825090412918574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0.83472960923121287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0.19370017638621762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1.064820886590421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4.0914335558309105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13.18079106211154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22.505779775534037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23.126724157582604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2.1753457418749195E-4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1.2490446046615762E-3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1.0898651912765642E-3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1.0942881330773468E-3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7.2088362480949816E-4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4.7740169697166952E-4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4.9447872788364669E-2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9.8647061598839472E-2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7.1518971271965742E-2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7.8685868509671811E-2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1.6109818483740899E-2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8.7194770872113473E-3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4.7784442744487142E-2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0.15491089991796339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1.4140936330318972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5.4489834941596786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10.628947078252596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9.4466117648179395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9.1486757897314794E-2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0.15993565820051933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0.15414732927684069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0.1247776714572353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7.5258116793636828E-3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4.3926244075480521E-3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1.3654027186455463E-5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1.8727502477603592E-3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1.4740680625964743E-3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1.4117336318905265E-3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7.2304161272672255E-4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4.8247801399012768E-4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4.0333962806213879E-6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3.0172723670512686E-4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1.3110919981934473E-3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2.1340824356554013E-3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0.1178518477772595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6.2293740278328409E-2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5.4838007908599074E-5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1.6162033686894174E-3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0.67138291311671816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3.5627850205946507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7.3296319248389237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6.5351664381463586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3.1156957323646758E-3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0.49844028158287235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0.47103248458152519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0.37945480874338083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8.5497017407342411E-3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4.9300169560644782E-3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2.3340324826737543E-5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5.5462254424133283E-5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8.2340790198592582E-5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4.4778074225658687E-4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2.1716011127994461E-4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7.8116804413003421E-5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1.0732790997143179E-4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1.348829364270093E-4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1.5172681122317065E-4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2.181756482388745E-4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1.4873142184119496E-4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7.1841705312674438E-4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1.5922131940548307E-3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1.5152147965021804E-3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1.2914282447874903E-3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1.8773696236000381E-4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1.5461083472161188E-4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2.6011400876281611E-5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6.0672278796517635E-5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8.995351651656831E-5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3.868349208201131E-4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6.5647372053995456E-2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0.6798461129734269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0.62769523214416145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0.48284079012354075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0.2414215379584348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5.216091376772277E-2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6.1517030421867382E-2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4.312556920194334E-2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5.661286624522998E-2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1.9516060937798726E-2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3.1224645008443618E-3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0.22087100387970582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0.38771512859663737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1.8050663041366755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1.5656904190545526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8.8627211090739635E-2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2.5495708725623055E-4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0.20235147778624302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3.7015408791719668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3.4955837426309673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2.8128822787620327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2.9940861750142432E-4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8.6242308947645792E-5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0.1018279508202112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0.17833873143833251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0.17065036068240119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0.14385927115235994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3.6166493875246057E-4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1.1443270078753227E-4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18.302990167042253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17.107007627502973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14.866354012784296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4.7227830786305187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0.33659313437973798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0.37157732769532004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0.26121998126796264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0.20080884028807758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6.1778061419559831E-4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5.9685194636026746E-5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2.2604984190754913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3.2076131670222376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2.9860502255623662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2.5022661451023462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5.6723682777503866E-4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7.0228339084734459E-5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1.9208577890242806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2.9619700923319683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2.9207000102578324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2.3722475271577066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6.8531100451056366E-4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7.5613704678797772E-5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1.6941785436705308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1.9793578528129026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3.5287849282534816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3.0194707307353497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9.5886090869263016E-2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4.732488704579335E-4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2.9249674131021581E-5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3.2075914891613176E-4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6.942710477030712E-4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3.8947992479362821E-4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8.3086950652645129E-5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2.4831235059528021E-5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2.5104161928005391E-4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4.3497142556994097E-4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3.271456253589301E-4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9.1828966041119294E-5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2.4900097336029358E-5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2.4129774472431888E-4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4.113781255444835E-4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3.301069856615058E-4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9.3954038035420342E-5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3.1946885041823942E-5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3.7193646220841305E-4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6.941950537694663E-4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7.9829858282259381E-4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2.9130112386340168E-4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1.4272201780796007E-5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1.9654033408129823E-4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8.8489137217010491E-4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1.0425825333935917E-3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7.1963525728342328E-3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2.1095488119476655E-3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3.3151860431479712E-3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1.8069941703502586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3.5678276140768612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3.006908152230805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0.11427237380307168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2.4669672860197478E-4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2.6428979646087841E-2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5.3723578275673672E-2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5.1264643556608869E-2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4.0818775939587874E-2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2.8025792950433094E-4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8.468048594423118E-5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4.765852276139345E-2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0.2412731576307981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0.22872296826779678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0.18750044414918224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3.4435404013167349E-4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1.1217847001363814E-4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17.689049439131143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17.235952614906608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13.00223221559926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5.484149853639444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3.9090264354330129E-3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4.4905248155701263E-3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3.3492776473623394E-3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2.4917245224532346E-3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1.6114693183690924E-4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3.0911579370674337E-5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0.85031657794803139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0.90259006573594136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0.67647168368150989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0.63216085514323395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1.7139515802522536E-4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3.3740057961310568E-5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2.6589964204685055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2.8359367133344153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2.8062500389119545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2.1804818799218508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1.6904352837706385E-4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3.43608878313043E-5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0.90415226966975382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1.0075404836171071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0.99207646666803539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0.77462103587854636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1.042836291591964E-4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2.216224835777819E-5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3.1660259153511237E-5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2.7344121881226391E-4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5.8429435461106237E-4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4.231050810322463E-4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1.1791254183865419E-4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2.6809497015350026E-5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2.2977810907246336E-4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4.2498930423695097E-4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3.3745550571457895E-4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1.0396034618988632E-4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2.6670013777526412E-5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2.123496337243437E-4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3.6443394242058482E-4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3.3299228476797407E-4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1.0424809948096084E-4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2.3825282452563518E-5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1.1624833225430225E-4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1.9070804207939251E-4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2.0046443799256986E-4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6.7850610567371926E-5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2.2542536673999204E-3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2.4907878304183677E-3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1.8643872609949463E-3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1.462367736291278E-3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1.0445936988021231E-4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1.8705285968588783E-5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3.53653855482845E-2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3.7561784037362017E-2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3.7151702777430608E-2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3.0958215808264345E-2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1.9316090585225931E-4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3.4719666144501841E-5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2.0517697863215484E-3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2.3914958838139409E-3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1.5631605548541011E-2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1.4318497607602189E-2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1.8995203865973167E-3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1.3844747536830387E-4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3.3036179085053179E-2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3.226784481773648E-2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4.8528379717308549E-2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0.12782627520990228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7.2012212491463445E-2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1.3364681060255929E-2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0.88951199431361438</v>
      </c>
      <c r="G1263" s="1">
        <f t="shared" si="816"/>
        <v>0.95694536964701848</v>
      </c>
      <c r="H1263" s="1">
        <f t="shared" si="816"/>
        <v>1.0580954326471257</v>
      </c>
      <c r="I1263" s="1">
        <f t="shared" si="816"/>
        <v>1.2266788709806389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1.8116719735064468</v>
      </c>
      <c r="G1264" s="1">
        <f t="shared" si="816"/>
        <v>1.8116719735064495</v>
      </c>
      <c r="H1264" s="1">
        <f t="shared" si="816"/>
        <v>1.8116719735064499</v>
      </c>
      <c r="I1264" s="1">
        <f t="shared" si="816"/>
        <v>1.8116719735064473</v>
      </c>
      <c r="J1264" s="1">
        <f t="shared" si="816"/>
        <v>1.9221897659609548</v>
      </c>
      <c r="K1264" s="1">
        <f t="shared" si="816"/>
        <v>2.1167248552169013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1.4637982671179686</v>
      </c>
      <c r="G1265" s="1">
        <f t="shared" si="816"/>
        <v>1.4637982671179672</v>
      </c>
      <c r="H1265" s="1">
        <f t="shared" si="816"/>
        <v>1.463798267117971</v>
      </c>
      <c r="I1265" s="1">
        <f t="shared" si="816"/>
        <v>1.4637982671179688</v>
      </c>
      <c r="J1265" s="1">
        <f t="shared" si="816"/>
        <v>1.5541511322355055</v>
      </c>
      <c r="K1265" s="1">
        <f t="shared" si="816"/>
        <v>1.7176335138699983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1.3374527251491992</v>
      </c>
      <c r="G1266" s="1">
        <f t="shared" si="816"/>
        <v>1.337452725149203</v>
      </c>
      <c r="H1266" s="1">
        <f t="shared" si="816"/>
        <v>1.3374527251491968</v>
      </c>
      <c r="I1266" s="1">
        <f t="shared" si="816"/>
        <v>1.3374527251492065</v>
      </c>
      <c r="J1266" s="1">
        <f t="shared" si="816"/>
        <v>1.4091272765465357</v>
      </c>
      <c r="K1266" s="1">
        <f t="shared" si="816"/>
        <v>1.5843519073259564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1.2949729235430816</v>
      </c>
      <c r="G1267" s="1">
        <f t="shared" si="816"/>
        <v>1.2949729235430794</v>
      </c>
      <c r="H1267" s="1">
        <f t="shared" si="816"/>
        <v>1.2949729235430807</v>
      </c>
      <c r="I1267" s="1">
        <f t="shared" si="816"/>
        <v>1.29497292354308</v>
      </c>
      <c r="J1267" s="1">
        <f t="shared" si="816"/>
        <v>1.381274998389403</v>
      </c>
      <c r="K1267" s="1">
        <f t="shared" si="816"/>
        <v>1.5199663480657484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0.70820332636884986</v>
      </c>
      <c r="G1268" s="1">
        <f t="shared" si="820"/>
        <v>0.76313060387885256</v>
      </c>
      <c r="H1268" s="1">
        <f t="shared" si="820"/>
        <v>0.77589842780313467</v>
      </c>
      <c r="I1268" s="1">
        <f t="shared" si="820"/>
        <v>0.81715266900519312</v>
      </c>
      <c r="J1268" s="1">
        <f t="shared" si="820"/>
        <v>0.95832565597224573</v>
      </c>
      <c r="K1268" s="1">
        <f t="shared" si="820"/>
        <v>1.1996235789780783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0.59104151638891556</v>
      </c>
      <c r="G1269" s="1">
        <f t="shared" si="820"/>
        <v>0.63285420051125574</v>
      </c>
      <c r="H1269" s="1">
        <f t="shared" si="820"/>
        <v>0.5919908584591651</v>
      </c>
      <c r="I1269" s="1">
        <f t="shared" si="820"/>
        <v>0.68368618060789377</v>
      </c>
      <c r="J1269" s="1">
        <f t="shared" si="820"/>
        <v>0.84594721045332388</v>
      </c>
      <c r="K1269" s="1">
        <f t="shared" si="820"/>
        <v>1.1056852185900403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0.54553653824420723</v>
      </c>
      <c r="G1270" s="1">
        <f t="shared" si="820"/>
        <v>0.60406685365304358</v>
      </c>
      <c r="H1270" s="1">
        <f t="shared" si="820"/>
        <v>0.61793381638520151</v>
      </c>
      <c r="I1270" s="1">
        <f t="shared" si="820"/>
        <v>0.66531924303631529</v>
      </c>
      <c r="J1270" s="1">
        <f t="shared" si="820"/>
        <v>0.85917122572676141</v>
      </c>
      <c r="K1270" s="1">
        <f t="shared" si="820"/>
        <v>1.1266153655657356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0.51975568473665867</v>
      </c>
      <c r="G1271" s="1">
        <f t="shared" si="820"/>
        <v>0.57150114694831</v>
      </c>
      <c r="H1271" s="1">
        <f t="shared" si="820"/>
        <v>0.58374064312535667</v>
      </c>
      <c r="I1271" s="1">
        <f t="shared" si="820"/>
        <v>0.62537131472806762</v>
      </c>
      <c r="J1271" s="1">
        <f t="shared" si="820"/>
        <v>0.77015228613776765</v>
      </c>
      <c r="K1271" s="1">
        <f t="shared" si="820"/>
        <v>1.0098740309972813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0.77546906464185283</v>
      </c>
      <c r="H1272" s="1">
        <f t="shared" si="821"/>
        <v>0.78756161373056621</v>
      </c>
      <c r="I1272" s="1">
        <f t="shared" si="821"/>
        <v>0.82882649283129972</v>
      </c>
      <c r="J1272" s="1">
        <f t="shared" si="821"/>
        <v>0.97344440635471274</v>
      </c>
      <c r="K1272" s="1">
        <f t="shared" si="821"/>
        <v>1.2149862817067596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0.66666662043868941</v>
      </c>
      <c r="G1273" s="1">
        <f t="shared" si="821"/>
        <v>0.63964000595022685</v>
      </c>
      <c r="H1273" s="1">
        <f t="shared" si="821"/>
        <v>0.64894378010927267</v>
      </c>
      <c r="I1273" s="1">
        <f t="shared" si="821"/>
        <v>0.69208235332939738</v>
      </c>
      <c r="J1273" s="1">
        <f t="shared" si="821"/>
        <v>0.84665307341318219</v>
      </c>
      <c r="K1273" s="1">
        <f t="shared" si="821"/>
        <v>1.123553467299782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0.54218011329410409</v>
      </c>
      <c r="G1274" s="1">
        <f t="shared" si="821"/>
        <v>0.61262437516146684</v>
      </c>
      <c r="H1274" s="1">
        <f t="shared" si="821"/>
        <v>0.62626453454649822</v>
      </c>
      <c r="I1274" s="1">
        <f t="shared" si="821"/>
        <v>0.67374068254476061</v>
      </c>
      <c r="J1274" s="1">
        <f t="shared" si="821"/>
        <v>0.85157539319344633</v>
      </c>
      <c r="K1274" s="1">
        <f t="shared" si="821"/>
        <v>1.1344880090604135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0.52687031417176688</v>
      </c>
      <c r="G1275" s="1">
        <f t="shared" si="821"/>
        <v>0.57893946586641487</v>
      </c>
      <c r="H1275" s="1">
        <f t="shared" si="821"/>
        <v>0.59121228422377059</v>
      </c>
      <c r="I1275" s="1">
        <f t="shared" si="821"/>
        <v>0.63292222986715785</v>
      </c>
      <c r="J1275" s="1">
        <f t="shared" si="821"/>
        <v>0.7762232787551443</v>
      </c>
      <c r="K1275" s="1">
        <f t="shared" si="821"/>
        <v>1.0187144504329355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1.0965696656165214</v>
      </c>
      <c r="H1276" s="1">
        <f t="shared" si="822"/>
        <v>1.0965696656165203</v>
      </c>
      <c r="I1276" s="1">
        <f t="shared" si="822"/>
        <v>1.0965696656165191</v>
      </c>
      <c r="J1276" s="1">
        <f t="shared" si="822"/>
        <v>1.1794686264419909</v>
      </c>
      <c r="K1276" s="1">
        <f t="shared" si="822"/>
        <v>1.2464270134918012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0.89149519806162159</v>
      </c>
      <c r="G1277" s="1">
        <f t="shared" si="823"/>
        <v>0.8914951980616207</v>
      </c>
      <c r="H1277" s="1">
        <f t="shared" si="823"/>
        <v>0.89149519806162236</v>
      </c>
      <c r="I1277" s="1">
        <f t="shared" si="823"/>
        <v>0.89149519806162059</v>
      </c>
      <c r="J1277" s="1">
        <f t="shared" si="823"/>
        <v>0.96951961458248426</v>
      </c>
      <c r="K1277" s="1">
        <f t="shared" si="823"/>
        <v>1.0529595145343784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0.83000507256490574</v>
      </c>
      <c r="G1278" s="1">
        <f t="shared" si="824"/>
        <v>0.83000507256490663</v>
      </c>
      <c r="H1278" s="1">
        <f t="shared" si="824"/>
        <v>0.83000507256490308</v>
      </c>
      <c r="I1278" s="1">
        <f t="shared" si="824"/>
        <v>0.83000507256490508</v>
      </c>
      <c r="J1278" s="1">
        <f t="shared" si="824"/>
        <v>0.90483573363532055</v>
      </c>
      <c r="K1278" s="1">
        <f t="shared" si="824"/>
        <v>0.99525268953013335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0.83675282096654158</v>
      </c>
      <c r="H1279" s="1">
        <f t="shared" si="825"/>
        <v>0.83675282096654213</v>
      </c>
      <c r="I1279" s="1">
        <f t="shared" si="825"/>
        <v>0.83675282096654335</v>
      </c>
      <c r="J1279" s="1">
        <f t="shared" si="825"/>
        <v>0.91395405562616205</v>
      </c>
      <c r="K1279" s="1">
        <f t="shared" si="825"/>
        <v>1.0603586197043022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0.49379534694678279</v>
      </c>
      <c r="G1280" s="1">
        <f t="shared" si="826"/>
        <v>0.50503220860251363</v>
      </c>
      <c r="H1280" s="1">
        <f t="shared" si="826"/>
        <v>0.52188750108610926</v>
      </c>
      <c r="I1280" s="1">
        <f t="shared" si="826"/>
        <v>0.5499796552254369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1.1355516875336651</v>
      </c>
      <c r="G1281" s="1">
        <f t="shared" si="826"/>
        <v>1.1576769642075262</v>
      </c>
      <c r="H1281" s="1">
        <f t="shared" si="826"/>
        <v>1.1546873134286952</v>
      </c>
      <c r="I1281" s="1">
        <f t="shared" si="826"/>
        <v>1.050839117305735</v>
      </c>
      <c r="J1281" s="1">
        <f t="shared" si="826"/>
        <v>0.90469388814034279</v>
      </c>
      <c r="K1281" s="1">
        <f t="shared" si="826"/>
        <v>0.92626781382543599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1.611288736822734</v>
      </c>
      <c r="G1282" s="1">
        <f t="shared" si="826"/>
        <v>1.8945277990803775</v>
      </c>
      <c r="H1282" s="1">
        <f t="shared" si="826"/>
        <v>1.8808816110206477</v>
      </c>
      <c r="I1282" s="1">
        <f t="shared" si="826"/>
        <v>1.875661542135358</v>
      </c>
      <c r="J1282" s="1">
        <f t="shared" si="826"/>
        <v>1.8329857291450193</v>
      </c>
      <c r="K1282" s="1">
        <f t="shared" si="826"/>
        <v>0.78400634061381935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1.9856884130493808</v>
      </c>
      <c r="G1283" s="1">
        <f t="shared" si="826"/>
        <v>2.5029056510750389</v>
      </c>
      <c r="H1283" s="1">
        <f t="shared" si="826"/>
        <v>2.5007174463725921</v>
      </c>
      <c r="I1283" s="1">
        <f t="shared" si="826"/>
        <v>2.5144467654125719</v>
      </c>
      <c r="J1283" s="1">
        <f t="shared" si="826"/>
        <v>0.72788317752153331</v>
      </c>
      <c r="K1283" s="1">
        <f t="shared" si="826"/>
        <v>0.70845591762183591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1.2176812594958066</v>
      </c>
      <c r="G1284" s="1">
        <f t="shared" si="826"/>
        <v>1.4071543715492181</v>
      </c>
      <c r="H1284" s="1">
        <f t="shared" si="826"/>
        <v>1.4052968012014422</v>
      </c>
      <c r="I1284" s="1">
        <f t="shared" si="826"/>
        <v>1.3951609552618591</v>
      </c>
      <c r="J1284" s="1">
        <f t="shared" si="826"/>
        <v>0.70443924191527729</v>
      </c>
      <c r="K1284" s="1">
        <f t="shared" si="826"/>
        <v>0.69937212093764123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0.28603940550919477</v>
      </c>
      <c r="G1285" s="1">
        <f t="shared" si="826"/>
        <v>0.29254854993039731</v>
      </c>
      <c r="H1285" s="1">
        <f t="shared" si="826"/>
        <v>0.30231226656220067</v>
      </c>
      <c r="I1285" s="1">
        <f t="shared" si="826"/>
        <v>0.31858512761520624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0.68385592491150593</v>
      </c>
      <c r="G1286" s="1">
        <f t="shared" si="826"/>
        <v>0.67633302939601692</v>
      </c>
      <c r="H1286" s="1">
        <f t="shared" si="826"/>
        <v>0.67616874875228727</v>
      </c>
      <c r="I1286" s="1">
        <f t="shared" si="826"/>
        <v>0.6832305790799923</v>
      </c>
      <c r="J1286" s="1">
        <f t="shared" si="826"/>
        <v>0.60264515833531229</v>
      </c>
      <c r="K1286" s="1">
        <f t="shared" si="826"/>
        <v>0.62816200783532361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0.605988037445223</v>
      </c>
      <c r="G1287" s="1">
        <f t="shared" si="826"/>
        <v>0.60446012619134326</v>
      </c>
      <c r="H1287" s="1">
        <f t="shared" si="826"/>
        <v>0.60954111562477131</v>
      </c>
      <c r="I1287" s="1">
        <f t="shared" si="826"/>
        <v>0.60936191807665252</v>
      </c>
      <c r="J1287" s="1">
        <f t="shared" si="826"/>
        <v>0.51231945981960647</v>
      </c>
      <c r="K1287" s="1">
        <f t="shared" si="826"/>
        <v>0.50454300829944765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0.51625955129890655</v>
      </c>
      <c r="G1288" s="1">
        <f t="shared" si="826"/>
        <v>0.51602763491419867</v>
      </c>
      <c r="H1288" s="1">
        <f t="shared" si="826"/>
        <v>0.51597104954618445</v>
      </c>
      <c r="I1288" s="1">
        <f t="shared" si="826"/>
        <v>0.5202415186750543</v>
      </c>
      <c r="J1288" s="1">
        <f t="shared" si="826"/>
        <v>0.46817746511504083</v>
      </c>
      <c r="K1288" s="1">
        <f t="shared" si="826"/>
        <v>0.46895179880015075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0.45435491771139719</v>
      </c>
      <c r="G1289" s="1">
        <f t="shared" si="826"/>
        <v>0.45101391493402043</v>
      </c>
      <c r="H1289" s="1">
        <f t="shared" si="826"/>
        <v>0.44365670636352822</v>
      </c>
      <c r="I1289" s="1">
        <f t="shared" si="826"/>
        <v>0.44445617242739732</v>
      </c>
      <c r="J1289" s="1">
        <f t="shared" si="826"/>
        <v>0.43505709901716599</v>
      </c>
      <c r="K1289" s="1">
        <f t="shared" si="826"/>
        <v>0.47329901763586812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0.51837627625535143</v>
      </c>
      <c r="H1290" s="1">
        <f t="shared" si="826"/>
        <v>0.54992071034190082</v>
      </c>
      <c r="I1290" s="1">
        <f t="shared" si="826"/>
        <v>0.58427015597095333</v>
      </c>
      <c r="J1290" s="1">
        <f t="shared" si="826"/>
        <v>0.6537155487466062</v>
      </c>
      <c r="K1290" s="1">
        <f t="shared" si="826"/>
        <v>0.72838703358267898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0.41733711223535025</v>
      </c>
      <c r="H1291" s="1">
        <f t="shared" si="826"/>
        <v>0.44360021506615632</v>
      </c>
      <c r="I1291" s="1">
        <f t="shared" si="826"/>
        <v>0.46789130042149207</v>
      </c>
      <c r="J1291" s="1">
        <f t="shared" si="826"/>
        <v>0.54894963741035918</v>
      </c>
      <c r="K1291" s="1">
        <f t="shared" si="826"/>
        <v>0.59352897304267205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0.38796990995538666</v>
      </c>
      <c r="H1292" s="1">
        <f t="shared" si="826"/>
        <v>0.4124389723450485</v>
      </c>
      <c r="I1292" s="1">
        <f t="shared" si="826"/>
        <v>0.4343346736926158</v>
      </c>
      <c r="J1292" s="1">
        <f t="shared" si="826"/>
        <v>0.51467688999035532</v>
      </c>
      <c r="K1292" s="1">
        <f t="shared" si="826"/>
        <v>0.5517497256795344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0.39332458747711391</v>
      </c>
      <c r="H1293" s="1">
        <f t="shared" si="826"/>
        <v>0.41784146538533223</v>
      </c>
      <c r="I1293" s="1">
        <f t="shared" si="826"/>
        <v>0.44124606354980028</v>
      </c>
      <c r="J1293" s="1">
        <f t="shared" si="826"/>
        <v>0.53470256679720696</v>
      </c>
      <c r="K1293" s="1">
        <f t="shared" si="826"/>
        <v>0.56363739177894334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0.41824117647058773</v>
      </c>
      <c r="G1295" s="1">
        <f t="shared" si="827"/>
        <v>1.3693248425369726</v>
      </c>
      <c r="H1295" s="1">
        <f t="shared" si="827"/>
        <v>1.3791552573434769</v>
      </c>
      <c r="I1295" s="1">
        <f t="shared" si="827"/>
        <v>1.2010871342578679</v>
      </c>
      <c r="J1295" s="1">
        <f t="shared" si="827"/>
        <v>0.92763952846490505</v>
      </c>
      <c r="K1295" s="1">
        <f t="shared" si="827"/>
        <v>0.92658509174062897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1.1721136019491376</v>
      </c>
      <c r="G1296" s="1">
        <f t="shared" si="827"/>
        <v>2.6814111869423671</v>
      </c>
      <c r="H1296" s="1">
        <f t="shared" si="827"/>
        <v>2.2442453487970213</v>
      </c>
      <c r="I1296" s="1">
        <f t="shared" si="827"/>
        <v>2.2282355787225496</v>
      </c>
      <c r="J1296" s="1">
        <f t="shared" si="827"/>
        <v>1.9333785867228819</v>
      </c>
      <c r="K1296" s="1">
        <f t="shared" si="827"/>
        <v>0.78351746262309085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0.89614827974485789</v>
      </c>
      <c r="G1297" s="1">
        <f t="shared" si="827"/>
        <v>1.1867682140295086</v>
      </c>
      <c r="H1297" s="1">
        <f t="shared" si="827"/>
        <v>1.182218487282914</v>
      </c>
      <c r="I1297" s="1">
        <f t="shared" si="827"/>
        <v>1.2553286348070791</v>
      </c>
      <c r="J1297" s="1">
        <f t="shared" si="827"/>
        <v>0.71659150295849483</v>
      </c>
      <c r="K1297" s="1">
        <f t="shared" si="827"/>
        <v>0.70789614014132107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1.3449695350323314</v>
      </c>
      <c r="G1298" s="1">
        <f t="shared" si="827"/>
        <v>1.625733749866666</v>
      </c>
      <c r="H1298" s="1">
        <f t="shared" si="827"/>
        <v>1.6297767040918798</v>
      </c>
      <c r="I1298" s="1">
        <f t="shared" si="827"/>
        <v>1.6464584629499863</v>
      </c>
      <c r="J1298" s="1">
        <f t="shared" si="827"/>
        <v>0.7065507895068085</v>
      </c>
      <c r="K1298" s="1">
        <f t="shared" si="827"/>
        <v>0.69883380667114414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0.33901850024086011</v>
      </c>
      <c r="G1299" s="1">
        <f t="shared" si="827"/>
        <v>0.35391427166601058</v>
      </c>
      <c r="H1299" s="1">
        <f t="shared" si="827"/>
        <v>0.3762579288037376</v>
      </c>
      <c r="I1299" s="1">
        <f t="shared" si="827"/>
        <v>0.41349735736661453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0.75007821366303362</v>
      </c>
      <c r="G1300" s="1">
        <f t="shared" si="827"/>
        <v>0.76499125088463438</v>
      </c>
      <c r="H1300" s="1">
        <f t="shared" si="827"/>
        <v>0.76770520598394221</v>
      </c>
      <c r="I1300" s="1">
        <f t="shared" si="827"/>
        <v>0.78571309024848435</v>
      </c>
      <c r="J1300" s="1">
        <f t="shared" si="827"/>
        <v>0.65403225220744077</v>
      </c>
      <c r="K1300" s="1">
        <f t="shared" si="827"/>
        <v>0.65127760809627511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0.69657194527929978</v>
      </c>
      <c r="G1301" s="1">
        <f t="shared" si="827"/>
        <v>0.7038667811647944</v>
      </c>
      <c r="H1301" s="1">
        <f t="shared" si="827"/>
        <v>0.71194896848469036</v>
      </c>
      <c r="I1301" s="1">
        <f t="shared" si="827"/>
        <v>0.76303961063524384</v>
      </c>
      <c r="J1301" s="1">
        <f t="shared" si="827"/>
        <v>0.52690850090439811</v>
      </c>
      <c r="K1301" s="1">
        <f t="shared" si="827"/>
        <v>0.52262562375013444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0.52798405564739881</v>
      </c>
      <c r="G1302" s="1">
        <f t="shared" si="827"/>
        <v>0.53242332927622948</v>
      </c>
      <c r="H1302" s="1">
        <f t="shared" si="827"/>
        <v>0.53195782212607046</v>
      </c>
      <c r="I1302" s="1">
        <f t="shared" si="827"/>
        <v>0.54122117935568237</v>
      </c>
      <c r="J1302" s="1">
        <f t="shared" si="827"/>
        <v>0.48269176218544374</v>
      </c>
      <c r="K1302" s="1">
        <f t="shared" si="827"/>
        <v>0.48577678811134345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0.46600993677268815</v>
      </c>
      <c r="G1303" s="1">
        <f t="shared" si="827"/>
        <v>0.45575459000777485</v>
      </c>
      <c r="H1303" s="1">
        <f t="shared" si="827"/>
        <v>0.45679869003530782</v>
      </c>
      <c r="I1303" s="1">
        <f t="shared" si="827"/>
        <v>0.4632614890506942</v>
      </c>
      <c r="J1303" s="1">
        <f t="shared" si="827"/>
        <v>0.44810773684139804</v>
      </c>
      <c r="K1303" s="1">
        <f t="shared" si="827"/>
        <v>0.4590518284102581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0.58953595668139158</v>
      </c>
      <c r="I1304" s="1">
        <f t="shared" si="827"/>
        <v>0.62041240133528219</v>
      </c>
      <c r="J1304" s="1">
        <f t="shared" si="827"/>
        <v>0.69887089437310046</v>
      </c>
      <c r="K1304" s="1">
        <f t="shared" si="827"/>
        <v>0.75377741243731622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0.45210145766281434</v>
      </c>
      <c r="H1305" s="1">
        <f t="shared" si="827"/>
        <v>0.47531883198902658</v>
      </c>
      <c r="I1305" s="1">
        <f t="shared" si="827"/>
        <v>0.49773932612865635</v>
      </c>
      <c r="J1305" s="1">
        <f t="shared" si="827"/>
        <v>0.57663740250967011</v>
      </c>
      <c r="K1305" s="1">
        <f t="shared" si="827"/>
        <v>0.61308643562580167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0.42028149632876899</v>
      </c>
      <c r="H1306" s="1">
        <f t="shared" si="827"/>
        <v>0.4418394409803354</v>
      </c>
      <c r="I1306" s="1">
        <f t="shared" si="827"/>
        <v>0.4618963875703811</v>
      </c>
      <c r="J1306" s="1">
        <f t="shared" si="827"/>
        <v>0.53962988276256163</v>
      </c>
      <c r="K1306" s="1">
        <f t="shared" si="827"/>
        <v>0.57022996246065127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0.39943403925494786</v>
      </c>
      <c r="H1307" s="1">
        <f t="shared" si="827"/>
        <v>0.41789994053930285</v>
      </c>
      <c r="I1307" s="1">
        <f t="shared" si="827"/>
        <v>0.43643607331928197</v>
      </c>
      <c r="J1307" s="1">
        <f t="shared" si="827"/>
        <v>0.51336125819112333</v>
      </c>
      <c r="K1307" s="1">
        <f t="shared" si="827"/>
        <v>0.5389796431186219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0.61539956264042928</v>
      </c>
      <c r="G1309" s="1">
        <f t="shared" si="828"/>
        <v>5.5738412801165254</v>
      </c>
      <c r="H1309" s="1">
        <f t="shared" si="828"/>
        <v>0.98087474021223164</v>
      </c>
      <c r="I1309" s="1">
        <f t="shared" si="828"/>
        <v>0.5305632537294126</v>
      </c>
      <c r="J1309" s="1">
        <f t="shared" si="828"/>
        <v>9.4354414791555431E-4</v>
      </c>
      <c r="K1309" s="1">
        <f t="shared" si="828"/>
        <v>5.2725687100974321E-4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0.63140118024890146</v>
      </c>
      <c r="G1310" s="1">
        <f t="shared" si="828"/>
        <v>15.299431205428274</v>
      </c>
      <c r="H1310" s="1">
        <f t="shared" si="828"/>
        <v>3.790540379707321E-2</v>
      </c>
      <c r="I1310" s="1">
        <f t="shared" si="828"/>
        <v>6.8213863710622881E-3</v>
      </c>
      <c r="J1310" s="1">
        <f t="shared" si="828"/>
        <v>3.0540481439758166E-5</v>
      </c>
      <c r="K1310" s="1">
        <f t="shared" si="828"/>
        <v>1.0887450239959657E-5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0.4678330905535395</v>
      </c>
      <c r="G1311" s="1">
        <f t="shared" si="828"/>
        <v>2.9674275936151205E-3</v>
      </c>
      <c r="H1311" s="1">
        <f t="shared" si="828"/>
        <v>2.1303518385333745E-2</v>
      </c>
      <c r="I1311" s="1">
        <f t="shared" si="828"/>
        <v>2.7463221933499132E-2</v>
      </c>
      <c r="J1311" s="1">
        <f t="shared" si="828"/>
        <v>0.22862095046635414</v>
      </c>
      <c r="K1311" s="1">
        <f t="shared" si="828"/>
        <v>4.8835538232068633E-2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0.68268911322159709</v>
      </c>
      <c r="G1312" s="1">
        <f t="shared" si="828"/>
        <v>0.27508549670253185</v>
      </c>
      <c r="H1312" s="1">
        <f t="shared" si="828"/>
        <v>0.26841728658776248</v>
      </c>
      <c r="I1312" s="1">
        <f t="shared" si="828"/>
        <v>0.35955203924873558</v>
      </c>
      <c r="J1312" s="1">
        <f t="shared" si="828"/>
        <v>0.44567330938217797</v>
      </c>
      <c r="K1312" s="1">
        <f t="shared" si="828"/>
        <v>0.46753976489664478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0.75588603050128245</v>
      </c>
      <c r="G1313" s="3">
        <f t="shared" ref="G1313:K1313" si="831">G1314+G1320+G1325+G1339</f>
        <v>1.2646560537143958</v>
      </c>
      <c r="H1313" s="3">
        <f t="shared" si="831"/>
        <v>2.326430725304701</v>
      </c>
      <c r="I1313" s="3">
        <f t="shared" si="831"/>
        <v>3.7666319078357207</v>
      </c>
      <c r="J1313" s="3">
        <f t="shared" si="831"/>
        <v>2.5893860775585815</v>
      </c>
      <c r="K1313" s="3">
        <f t="shared" si="831"/>
        <v>1.2490600599221153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5.7806856075966889E-3</v>
      </c>
      <c r="G1314" s="1">
        <f t="shared" ref="G1314:K1314" si="832">SUM(G1315:G1319)</f>
        <v>1.2530044535063406E-2</v>
      </c>
      <c r="H1314" s="1">
        <f t="shared" si="832"/>
        <v>1.0029331075963795E-2</v>
      </c>
      <c r="I1314" s="1">
        <f t="shared" si="832"/>
        <v>5.4602960800949923E-2</v>
      </c>
      <c r="J1314" s="1">
        <f t="shared" si="832"/>
        <v>0.50973224452824106</v>
      </c>
      <c r="K1314" s="1">
        <f t="shared" si="832"/>
        <v>1.0515427602234988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4.7625639800902465E-4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4.7578565733038918E-4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4.6661630851253723E-4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7.8684514180945144E-6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8.040382706181315E-4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5.5014406223927049E-3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5.2583669230607082E-2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0.12200891467605199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0.19391635244091182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1.4136204506131668E-3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2.358086098840184E-3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2.5391878665776907E-3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1.3632980092729442E-3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0.11167554800054087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0.12015651715103763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3.7527041606348682E-3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8.8473528299716376E-3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1.318060440995015E-3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6.0277889031460274E-4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0.27596798233138109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0.73743707038277961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1.3023614692153434E-4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4.4781678303063406E-5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2.0402583748584577E-4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5.3214670755292511E-5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7.9799520267076802E-5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3.2820248769810782E-5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9.7735674222232188E-5</v>
      </c>
      <c r="J1320" s="1">
        <f t="shared" si="835"/>
        <v>1.3259113720627736E-4</v>
      </c>
      <c r="K1320" s="1">
        <f t="shared" si="835"/>
        <v>2.2638376372828336E-3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4.3155529532592962E-5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3.3597596007725321E-5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1.8843825965607502E-3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2.7220248054145648E-5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4.1908797702429806E-5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1.5614760738185435E-4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2.7359896635493582E-5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5.7084743496122244E-5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2.2330743334022889E-4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0.7497887349320711</v>
      </c>
      <c r="G1325" s="1">
        <f t="shared" ref="G1325:K1325" si="836">SUM(G1330:G1338)</f>
        <v>1.2515465015197238</v>
      </c>
      <c r="H1325" s="1">
        <f t="shared" si="836"/>
        <v>2.1856683824184255</v>
      </c>
      <c r="I1325" s="1">
        <f t="shared" si="836"/>
        <v>3.6044158386607075</v>
      </c>
      <c r="J1325" s="1">
        <f t="shared" si="836"/>
        <v>1.8470121265526258</v>
      </c>
      <c r="K1325" s="1">
        <f t="shared" si="836"/>
        <v>0.16382251830380526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0.73116797565624259</v>
      </c>
      <c r="G1326" s="1">
        <f t="shared" ref="G1326:K1326" si="837">G1325-G1327</f>
        <v>1.218260821630337</v>
      </c>
      <c r="H1326" s="1">
        <f t="shared" si="837"/>
        <v>2.1141412555005843</v>
      </c>
      <c r="I1326" s="1">
        <f t="shared" si="837"/>
        <v>3.4372202211128573</v>
      </c>
      <c r="J1326" s="1">
        <f t="shared" si="837"/>
        <v>1.5670764354338578</v>
      </c>
      <c r="K1326" s="1">
        <f t="shared" si="837"/>
        <v>-1.7479151965245077E-2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1.8620759275828482E-2</v>
      </c>
      <c r="G1327" s="1">
        <f t="shared" ref="G1327" si="838">SUM(G1328:G1329)</f>
        <v>3.3285679889386861E-2</v>
      </c>
      <c r="H1327" s="1">
        <f t="shared" ref="H1327" si="839">SUM(H1328:H1329)</f>
        <v>7.1527126917841244E-2</v>
      </c>
      <c r="I1327" s="1">
        <f t="shared" ref="I1327" si="840">SUM(I1328:I1329)</f>
        <v>0.16719561754785037</v>
      </c>
      <c r="J1327" s="1">
        <f t="shared" ref="J1327" si="841">SUM(J1328:J1329)</f>
        <v>0.27993569111876804</v>
      </c>
      <c r="K1327" s="1">
        <f t="shared" ref="K1327" si="842">SUM(K1328:K1329)</f>
        <v>0.18130167026905034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1.8620759275828482E-2</v>
      </c>
      <c r="G1328" s="1">
        <f>[1]Transport!C$26/SUM([1]Transport!C$22,[1]Transport!C$26)*G1325*(G$33+G$580)/(G$33+G$580+G$36)</f>
        <v>3.3285679889386861E-2</v>
      </c>
      <c r="H1328" s="1">
        <f>[1]Transport!D$26/SUM([1]Transport!D$22,[1]Transport!D$26)*H1325*(H$33+H$580)/(H$33+H$580+H$36)</f>
        <v>7.1527126917841244E-2</v>
      </c>
      <c r="I1328" s="1">
        <f>[1]Transport!E$26/SUM([1]Transport!E$22,[1]Transport!E$26)*I1325*(I$33+I$580)/(I$33+I$580+I$36)</f>
        <v>0.16719561754785037</v>
      </c>
      <c r="J1328" s="1">
        <f>[1]Transport!F$26/SUM([1]Transport!F$22,[1]Transport!F$26)*J1325*(J$33+J$580)/(J$33+J$580+J$36)</f>
        <v>0.13045006578022908</v>
      </c>
      <c r="K1328" s="1">
        <f>[1]Transport!G$26/SUM([1]Transport!G$22,[1]Transport!G$26)*K1325*(K$33+K$580)/(K$33+K$580+K$36)</f>
        <v>1.8053080907176472E-2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0.14948562533853899</v>
      </c>
      <c r="K1329" s="1">
        <f>(K$36+K$716)/([1]Transport!G$22+[1]Transport!G$26)*K1325</f>
        <v>0.16324858936187386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0.2142054614155223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0.21400842223610353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1.3849014371206676E-3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1.3539182747738297E-3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9.6214073519569718E-2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4.3718325465737923E-3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4.571213521773E-3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4.5955624384088007E-3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8.3896404593641557E-4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3.1810101697471373E-4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0.12962125790381931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0.12976482630043226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7.7626549331433425E-2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0.30602827976670866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6.6366900527785974E-2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1.733991469317267E-2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1.7318260697825258E-2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1.7250128496311187E-2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3.1334649594613186E-4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7.6138034731324075E-4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0.17687478226276804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0.61380671657321162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0.39261882692218814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3.3305854890123681E-4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0.11072902951094322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0.13178167886042744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0.24021042331798004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0.40325536241087984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4.0039360051905726E-2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2.3383734765384745E-4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0.6181035409571719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0.75348662974824254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1.4029785949641296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2.5037467464696532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1.1061327774911129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3.565473429197826E-4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3.3029032748371346E-3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9.991318927649228E-6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3.1660996161462211E-4</v>
      </c>
      <c r="G1339" s="1">
        <f t="shared" ref="G1339:K1339" si="843">SUM(G1344:G1348)</f>
        <v>5.7950765960857766E-4</v>
      </c>
      <c r="H1339" s="1">
        <f t="shared" si="843"/>
        <v>0.13073301181031177</v>
      </c>
      <c r="I1339" s="1">
        <f t="shared" si="843"/>
        <v>0.10751537269984095</v>
      </c>
      <c r="J1339" s="1">
        <f t="shared" si="843"/>
        <v>0.23250911534050875</v>
      </c>
      <c r="K1339" s="1">
        <f t="shared" si="843"/>
        <v>3.1430943757528397E-2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2.9287205375932117E-4</v>
      </c>
      <c r="G1340" s="1">
        <f t="shared" ref="G1340:K1340" si="844">G1339-G1341</f>
        <v>4.9369035988523497E-4</v>
      </c>
      <c r="H1340" s="1">
        <f t="shared" si="844"/>
        <v>0.13070764295358306</v>
      </c>
      <c r="I1340" s="1">
        <f t="shared" si="844"/>
        <v>0.10751283029141705</v>
      </c>
      <c r="J1340" s="1">
        <f t="shared" si="844"/>
        <v>-0.34705830928315218</v>
      </c>
      <c r="K1340" s="1">
        <f t="shared" si="844"/>
        <v>-4.0053510345848704E-2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2.3737907855300942E-5</v>
      </c>
      <c r="G1341" s="1">
        <f t="shared" ref="G1341" si="845">SUM(G1342:G1343)</f>
        <v>8.5817299723342725E-5</v>
      </c>
      <c r="H1341" s="1">
        <f t="shared" ref="H1341" si="846">SUM(H1342:H1343)</f>
        <v>2.5368856728724843E-5</v>
      </c>
      <c r="I1341" s="1">
        <f t="shared" ref="I1341" si="847">SUM(I1342:I1343)</f>
        <v>2.5424084239056681E-6</v>
      </c>
      <c r="J1341" s="1">
        <f t="shared" ref="J1341" si="848">SUM(J1342:J1343)</f>
        <v>0.57956742462366095</v>
      </c>
      <c r="K1341" s="1">
        <f t="shared" ref="K1341" si="849">SUM(K1342:K1343)</f>
        <v>7.1484454103377101E-2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2.3737907855300942E-5</v>
      </c>
      <c r="G1342" s="1">
        <f>[1]Transport!C$27/SUM([1]Transport!C$24,[1]Transport!C$27)*G1339*(G$45+G$612)/(G$45+G$612+G$47)</f>
        <v>8.5817299723342725E-5</v>
      </c>
      <c r="H1342" s="1">
        <f>[1]Transport!D$27/SUM([1]Transport!D$24,[1]Transport!D$27)*H1339*(H$45+H$612)/(H$45+H$612+H$47)</f>
        <v>2.5368856728724843E-5</v>
      </c>
      <c r="I1342" s="1">
        <f>[1]Transport!E$27/SUM([1]Transport!E$24,[1]Transport!E$27)*I1339*(I$45+I$612)/(I$45+I$612+I$47)</f>
        <v>2.5424084239056681E-6</v>
      </c>
      <c r="J1342" s="1">
        <f>[1]Transport!F$27/SUM([1]Transport!F$24,[1]Transport!F$27)*J1339*(J$45+J$612)/(J$45+J$612+J$47)</f>
        <v>2.030785450344812E-5</v>
      </c>
      <c r="K1342" s="1">
        <f>[1]Transport!G$27/SUM([1]Transport!G$24,[1]Transport!G$27)*K1339*(K$45+K$612)/(K$45+K$612+K$47)</f>
        <v>2.6898845585153213E-6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0.57954711676915749</v>
      </c>
      <c r="K1343" s="1">
        <f>(K$47+K$714)/([1]Transport!G$24+[1]Transport!G$27)*K1339</f>
        <v>7.1481764218818591E-2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3.1660996161462211E-4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3.1711664089496122E-4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3.159669141448387E-4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8.3398560032745727E-5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2.5564543120488645E-2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4.7758503830865019E-4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7.0603590932654346E-4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2.7183058114034339E-3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8.9840458717942558E-5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9.2101046608166089E-4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1.328253747877805E-3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8.1161559370724831E-4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3.9381288854091191E-4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8.9151999962928203E-5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0.10393149130959664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0.10570953391365449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0.23099146383747496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2.8318825057584051E-2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0.29539895133673116</v>
      </c>
      <c r="G1349" s="3">
        <f t="shared" ref="G1349:K1349" si="850">SUM(G1350:G1372)</f>
        <v>0.3024835496906414</v>
      </c>
      <c r="H1349" s="3">
        <f t="shared" si="850"/>
        <v>0.31310757867014444</v>
      </c>
      <c r="I1349" s="3">
        <f t="shared" si="850"/>
        <v>0.33079128996756824</v>
      </c>
      <c r="J1349" s="3">
        <f t="shared" si="850"/>
        <v>0.35546559252719528</v>
      </c>
      <c r="K1349" s="3">
        <f t="shared" si="850"/>
        <v>0.37216557173140946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1.9958020686630315E-3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1.6051822100189095E-3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1.0025113783292846E-3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2.9797291804737078E-6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3.1540484397499235E-4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2.2568278753409064E-3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2.3520513473099372E-2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5.7837970104684749E-2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0.10395645734386783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3.890010721525406E-4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6.5409835542606487E-4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7.0905836278613852E-4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4.3250613105349085E-4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3.9336200365271225E-2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4.5572664763408481E-2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6.8663380812631518E-4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1.6317131081289742E-3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2.4541336771498752E-4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1.2238879654860881E-4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6.5965041215534106E-2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0.19114246525101766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1.5887130719206197E-5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5.6276094005899393E-6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2.5867631840028125E-5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7.6058543677789455E-6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1.2544920968175241E-5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5.6406241838052657E-6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1.0115732151454046E-5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8.6676153824332369E-6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5.71401255506974E-4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4.6029851713074098E-6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7.8161120565957523E-6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3.3816439660335973E-5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3.0946338965920164E-6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7.2100491717473111E-6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3.2590074530736283E-5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3.4811322028191295E-2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3.4781881117347369E-2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2.4479759402767096E-4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2.6799203538641449E-4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2.1633668387146393E-2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5.0929197370229299E-4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5.3374417810470324E-4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5.4590465476172894E-4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1.1833969633363459E-4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4.7444427169716993E-5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1.0141026459839764E-2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1.0152880672413312E-2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6.0807552324829428E-3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2.9656537470235809E-2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6.553535579874272E-3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0.24221573197230317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0.19378435000922684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0.12111263952338795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3.8829636912292089E-5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9.6395322673847414E-5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2.3943335199887023E-2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8.8740164616212591E-2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6.2758718421572102E-2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5.4644443508929717E-5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9.6850084185074164E-3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1.1559509090214557E-2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2.1877835449353122E-2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3.9544862221257811E-2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4.1266313896696771E-3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2.653483003870549E-5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3.5818808445282367E-2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4.3799352014137906E-2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8.4757341939173864E-2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0.16506714233473876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7.9282966026811993E-2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2.70995376966052E-5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1.27645589937184E-4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3.885003777810529E-7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4.4226234649472167E-3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3.5475826174971789E-3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2.2163401619002179E-3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1.0027636008931419E-5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3.2409467693366618E-3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6.2310966258948794E-5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1.0440870020043842E-4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4.5336993644773209E-4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7.6362661589700682E-6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8.1872475780583691E-5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1.2138649195157218E-4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8.3740542755778344E-5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4.3310121081794246E-5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5.030146040244544E-6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6.1686940670705563E-3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6.2831382495876099E-3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1.5890807861160355E-2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2.0109287162696455E-3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4.1906042144660338</v>
      </c>
      <c r="G1374" s="1">
        <f t="shared" ref="G1374:K1374" si="856">IFERROR(G1350/G1315,"-")</f>
        <v>3.3737507326839378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0.37869321701871833</v>
      </c>
      <c r="G1375" s="1">
        <f t="shared" si="857"/>
        <v>0.39227590961872283</v>
      </c>
      <c r="H1375" s="1">
        <f t="shared" si="857"/>
        <v>0.41022489021418529</v>
      </c>
      <c r="I1375" s="1">
        <f t="shared" si="857"/>
        <v>0.44729692349823541</v>
      </c>
      <c r="J1375" s="1">
        <f t="shared" si="857"/>
        <v>0.47404708302054288</v>
      </c>
      <c r="K1375" s="1">
        <f t="shared" si="857"/>
        <v>0.53608917471539363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0.27518070496490693</v>
      </c>
      <c r="G1376" s="1">
        <f t="shared" si="858"/>
        <v>0.2773852726360504</v>
      </c>
      <c r="H1376" s="1">
        <f t="shared" si="858"/>
        <v>0.2792461212182008</v>
      </c>
      <c r="I1376" s="1">
        <f t="shared" si="858"/>
        <v>0.31724988088565409</v>
      </c>
      <c r="J1376" s="1">
        <f t="shared" si="858"/>
        <v>0.35223646599057395</v>
      </c>
      <c r="K1376" s="1">
        <f t="shared" si="858"/>
        <v>0.37927751106603153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0.18297040713439908</v>
      </c>
      <c r="G1377" s="1">
        <f t="shared" si="859"/>
        <v>0.18442952818625241</v>
      </c>
      <c r="H1377" s="1">
        <f t="shared" si="859"/>
        <v>0.18619280275927474</v>
      </c>
      <c r="I1377" s="1">
        <f t="shared" si="859"/>
        <v>0.20304094671386314</v>
      </c>
      <c r="J1377" s="1">
        <f t="shared" si="859"/>
        <v>0.23903150161935666</v>
      </c>
      <c r="K1377" s="1">
        <f t="shared" si="859"/>
        <v>0.25919834102156247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0.12198710645807109</v>
      </c>
      <c r="G1378" s="1">
        <f t="shared" si="860"/>
        <v>0.12566767512607871</v>
      </c>
      <c r="H1378" s="1">
        <f t="shared" si="860"/>
        <v>0.1267860588579752</v>
      </c>
      <c r="I1378" s="1">
        <f t="shared" si="860"/>
        <v>0.1429277727330954</v>
      </c>
      <c r="J1378" s="1">
        <f t="shared" si="860"/>
        <v>0.15720546848138067</v>
      </c>
      <c r="K1378" s="1">
        <f t="shared" si="860"/>
        <v>0.17186415079808018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0.23440176174444108</v>
      </c>
      <c r="J1379" s="1">
        <f t="shared" si="861"/>
        <v>0.25798320154930832</v>
      </c>
      <c r="K1379" s="1">
        <f t="shared" si="861"/>
        <v>0.30322995794477065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0.16910151451049596</v>
      </c>
      <c r="J1380" s="1">
        <f t="shared" si="862"/>
        <v>0.18650289402462591</v>
      </c>
      <c r="K1380" s="1">
        <f t="shared" si="862"/>
        <v>0.2165671330309844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0.11310839137372304</v>
      </c>
      <c r="J1381" s="1">
        <f t="shared" si="863"/>
        <v>0.12630431057708244</v>
      </c>
      <c r="K1381" s="1">
        <f t="shared" si="863"/>
        <v>0.14594263183833375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0.16252575835064315</v>
      </c>
      <c r="I1383" s="1">
        <f t="shared" si="865"/>
        <v>0.17676174453008495</v>
      </c>
      <c r="J1383" s="1">
        <f t="shared" si="865"/>
        <v>0.19793811811217499</v>
      </c>
      <c r="K1383" s="1">
        <f t="shared" si="865"/>
        <v>0.2248493135751721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0.11676203169299433</v>
      </c>
      <c r="I1384" s="1">
        <f t="shared" si="866"/>
        <v>0.11878951968950872</v>
      </c>
      <c r="J1384" s="1">
        <f t="shared" si="866"/>
        <v>0.14105455043851003</v>
      </c>
      <c r="K1384" s="1">
        <f t="shared" si="866"/>
        <v>0.1491489326910527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7.8235828164578844E-2</v>
      </c>
      <c r="H1385" s="1">
        <f t="shared" si="867"/>
        <v>7.8240621606561589E-2</v>
      </c>
      <c r="I1385" s="1">
        <f t="shared" si="867"/>
        <v>7.8333447575012261E-2</v>
      </c>
      <c r="J1385" s="1">
        <f t="shared" si="867"/>
        <v>9.690783313504088E-2</v>
      </c>
      <c r="K1385" s="1">
        <f t="shared" si="867"/>
        <v>9.8747049022283165E-2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13.968680714886791</v>
      </c>
      <c r="G1387" s="1">
        <f t="shared" ref="G1387:K1387" si="869">IFERROR(G1363/G1334,"-")</f>
        <v>11.189596541502654</v>
      </c>
      <c r="H1387" s="1">
        <f t="shared" si="869"/>
        <v>7.0209702814264254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0.12391916748597497</v>
      </c>
      <c r="G1388" s="1">
        <f t="shared" si="870"/>
        <v>0.1266060031809427</v>
      </c>
      <c r="H1388" s="1">
        <f t="shared" si="870"/>
        <v>0.1353688462175259</v>
      </c>
      <c r="I1388" s="1">
        <f t="shared" si="870"/>
        <v>0.14457346623972325</v>
      </c>
      <c r="J1388" s="1">
        <f t="shared" si="870"/>
        <v>0.15984643149578268</v>
      </c>
      <c r="K1388" s="1">
        <f t="shared" si="870"/>
        <v>0.164068581002356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8.7465847585616721E-2</v>
      </c>
      <c r="G1389" s="1">
        <f t="shared" si="871"/>
        <v>8.7717118116680398E-2</v>
      </c>
      <c r="H1389" s="1">
        <f t="shared" si="871"/>
        <v>9.1077793990613817E-2</v>
      </c>
      <c r="I1389" s="1">
        <f t="shared" si="871"/>
        <v>9.806407033210203E-2</v>
      </c>
      <c r="J1389" s="1">
        <f t="shared" si="871"/>
        <v>0.10306436926864081</v>
      </c>
      <c r="K1389" s="1">
        <f t="shared" si="871"/>
        <v>0.11347558593585039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5.794952798654851E-2</v>
      </c>
      <c r="G1390" s="1">
        <f t="shared" si="872"/>
        <v>5.8128904063994194E-2</v>
      </c>
      <c r="H1390" s="1">
        <f t="shared" si="872"/>
        <v>6.0412426991689694E-2</v>
      </c>
      <c r="I1390" s="1">
        <f t="shared" si="872"/>
        <v>6.5928050657474702E-2</v>
      </c>
      <c r="J1390" s="1">
        <f t="shared" si="872"/>
        <v>7.167581292242195E-2</v>
      </c>
      <c r="K1390" s="1">
        <f t="shared" si="872"/>
        <v>7.6005440048117698E-2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3.8646481387947448E-2</v>
      </c>
      <c r="G1391" s="1" t="str">
        <f t="shared" si="873"/>
        <v>-</v>
      </c>
      <c r="H1391" s="1">
        <f t="shared" si="873"/>
        <v>3.888379308020546E-2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13.968680714886784</v>
      </c>
      <c r="G1392" s="1">
        <f t="shared" ref="G1392:K1392" si="874">IFERROR(G1368/G1344,"-")</f>
        <v>11.186996076539065</v>
      </c>
      <c r="H1392" s="1">
        <f t="shared" si="874"/>
        <v>7.0144691190174777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0.12023751974847233</v>
      </c>
      <c r="H1393" s="1">
        <f t="shared" si="875"/>
        <v>0.12677507100602992</v>
      </c>
      <c r="I1393" s="1">
        <f t="shared" si="875"/>
        <v>0.13047093451591529</v>
      </c>
      <c r="J1393" s="1">
        <f t="shared" si="875"/>
        <v>0.14788015569920415</v>
      </c>
      <c r="K1393" s="1">
        <f t="shared" si="875"/>
        <v>0.1667840073570169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8.4998076233608832E-2</v>
      </c>
      <c r="H1394" s="1">
        <f t="shared" si="876"/>
        <v>8.8894186109416601E-2</v>
      </c>
      <c r="I1394" s="1">
        <f t="shared" si="876"/>
        <v>9.1388028940641353E-2</v>
      </c>
      <c r="J1394" s="1">
        <f t="shared" si="876"/>
        <v>0.10317759220627266</v>
      </c>
      <c r="K1394" s="1">
        <f t="shared" si="876"/>
        <v>0.10997639321115033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5.6422133461237145E-2</v>
      </c>
      <c r="H1395" s="1">
        <f t="shared" si="877"/>
        <v>5.9353464376787617E-2</v>
      </c>
      <c r="I1395" s="1">
        <f t="shared" si="877"/>
        <v>5.9437763245837348E-2</v>
      </c>
      <c r="J1395" s="1">
        <f t="shared" si="877"/>
        <v>6.8793918169812063E-2</v>
      </c>
      <c r="K1395" s="1">
        <f t="shared" si="877"/>
        <v>7.1010316006422713E-2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0.81237539314892238</v>
      </c>
      <c r="G1397" s="3">
        <f t="shared" ref="G1397" si="879">G1398+G1404+G1409+G1423</f>
        <v>0.77903335482324809</v>
      </c>
      <c r="H1397" s="3">
        <f t="shared" ref="H1397" si="880">H1398+H1404+H1409+H1423</f>
        <v>0.96544237853101456</v>
      </c>
      <c r="I1397" s="3">
        <f t="shared" ref="I1397" si="881">I1398+I1404+I1409+I1423</f>
        <v>1.1674080299052803</v>
      </c>
      <c r="J1397" s="3">
        <f t="shared" ref="J1397" si="882">J1398+J1404+J1409+J1423</f>
        <v>0.74829918936582973</v>
      </c>
      <c r="K1397" s="3">
        <f t="shared" ref="K1397" si="883">K1398+K1404+K1409+K1423</f>
        <v>0.35909322295146162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1.4566105802691263E-3</v>
      </c>
      <c r="G1398" s="1">
        <f t="shared" ref="G1398" si="884">SUM(G1399:G1403)</f>
        <v>2.5790094604320624E-3</v>
      </c>
      <c r="H1398" s="1">
        <f t="shared" ref="H1398" si="885">SUM(H1399:H1403)</f>
        <v>2.5965270811111069E-3</v>
      </c>
      <c r="I1398" s="1">
        <f t="shared" ref="I1398" si="886">SUM(I1399:I1403)</f>
        <v>1.6526393832518364E-2</v>
      </c>
      <c r="J1398" s="1">
        <f t="shared" ref="J1398" si="887">SUM(J1399:J1403)</f>
        <v>0.14691969873867078</v>
      </c>
      <c r="K1398" s="1">
        <f t="shared" ref="K1398" si="888">SUM(K1399:K1403)</f>
        <v>0.2604796992755351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4.1260784014982173E-4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9.2325720830602708E-4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9.6761757707164214E-4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1.5006280000238162E-2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4.8595373163368781E-2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0.11056335234997584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7.5686415899708101E-4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1.0929377405052832E-3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1.0796349347719388E-3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1.020024489554417E-3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9.6403557313771232E-2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0.14521449080426274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2.8713858112222335E-4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5.4079216508241465E-4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4.7605868643185549E-4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4.6450769541611279E-4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1.854315034940472E-3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4.6797255972064154E-3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2.202234653833738E-5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7.3215882835670775E-5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3.5581647309671661E-5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6.6453226590303021E-5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2.2130524090130479E-5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1.3338733448269609E-2</v>
      </c>
      <c r="J1404" s="1">
        <f t="shared" ref="J1404" si="894">SUM(J1405:J1408)</f>
        <v>6.4334190283240819E-2</v>
      </c>
      <c r="K1404" s="1">
        <f t="shared" ref="K1404" si="895">SUM(K1405:K1408)</f>
        <v>8.364210815639217E-2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1.3088458900089578E-2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4.0457479003936758E-2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1.4180144645409606E-2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1.5352955983024275E-4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4.736716176295259E-3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1.7492490266969914E-3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9.6744988349789076E-5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1.9139995103008803E-2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6.7712714484285577E-2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0.81078151554665734</v>
      </c>
      <c r="G1409" s="1">
        <f t="shared" ref="G1409:K1409" si="896">SUM(G1414:G1422)</f>
        <v>0.77609703507151417</v>
      </c>
      <c r="H1409" s="1">
        <f t="shared" si="896"/>
        <v>0.93483876429376678</v>
      </c>
      <c r="I1409" s="1">
        <f t="shared" si="896"/>
        <v>1.0958491445273508</v>
      </c>
      <c r="J1409" s="1">
        <f t="shared" si="896"/>
        <v>0.45017432639427124</v>
      </c>
      <c r="K1409" s="1">
        <f t="shared" si="896"/>
        <v>1.1360767726815812E-3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0.79064602040927912</v>
      </c>
      <c r="G1410" s="1">
        <f t="shared" ref="G1410" si="897">G1409-G1411</f>
        <v>0.75545623791285943</v>
      </c>
      <c r="H1410" s="1">
        <f t="shared" ref="H1410" si="898">H1409-H1411</f>
        <v>0.90424568280014561</v>
      </c>
      <c r="I1410" s="1">
        <f t="shared" ref="I1410" si="899">I1409-I1411</f>
        <v>1.0450167259996892</v>
      </c>
      <c r="J1410" s="1">
        <f t="shared" ref="J1410" si="900">J1409-J1411</f>
        <v>0.38194528806179573</v>
      </c>
      <c r="K1410" s="1">
        <f t="shared" ref="K1410" si="901">K1409-K1411</f>
        <v>-1.2121446281921364E-4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2.0135495137378234E-2</v>
      </c>
      <c r="G1411" s="1">
        <f t="shared" ref="G1411" si="902">SUM(G1412:G1413)</f>
        <v>2.0640797158654797E-2</v>
      </c>
      <c r="H1411" s="1">
        <f t="shared" ref="H1411" si="903">SUM(H1412:H1413)</f>
        <v>3.0593081493621204E-2</v>
      </c>
      <c r="I1411" s="1">
        <f t="shared" ref="I1411" si="904">SUM(I1412:I1413)</f>
        <v>5.0832418527661738E-2</v>
      </c>
      <c r="J1411" s="1">
        <f t="shared" ref="J1411" si="905">SUM(J1412:J1413)</f>
        <v>6.8229038332475511E-2</v>
      </c>
      <c r="K1411" s="1">
        <f t="shared" ref="K1411" si="906">SUM(K1412:K1413)</f>
        <v>1.2572912355007949E-3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2.0135495137378234E-2</v>
      </c>
      <c r="G1412" s="1">
        <f>[1]Transport!C$26/SUM([1]Transport!C$22,[1]Transport!C$26)*G1409*(G$33+G$580)/(G$33+G$580+G$36)</f>
        <v>2.0640797158654797E-2</v>
      </c>
      <c r="H1412" s="1">
        <f>[1]Transport!D$26/SUM([1]Transport!D$22,[1]Transport!D$26)*H1409*(H$33+H$580)/(H$33+H$580+H$36)</f>
        <v>3.0593081493621204E-2</v>
      </c>
      <c r="I1412" s="1">
        <f>[1]Transport!E$26/SUM([1]Transport!E$22,[1]Transport!E$26)*I1409*(I$33+I$580)/(I$33+I$580+I$36)</f>
        <v>5.0832418527661738E-2</v>
      </c>
      <c r="J1412" s="1">
        <f>[1]Transport!F$26/SUM([1]Transport!F$22,[1]Transport!F$26)*J1409*(J$33+J$580)/(J$33+J$580+J$36)</f>
        <v>3.17947400812746E-2</v>
      </c>
      <c r="K1412" s="1">
        <f>[1]Transport!G$26/SUM([1]Transport!G$22,[1]Transport!G$26)*K1409*(K$33+K$580)/(K$33+K$580+K$36)</f>
        <v>1.2519454655159041E-4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3.6434298251200904E-2</v>
      </c>
      <c r="K1413" s="1">
        <f>(K$36+K$716)/([1]Transport!G$22+[1]Transport!G$26)*K1409</f>
        <v>1.1320966889492045E-3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0.23729743826632477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0.23726933439425263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4.7905124175282462E-2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1.3656304764323366E-3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2.3973974257657731E-4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2.4454449372494512E-4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3.9625540821743959E-4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6.8101996093175611E-3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1.9890074684895255E-3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2.6457198806730426E-4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1.8760627140262731E-4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2.7841864252244048E-4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7.0594806941566085E-2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1.5047082944106369E-3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1.7873491488249379E-4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6.0275234290776709E-3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6.013314484598597E-3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5.9687217167286553E-3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0.11349235861352695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6.7231077782821651E-3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7.5137326662487763E-2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0.31902583388928929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0.19036808011918552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1.4606692439192456E-4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0.51961185731559545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0.39780637566010962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0.48449624704058319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0.59241852523848704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0.20753810606787659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1.7638687202920105E-4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0.15878471440533706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0.12782464811707148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0.131291428592896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5.909465467340843E-2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4.7408793967876596E-2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1.3057633073408021E-4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1.2865061783120194E-2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1.03183607874249E-6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1.3726702199592366E-4</v>
      </c>
      <c r="G1423" s="1">
        <f t="shared" ref="G1423" si="907">SUM(G1428:G1432)</f>
        <v>3.5731029130182522E-4</v>
      </c>
      <c r="H1423" s="1">
        <f t="shared" ref="H1423" si="908">SUM(H1428:H1432)</f>
        <v>2.800708715613668E-2</v>
      </c>
      <c r="I1423" s="1">
        <f t="shared" ref="I1423" si="909">SUM(I1428:I1432)</f>
        <v>4.1693758097141466E-2</v>
      </c>
      <c r="J1423" s="1">
        <f t="shared" ref="J1423" si="910">SUM(J1428:J1432)</f>
        <v>8.6870973949646921E-2</v>
      </c>
      <c r="K1423" s="1">
        <f t="shared" ref="K1423" si="911">SUM(K1428:K1432)</f>
        <v>1.3835338746852796E-2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1.2697539407905802E-4</v>
      </c>
      <c r="G1424" s="1">
        <f t="shared" ref="G1424" si="912">G1423-G1425</f>
        <v>3.0439743699443796E-4</v>
      </c>
      <c r="H1424" s="1">
        <f t="shared" ref="H1424" si="913">H1423-H1425</f>
        <v>2.800165235606886E-2</v>
      </c>
      <c r="I1424" s="1">
        <f t="shared" ref="I1424" si="914">I1423-I1425</f>
        <v>4.1692772167788772E-2</v>
      </c>
      <c r="J1424" s="1">
        <f t="shared" ref="J1424" si="915">J1423-J1425</f>
        <v>-0.12966929619336298</v>
      </c>
      <c r="K1424" s="1">
        <f t="shared" ref="K1424" si="916">K1423-K1425</f>
        <v>-1.7630838192781211E-2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1.0291627916865639E-5</v>
      </c>
      <c r="G1425" s="1">
        <f t="shared" ref="G1425" si="917">SUM(G1426:G1427)</f>
        <v>5.2912854307387261E-5</v>
      </c>
      <c r="H1425" s="1">
        <f t="shared" ref="H1425" si="918">SUM(H1426:H1427)</f>
        <v>5.4348000678195861E-6</v>
      </c>
      <c r="I1425" s="1">
        <f t="shared" ref="I1425" si="919">SUM(I1426:I1427)</f>
        <v>9.8592935269259821E-7</v>
      </c>
      <c r="J1425" s="1">
        <f t="shared" ref="J1425" si="920">SUM(J1426:J1427)</f>
        <v>0.21654027014300989</v>
      </c>
      <c r="K1425" s="1">
        <f t="shared" ref="K1425" si="921">SUM(K1426:K1427)</f>
        <v>3.1466176939634008E-2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1.0291627916865639E-5</v>
      </c>
      <c r="G1426" s="1">
        <f>[1]Transport!C$27/SUM([1]Transport!C$24,[1]Transport!C$27)*G1423*(G$45+G$612)/(G$45+G$612+G$47)</f>
        <v>5.2912854307387261E-5</v>
      </c>
      <c r="H1426" s="1">
        <f>[1]Transport!D$27/SUM([1]Transport!D$24,[1]Transport!D$27)*H1423*(H$45+H$612)/(H$45+H$612+H$47)</f>
        <v>5.4348000678195861E-6</v>
      </c>
      <c r="I1426" s="1">
        <f>[1]Transport!E$27/SUM([1]Transport!E$24,[1]Transport!E$27)*I1423*(I$45+I$612)/(I$45+I$612+I$47)</f>
        <v>9.8592935269259821E-7</v>
      </c>
      <c r="J1426" s="1">
        <f>[1]Transport!F$27/SUM([1]Transport!F$24,[1]Transport!F$27)*J1423*(J$45+J$612)/(J$45+J$612+J$47)</f>
        <v>7.5875008038229004E-6</v>
      </c>
      <c r="K1426" s="1">
        <f>[1]Transport!G$27/SUM([1]Transport!G$24,[1]Transport!G$27)*K1423*(K$45+K$612)/(K$45+K$612+K$47)</f>
        <v>1.184039026765594E-6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0.21653268264220607</v>
      </c>
      <c r="K1427" s="1">
        <f>(K$47+K$714)/([1]Transport!G$24+[1]Transport!G$27)*K1423</f>
        <v>3.1464992900607246E-2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1.3726702199592366E-4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1.3741900416567817E-4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1.3615878596180678E-4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8.7892050378220494E-5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8.1933366984320152E-4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4.344084182731506E-4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8.9622094480451477E-4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3.1440263480455438E-4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7.623273696671744E-5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5.9808918806598498E-4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1.0578976430530534E-3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1.2357881478795426E-3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4.1698695640087489E-4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5.5766499791209139E-5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2.6453505512265687E-2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4.0201452035815259E-2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8.4738964856962862E-2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1.3103949155647367E-2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0.13096912648345471</v>
      </c>
      <c r="G1433" s="3">
        <f t="shared" ref="G1433" si="922">SUM(G1434:G1456)</f>
        <v>0.13168387140981644</v>
      </c>
      <c r="H1433" s="3">
        <f t="shared" ref="H1433" si="923">SUM(H1434:H1456)</f>
        <v>0.13274037999602548</v>
      </c>
      <c r="I1433" s="3">
        <f t="shared" ref="I1433" si="924">SUM(I1434:I1456)</f>
        <v>0.13448689495290092</v>
      </c>
      <c r="J1433" s="3">
        <f t="shared" ref="J1433" si="925">SUM(J1434:J1456)</f>
        <v>0.13478076740018413</v>
      </c>
      <c r="K1433" s="3">
        <f t="shared" ref="K1433" si="926">SUM(K1434:K1456)</f>
        <v>0.13119654760880914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1.562517903534809E-4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3.5404250880955931E-4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3.7674566517045881E-4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6.7108414268998769E-3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2.3703303230649127E-2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5.9235047175432043E-2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2.0827441283548795E-4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3.0520488261761409E-4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3.0305343053656426E-4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3.2566679689096696E-4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3.4036120651779869E-2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5.5583918605434844E-2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5.2537863091926835E-5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9.9934738100571205E-5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8.852082359097439E-5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9.280761544765079E-5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4.3848628753952629E-4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1.2153174811097621E-3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2.7843797707619155E-6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9.4920750457008936E-6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5.1316929580279754E-6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1.0506538436887531E-5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3.8568685101404421E-6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3.0679578247007049E-3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1.0732334266582863E-2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3.8141594162743259E-3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2.5962081089423865E-5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8.8601105398704804E-4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3.4162272621815346E-4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1.0942670005714215E-5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2.4840022517261784E-3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9.8170109689345517E-3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3.8564084619344199E-2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3.8561674120390473E-2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8.8227977197084338E-3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2.5985943155736746E-4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5.0163425698034251E-5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2.848795019946751E-5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4.7125391193936233E-5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8.9477464682674026E-4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2.702086196414874E-4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3.879845018167465E-5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1.4677532012053284E-5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2.2183261756801331E-5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6.2678418755217876E-3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1.4259534872346211E-4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1.8311039154321412E-5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5.9975362554184938E-2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4.7984605854800286E-2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2.9986513131825116E-2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1.4063878595407983E-2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8.4297790806029923E-4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1.009515279659683E-2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4.60907019922994E-2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3.0061589370389486E-2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2.3997913948579429E-5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4.5448291515645139E-2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3.4933428585256901E-2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4.3184087727656945E-2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5.6087876968688083E-2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2.2239774461246094E-2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1.9980806788041294E-5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9.2014992512682008E-3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7.4372848445335331E-3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7.6564611041988551E-3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3.4762421141081965E-3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3.3988295561238444E-3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1.0038665802338182E-5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4.9718937075614897E-4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4.0590690068490399E-8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1.3658411299113857E-3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1.0961635832860462E-3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6.830568371956607E-4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1.0567922143084998E-5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1.0321286390882673E-4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5.6510445794550057E-5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1.3408888078543494E-4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4.8971911235960111E-5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6.4796359881937006E-6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5.3081737933351139E-5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9.7552539390753691E-5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1.2743460378249029E-4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4.4699772928143479E-5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3.1464648938856575E-6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1.5699784383349229E-3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2.4532865425706202E-3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5.8556228472330003E-3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9.3065238115823965E-4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0.37869321701871789</v>
      </c>
      <c r="G1459" s="1">
        <f t="shared" si="933"/>
        <v>0.38347115584307118</v>
      </c>
      <c r="H1459" s="1">
        <f t="shared" si="933"/>
        <v>0.38935388742175014</v>
      </c>
      <c r="I1459" s="1">
        <f t="shared" si="933"/>
        <v>0.44720219979857567</v>
      </c>
      <c r="J1459" s="1">
        <f t="shared" si="933"/>
        <v>0.48776872544970373</v>
      </c>
      <c r="K1459" s="1">
        <f t="shared" si="933"/>
        <v>0.53575661298628297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0.27518070496490665</v>
      </c>
      <c r="G1460" s="1">
        <f t="shared" si="934"/>
        <v>0.27925184693184152</v>
      </c>
      <c r="H1460" s="1">
        <f t="shared" si="934"/>
        <v>0.28069991140160822</v>
      </c>
      <c r="I1460" s="1">
        <f t="shared" si="934"/>
        <v>0.31927350786766878</v>
      </c>
      <c r="J1460" s="1">
        <f t="shared" si="934"/>
        <v>0.35305876256205138</v>
      </c>
      <c r="K1460" s="1">
        <f t="shared" si="934"/>
        <v>0.3827711566358582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0.18297040713439891</v>
      </c>
      <c r="G1461" s="1">
        <f t="shared" si="935"/>
        <v>0.18479324323299234</v>
      </c>
      <c r="H1461" s="1">
        <f t="shared" si="935"/>
        <v>0.18594519145203231</v>
      </c>
      <c r="I1461" s="1">
        <f t="shared" si="935"/>
        <v>0.19979779961344316</v>
      </c>
      <c r="J1461" s="1">
        <f t="shared" si="935"/>
        <v>0.23646806463692549</v>
      </c>
      <c r="K1461" s="1">
        <f t="shared" si="935"/>
        <v>0.25969844937815406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0.12964502616195123</v>
      </c>
      <c r="I1462" s="1">
        <f t="shared" si="936"/>
        <v>0.14422302917473692</v>
      </c>
      <c r="J1462" s="1">
        <f t="shared" si="936"/>
        <v>0.15810426334393618</v>
      </c>
      <c r="K1462" s="1">
        <f t="shared" si="936"/>
        <v>0.17427822741262983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0.23440176174444094</v>
      </c>
      <c r="J1463" s="1">
        <f t="shared" si="937"/>
        <v>0.26527441973185084</v>
      </c>
      <c r="K1463" s="1">
        <f t="shared" si="937"/>
        <v>0.26897887938745707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0.16910151451049604</v>
      </c>
      <c r="J1464" s="1">
        <f t="shared" si="938"/>
        <v>0.18705175083553904</v>
      </c>
      <c r="K1464" s="1">
        <f t="shared" si="938"/>
        <v>0.19529679365505806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</v>
      </c>
      <c r="J1465" s="1">
        <f t="shared" si="939"/>
        <v>0.12978071511291525</v>
      </c>
      <c r="K1465" s="1">
        <f t="shared" si="939"/>
        <v>0.14498031933445577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0.16251369968883853</v>
      </c>
      <c r="H1467" s="1">
        <f t="shared" si="941"/>
        <v>0.16252278963414393</v>
      </c>
      <c r="I1467" s="1">
        <f t="shared" si="941"/>
        <v>0.18417231708712947</v>
      </c>
      <c r="J1467" s="1">
        <f t="shared" si="941"/>
        <v>0.19028531952233627</v>
      </c>
      <c r="K1467" s="1">
        <f t="shared" si="941"/>
        <v>0.20924117611418191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0.11649393435744146</v>
      </c>
      <c r="H1468" s="1">
        <f t="shared" si="942"/>
        <v>0.11892680886282525</v>
      </c>
      <c r="I1468" s="1">
        <f t="shared" si="942"/>
        <v>0.13138743328499944</v>
      </c>
      <c r="J1468" s="1">
        <f t="shared" si="942"/>
        <v>0.13585098292601527</v>
      </c>
      <c r="K1468" s="1">
        <f t="shared" si="942"/>
        <v>0.1466460998577247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7.8235828164578802E-2</v>
      </c>
      <c r="H1469" s="1">
        <f t="shared" si="943"/>
        <v>7.9675920965002783E-2</v>
      </c>
      <c r="I1469" s="1">
        <f t="shared" si="943"/>
        <v>8.87861607258153E-2</v>
      </c>
      <c r="J1469" s="1">
        <f t="shared" si="943"/>
        <v>9.4766107991259368E-2</v>
      </c>
      <c r="K1469" s="1">
        <f t="shared" si="943"/>
        <v>0.10244802570532842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7.9797266512003109</v>
      </c>
      <c r="H1471" s="1">
        <f t="shared" si="945"/>
        <v>5.0239422367072866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0.12391916748597499</v>
      </c>
      <c r="G1472" s="1">
        <f t="shared" si="946"/>
        <v>0.12538515458333024</v>
      </c>
      <c r="H1472" s="1">
        <f t="shared" si="946"/>
        <v>0.13435602842171421</v>
      </c>
      <c r="I1472" s="1">
        <f t="shared" si="946"/>
        <v>0.14447325920412496</v>
      </c>
      <c r="J1472" s="1">
        <f t="shared" si="946"/>
        <v>0.15791297234057594</v>
      </c>
      <c r="K1472" s="1">
        <f t="shared" si="946"/>
        <v>0.16429396352721573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8.7465847585616804E-2</v>
      </c>
      <c r="G1473" s="1">
        <f t="shared" si="947"/>
        <v>8.7815155117333829E-2</v>
      </c>
      <c r="H1473" s="1">
        <f t="shared" si="947"/>
        <v>8.9131934440019892E-2</v>
      </c>
      <c r="I1473" s="1">
        <f t="shared" si="947"/>
        <v>9.4676102416123911E-2</v>
      </c>
      <c r="J1473" s="1">
        <f t="shared" si="947"/>
        <v>0.10715995670680564</v>
      </c>
      <c r="K1473" s="1">
        <f t="shared" si="947"/>
        <v>0.11327831010424318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5.7949527986548566E-2</v>
      </c>
      <c r="G1474" s="1">
        <f t="shared" si="948"/>
        <v>5.8183495547133486E-2</v>
      </c>
      <c r="H1474" s="1">
        <f t="shared" si="948"/>
        <v>5.8316534340865082E-2</v>
      </c>
      <c r="I1474" s="1">
        <f t="shared" si="948"/>
        <v>5.8824983973930302E-2</v>
      </c>
      <c r="J1474" s="1">
        <f t="shared" si="948"/>
        <v>7.1691964120134219E-2</v>
      </c>
      <c r="K1474" s="1">
        <f t="shared" si="948"/>
        <v>7.6879674485431884E-2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3.8646481387947476E-2</v>
      </c>
      <c r="G1475" s="1" t="str">
        <f t="shared" si="949"/>
        <v>-</v>
      </c>
      <c r="H1475" s="1">
        <f t="shared" si="949"/>
        <v>3.9338312455558556E-2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9.9502495941956575</v>
      </c>
      <c r="G1476" s="1">
        <f t="shared" ref="G1476:K1476" si="950">IFERROR(G1452/G1428,"-")</f>
        <v>7.9767976048237479</v>
      </c>
      <c r="H1476" s="1">
        <f t="shared" si="950"/>
        <v>5.016619620765872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0.12023751974847217</v>
      </c>
      <c r="H1477" s="1">
        <f t="shared" si="951"/>
        <v>0.1259717105591168</v>
      </c>
      <c r="I1477" s="1">
        <f t="shared" si="951"/>
        <v>0.13008598226339388</v>
      </c>
      <c r="J1477" s="1">
        <f t="shared" si="951"/>
        <v>0.14961587492767492</v>
      </c>
      <c r="K1477" s="1">
        <f t="shared" si="951"/>
        <v>0.15576177110094216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8.4998076233608846E-2</v>
      </c>
      <c r="H1478" s="1">
        <f t="shared" si="952"/>
        <v>8.8752211196124864E-2</v>
      </c>
      <c r="I1478" s="1">
        <f t="shared" si="952"/>
        <v>9.221358987928234E-2</v>
      </c>
      <c r="J1478" s="1">
        <f t="shared" si="952"/>
        <v>0.10312010517429875</v>
      </c>
      <c r="K1478" s="1">
        <f t="shared" si="952"/>
        <v>0.10719705314995721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5.6422133461237187E-2</v>
      </c>
      <c r="H1479" s="1">
        <f t="shared" si="953"/>
        <v>5.9348597017018091E-2</v>
      </c>
      <c r="I1479" s="1">
        <f t="shared" si="953"/>
        <v>6.1024824187569153E-2</v>
      </c>
      <c r="J1479" s="1">
        <f t="shared" si="953"/>
        <v>6.9101892584092064E-2</v>
      </c>
      <c r="K1479" s="1">
        <f t="shared" si="953"/>
        <v>7.1020756422666628E-2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2.4007960388690157</v>
      </c>
      <c r="G1495" s="3">
        <f t="shared" ref="G1495:K1495" si="976">SUM(G1496,G1501,G1506)</f>
        <v>1.6667999871828827</v>
      </c>
      <c r="H1495" s="3">
        <f t="shared" si="976"/>
        <v>1.3858378509621778</v>
      </c>
      <c r="I1495" s="3">
        <f t="shared" si="976"/>
        <v>1.0921375667728661</v>
      </c>
      <c r="J1495" s="3">
        <f t="shared" si="976"/>
        <v>0.95298159529338</v>
      </c>
      <c r="K1495" s="3">
        <f t="shared" si="976"/>
        <v>0.5613863327442693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2.0778909769173311E-3</v>
      </c>
      <c r="G1496" s="1">
        <f t="shared" ref="G1496:K1496" si="978">SUM(G1497:G1500)</f>
        <v>5.1373349384951646E-2</v>
      </c>
      <c r="H1496" s="1">
        <f t="shared" si="978"/>
        <v>5.1416685721745119E-2</v>
      </c>
      <c r="I1496" s="1">
        <f t="shared" si="978"/>
        <v>4.4260544587890929E-2</v>
      </c>
      <c r="J1496" s="1">
        <f t="shared" si="978"/>
        <v>7.0059129412122399E-4</v>
      </c>
      <c r="K1496" s="1">
        <f t="shared" si="978"/>
        <v>7.3178252924782264E-2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1.6106936584099495E-3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5.0716425283146523E-2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5.0732417835413122E-2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4.360460470651048E-2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3.3779172971183771E-4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7.2962568928527843E-2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3.5907243196574366E-4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4.5399020888946549E-4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4.5656273246891255E-4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4.0076777504372755E-4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9.8916521255321797E-5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6.7814786570720475E-5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7.8941165872642541E-5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1.3982842236095235E-4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1.4701218719230028E-4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1.595953205625403E-4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1.1775814207708354E-4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5.338203039066365E-5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2.9183720668995771E-5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6.3105470554709021E-5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8.0692966670786203E-5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9.5576785774181515E-5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1.4612490107698088E-4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9.4487179293035447E-5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4.4180786079255345E-5</v>
      </c>
      <c r="J1501" s="1">
        <f t="shared" si="982"/>
        <v>1.6998568648533962E-4</v>
      </c>
      <c r="K1501" s="1">
        <f t="shared" si="982"/>
        <v>1.5185892497130988E-4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1.4617003416174798E-5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6.4013956187444217E-5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5.2678325750200603E-5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1.2759153412673489E-5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4.7997115509909737E-5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3.6241362843546523E-5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1.0826405728269118E-5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3.684007025989982E-5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3.7369943908110278E-5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5.9782235221379395E-6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2.1134544528085872E-5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2.5569292469452498E-5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2.3987181478920983</v>
      </c>
      <c r="G1506" s="1">
        <f t="shared" ref="G1506:K1506" si="986">SUM(G1511:G1515)</f>
        <v>1.6154266377979309</v>
      </c>
      <c r="H1506" s="1">
        <f t="shared" si="986"/>
        <v>1.3344211652404327</v>
      </c>
      <c r="I1506" s="1">
        <f t="shared" si="986"/>
        <v>1.047832841398896</v>
      </c>
      <c r="J1506" s="1">
        <f t="shared" si="986"/>
        <v>0.95211101831277345</v>
      </c>
      <c r="K1506" s="1">
        <f t="shared" si="986"/>
        <v>0.48805622089451572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2.2674108401844575</v>
      </c>
      <c r="G1507" s="1">
        <f t="shared" ref="G1507:K1507" si="987">G1506-G1508</f>
        <v>1.5269966475259746</v>
      </c>
      <c r="H1507" s="1">
        <f t="shared" si="987"/>
        <v>1.2613727090198394</v>
      </c>
      <c r="I1507" s="1">
        <f t="shared" si="987"/>
        <v>0.99046890853963732</v>
      </c>
      <c r="J1507" s="1">
        <f t="shared" si="987"/>
        <v>0.48676460841724062</v>
      </c>
      <c r="K1507" s="1">
        <f t="shared" si="987"/>
        <v>-1.1145097562145212E-3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0.13130730770764062</v>
      </c>
      <c r="G1508" s="1">
        <f t="shared" ref="G1508" si="990">SUM(G1509:G1510)</f>
        <v>8.8429990271956235E-2</v>
      </c>
      <c r="H1508" s="1">
        <f t="shared" ref="H1508" si="991">SUM(H1509:H1510)</f>
        <v>7.3048456220593361E-2</v>
      </c>
      <c r="I1508" s="1">
        <f t="shared" ref="I1508" si="992">SUM(I1509:I1510)</f>
        <v>5.736393285925865E-2</v>
      </c>
      <c r="J1508" s="1">
        <f t="shared" ref="J1508" si="993">SUM(J1509:J1510)</f>
        <v>0.46534640989553283</v>
      </c>
      <c r="K1508" s="1">
        <f t="shared" ref="K1508" si="994">SUM(K1509:K1510)</f>
        <v>0.48917073065073025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0.13130730770764062</v>
      </c>
      <c r="G1509" s="1">
        <f>[1]Transport!C$25/SUM([1]Transport!C$21,[1]Transport!C$25)*G1506*(G$34+G$598)/(G$34+G$598+G$37)</f>
        <v>8.8429990271956235E-2</v>
      </c>
      <c r="H1509" s="1">
        <f>[1]Transport!D$25/SUM([1]Transport!D$21,[1]Transport!D$25)*H1506*(H$34+H$598)/(H$34+H$598+H$37)</f>
        <v>7.3048456220593361E-2</v>
      </c>
      <c r="I1509" s="1">
        <f>[1]Transport!E$25/SUM([1]Transport!E$21,[1]Transport!E$25)*I1506*(I$34+I$598)/(I$34+I$598+I$37)</f>
        <v>5.736393285925865E-2</v>
      </c>
      <c r="J1509" s="1">
        <f>[1]Transport!F$25/SUM([1]Transport!F$21,[1]Transport!F$25)*J1506*(J$34+J$598)/(J$34+J$598+J$37)</f>
        <v>0.4085937586737774</v>
      </c>
      <c r="K1509" s="1">
        <f>[1]Transport!G$25/SUM([1]Transport!G$21,[1]Transport!G$25)*K1506*(K$34+K$598)/(K$34+K$598+K$37)</f>
        <v>0.41348202937835182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5.6752651221755421E-2</v>
      </c>
      <c r="K1510" s="1">
        <f>(K$37+K$717)/([1]Transport!G$21+[1]Transport!G$25)*K1506</f>
        <v>7.5688701272378422E-2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2.0898970538182771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1.396199748035615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0.95156744419224748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0.45305488688681689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4.4279555759511084E-2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5.2625362821033562E-2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0.22912556624518943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0.48961692677601082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0.94920197076084889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0.48758040890341026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0.11232378789858959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0.16288058265488728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0.14957891769562212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0.10125171067670258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2.5466277459543278E-4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1.2918252346125807E-4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0.10636219056054277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1.7927636951371674E-3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1.9869483119797802E-3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1.8907495586510867E-3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7.1250806225516136E-4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1.2021839944636393E-4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4.5855559855177655E-2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1.9281805912577767E-3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2.1622887953937813E-3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2.0185675007144931E-3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1.9418767150739447E-3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2.2641106819781562E-4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1.7876971354078949E-2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0.56567578242046834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0.5658562796020894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0.48638625056186979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3.9083950135345895E-3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0.86923688839644486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2.2565994467473923E-3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2.8547915560947971E-3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2.872337659374875E-3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2.5249781061083701E-3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6.4690104079769418E-4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4.5037702154986531E-4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3.2288067860124876E-4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5.7281364398080318E-4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6.0308928688507734E-4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6.5643639303454983E-4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4.9295135692809433E-4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2.313880052021194E-4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1.0987826915053535E-4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2.3827190926122005E-4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3.0582710668596529E-4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3.6399981778780736E-4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5.6537043714717159E-4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3.7452512910447576E-4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6.7810002901799965E-5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3.0393349829485795E-4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2.565917871525348E-4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3.4461029682173394E-5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1.3210054979917915E-4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1.0180071423667494E-4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1.906149538666268E-5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6.5955020396019781E-5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6.8084356306141324E-5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9.3382313163213909E-6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3.3665197575827617E-5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4.1341890381931775E-5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1.6116556816696017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1.0991419579443513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0.77205250152674998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0.38579038438758778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8.448023972828507E-2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0.10049885502755912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0.4451329389794908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0.97025784836355267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1.9569336739560554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1.0418008944658836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0.12386651560117344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0.1798678523684232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0.16519132056584845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0.11184287613100452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3.0068239040237333E-4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1.5672923551574835E-4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7.7583451493174457E-2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1.3094762468336416E-3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1.4523430388872199E-3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1.3840347583725704E-3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5.2906943513608023E-4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9.533343998820504E-5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3.0989263711415249E-2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1.3046453668359851E-3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1.4635583270082215E-3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1.3671740746576339E-3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1.3179534954198611E-3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1.5796757152531827E-4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11.098927012431901</v>
      </c>
      <c r="G1531" s="1">
        <f t="shared" si="1000"/>
        <v>11.153699797695461</v>
      </c>
      <c r="H1531" s="1">
        <f t="shared" si="1000"/>
        <v>11.153741606360038</v>
      </c>
      <c r="I1531" s="1">
        <f t="shared" si="1000"/>
        <v>11.154469896828324</v>
      </c>
      <c r="J1531" s="1">
        <f t="shared" si="1000"/>
        <v>11.570428372739471</v>
      </c>
      <c r="K1531" s="1">
        <f t="shared" si="1000"/>
        <v>11.913463316346849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6.2845243629359917</v>
      </c>
      <c r="G1532" s="1">
        <f t="shared" si="1000"/>
        <v>6.2882227418033647</v>
      </c>
      <c r="H1532" s="1">
        <f t="shared" si="1000"/>
        <v>6.2912223339877027</v>
      </c>
      <c r="I1532" s="1">
        <f t="shared" si="1000"/>
        <v>6.3003521324359752</v>
      </c>
      <c r="J1532" s="1">
        <f t="shared" si="1000"/>
        <v>6.5398684930288153</v>
      </c>
      <c r="K1532" s="1">
        <f t="shared" si="1000"/>
        <v>6.6412805278121878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4.0901432735634922</v>
      </c>
      <c r="G1533" s="1">
        <f t="shared" si="1000"/>
        <v>4.0965465697821077</v>
      </c>
      <c r="H1533" s="1">
        <f t="shared" si="1000"/>
        <v>4.1023081038594595</v>
      </c>
      <c r="I1533" s="1">
        <f t="shared" si="1000"/>
        <v>4.1131305775178628</v>
      </c>
      <c r="J1533" s="1">
        <f t="shared" si="1000"/>
        <v>4.1861339541635454</v>
      </c>
      <c r="K1533" s="1">
        <f t="shared" si="1000"/>
        <v>4.3345673349020544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3.7650534829600368</v>
      </c>
      <c r="G1534" s="1">
        <f t="shared" si="1000"/>
        <v>3.7757726416864483</v>
      </c>
      <c r="H1534" s="1">
        <f t="shared" si="1000"/>
        <v>3.7900094556405231</v>
      </c>
      <c r="I1534" s="1">
        <f t="shared" si="1000"/>
        <v>3.8084542688831022</v>
      </c>
      <c r="J1534" s="1">
        <f t="shared" si="1000"/>
        <v>3.8690902986433886</v>
      </c>
      <c r="K1534" s="1">
        <f t="shared" si="1000"/>
        <v>3.963766639100863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4.6391179485367822</v>
      </c>
      <c r="J1535" s="1">
        <f t="shared" si="1001"/>
        <v>4.7479255524355777</v>
      </c>
      <c r="K1535" s="1">
        <f t="shared" si="1001"/>
        <v>4.8709176591770795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2.7008868509993564</v>
      </c>
      <c r="J1536" s="1">
        <f t="shared" si="1001"/>
        <v>2.7522601805499121</v>
      </c>
      <c r="K1536" s="1">
        <f t="shared" si="1001"/>
        <v>2.8089648470491371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1.7606485351727303</v>
      </c>
      <c r="J1537" s="1">
        <f t="shared" si="1001"/>
        <v>1.7903065854847569</v>
      </c>
      <c r="K1537" s="1">
        <f t="shared" si="1001"/>
        <v>1.8219014851495454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1.5620411785777193</v>
      </c>
      <c r="J1538" s="1">
        <f t="shared" si="1001"/>
        <v>1.5928991292473635</v>
      </c>
      <c r="K1538" s="1">
        <f t="shared" si="1001"/>
        <v>1.6168570339332899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0.77116510534577754</v>
      </c>
      <c r="G1539" s="1">
        <f t="shared" si="1002"/>
        <v>0.78723832996732057</v>
      </c>
      <c r="H1539" s="1">
        <f t="shared" si="1002"/>
        <v>0.81134816689963418</v>
      </c>
      <c r="I1539" s="1">
        <f t="shared" si="1002"/>
        <v>0.85153122845348916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1.9078836334110925</v>
      </c>
      <c r="G1540" s="1">
        <f t="shared" si="1002"/>
        <v>1.909703793764463</v>
      </c>
      <c r="H1540" s="1">
        <f t="shared" si="1002"/>
        <v>1.9427467055472538</v>
      </c>
      <c r="I1540" s="1">
        <f t="shared" si="1002"/>
        <v>1.9816672898799201</v>
      </c>
      <c r="J1540" s="1">
        <f t="shared" si="1002"/>
        <v>2.0616620426814349</v>
      </c>
      <c r="K1540" s="1">
        <f t="shared" si="1002"/>
        <v>2.1366750497808957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</v>
      </c>
      <c r="G1541" s="1">
        <f t="shared" si="1002"/>
        <v>1.1042927857737879</v>
      </c>
      <c r="H1541" s="1">
        <f t="shared" si="1002"/>
        <v>1.1043756908443205</v>
      </c>
      <c r="I1541" s="1">
        <f t="shared" si="1002"/>
        <v>1.104602335936028</v>
      </c>
      <c r="J1541" s="1">
        <f t="shared" si="1002"/>
        <v>1.1807080594329074</v>
      </c>
      <c r="K1541" s="1">
        <f t="shared" si="1002"/>
        <v>1.2132386898507332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0.72942698043636967</v>
      </c>
      <c r="G1542" s="1">
        <f t="shared" si="1002"/>
        <v>0.73042322888709066</v>
      </c>
      <c r="H1542" s="1">
        <f t="shared" si="1002"/>
        <v>0.7309415298479085</v>
      </c>
      <c r="I1542" s="1">
        <f t="shared" si="1002"/>
        <v>0.73200321641750332</v>
      </c>
      <c r="J1542" s="1">
        <f t="shared" si="1002"/>
        <v>0.74254519094355365</v>
      </c>
      <c r="K1542" s="1">
        <f t="shared" si="1002"/>
        <v>0.79300207312058379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0.67580166525687246</v>
      </c>
      <c r="G1543" s="1">
        <f t="shared" si="1002"/>
        <v>0.67661990414754059</v>
      </c>
      <c r="H1543" s="1">
        <f t="shared" si="1002"/>
        <v>0.67685608422240762</v>
      </c>
      <c r="I1543" s="1">
        <f t="shared" si="1002"/>
        <v>0.67729916100091192</v>
      </c>
      <c r="J1543" s="1">
        <f t="shared" si="1002"/>
        <v>0.67870091092249119</v>
      </c>
      <c r="K1543" s="1">
        <f t="shared" si="1002"/>
        <v>0.69770251420439311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16.700777875700354</v>
      </c>
      <c r="G1544" s="3">
        <f t="shared" ref="G1544:K1544" si="1003">G1545+G1548+G1550+G1557+G1565</f>
        <v>15.585477179732266</v>
      </c>
      <c r="H1544" s="3">
        <f t="shared" si="1003"/>
        <v>14.274276439781381</v>
      </c>
      <c r="I1544" s="3">
        <f t="shared" si="1003"/>
        <v>11.885452834427323</v>
      </c>
      <c r="J1544" s="3">
        <f t="shared" si="1003"/>
        <v>9.415709692046045</v>
      </c>
      <c r="K1544" s="3">
        <f t="shared" si="1003"/>
        <v>8.6814732739669296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7.6021702210097186E-2</v>
      </c>
      <c r="G1545" s="1">
        <f t="shared" ref="G1545:K1545" si="1006">SUM(G1546:G1547)</f>
        <v>0.11351443566790165</v>
      </c>
      <c r="H1545" s="1">
        <f t="shared" si="1006"/>
        <v>0.31768665409455549</v>
      </c>
      <c r="I1545" s="1">
        <f t="shared" si="1006"/>
        <v>1.2493950577611417</v>
      </c>
      <c r="J1545" s="1">
        <f t="shared" si="1006"/>
        <v>3.1220317407618245</v>
      </c>
      <c r="K1545" s="1">
        <f t="shared" si="1006"/>
        <v>6.4713358890209287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4.0524966232680266E-2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3.4847262549260398E-2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2.6402693837755242E-2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1.3202513041703076E-2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3.549673597741692E-2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7.8667173118641257E-2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0.29128396025680026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1.2361925447194386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3.1220317407618245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6.4713358890209287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3.5843993225321537E-5</v>
      </c>
      <c r="H1548" s="1">
        <f t="shared" si="1008"/>
        <v>6.4425563118293783E-5</v>
      </c>
      <c r="I1548" s="1">
        <f t="shared" si="1008"/>
        <v>1.1069793478903549E-4</v>
      </c>
      <c r="J1548" s="1">
        <f t="shared" si="1008"/>
        <v>2.6396958950602567E-4</v>
      </c>
      <c r="K1548" s="1">
        <f t="shared" si="1008"/>
        <v>1.3857378132611609E-2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3.5843993225321537E-5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6.4425563118293783E-5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1.1069793478903549E-4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2.6396958950602567E-4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1.3857378132611609E-2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1.1963840827034371</v>
      </c>
      <c r="G1550" s="1">
        <f t="shared" ref="G1550:K1550" si="1009">SUM(G1555:G1556)</f>
        <v>2.3225578767770685</v>
      </c>
      <c r="H1550" s="1">
        <f t="shared" si="1009"/>
        <v>1.4716522796634435</v>
      </c>
      <c r="I1550" s="1">
        <f t="shared" si="1009"/>
        <v>1.639321629949003</v>
      </c>
      <c r="J1550" s="1">
        <f t="shared" si="1009"/>
        <v>0.14470709532946635</v>
      </c>
      <c r="K1550" s="1">
        <f t="shared" si="1009"/>
        <v>2.3170101549694873E-3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1.130893281701197</v>
      </c>
      <c r="G1551" s="1">
        <f t="shared" ref="G1551:K1551" si="1010">G1550-G1552</f>
        <v>2.1954188500680498</v>
      </c>
      <c r="H1551" s="1">
        <f t="shared" si="1010"/>
        <v>1.3910915617108306</v>
      </c>
      <c r="I1551" s="1">
        <f t="shared" si="1010"/>
        <v>1.549576460490885</v>
      </c>
      <c r="J1551" s="1">
        <f t="shared" si="1010"/>
        <v>7.3981175764636156E-2</v>
      </c>
      <c r="K1551" s="1">
        <f t="shared" si="1010"/>
        <v>-5.2910511379789839E-6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6.5490801002240195E-2</v>
      </c>
      <c r="G1552" s="1">
        <f t="shared" ref="G1552:K1552" si="1011">SUM(G1553:G1554)</f>
        <v>0.12713902670901875</v>
      </c>
      <c r="H1552" s="1">
        <f t="shared" si="1011"/>
        <v>8.0560717952612826E-2</v>
      </c>
      <c r="I1552" s="1">
        <f t="shared" si="1011"/>
        <v>8.9745169458117863E-2</v>
      </c>
      <c r="J1552" s="1">
        <f t="shared" si="1011"/>
        <v>7.0725919564830195E-2</v>
      </c>
      <c r="K1552" s="1">
        <f t="shared" si="1011"/>
        <v>2.3223012061074663E-3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6.5490801002240195E-2</v>
      </c>
      <c r="G1553" s="1">
        <f>[1]Transport!C$25/SUM([1]Transport!C$21,[1]Transport!C$25)*G1550*(G$34+G$598)/(G$34+G$598+G$37)</f>
        <v>0.12713902670901875</v>
      </c>
      <c r="H1553" s="1">
        <f>[1]Transport!D$25/SUM([1]Transport!D$21,[1]Transport!D$25)*H1550*(H$34+H$598)/(H$34+H$598+H$37)</f>
        <v>8.0560717952612826E-2</v>
      </c>
      <c r="I1553" s="1">
        <f>[1]Transport!E$25/SUM([1]Transport!E$21,[1]Transport!E$25)*I1550*(I$34+I$598)/(I$34+I$598+I$37)</f>
        <v>8.9745169458117863E-2</v>
      </c>
      <c r="J1553" s="1">
        <f>[1]Transport!F$25/SUM([1]Transport!F$21,[1]Transport!F$25)*J1550*(J$34+J$598)/(J$34+J$598+J$37)</f>
        <v>6.2100337933499193E-2</v>
      </c>
      <c r="K1553" s="1">
        <f>[1]Transport!G$25/SUM([1]Transport!G$21,[1]Transport!G$25)*K1550*(K$34+K$598)/(K$34+K$598+K$37)</f>
        <v>1.9629747966558469E-3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8.6255816313310051E-3</v>
      </c>
      <c r="K1554" s="1">
        <f>(K$37+K$717)/([1]Transport!G$21+[1]Transport!G$25)*K1550</f>
        <v>3.593264094516194E-4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0.83224550769033301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1.7455954783293932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0.54269228292399618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0.2709451501995111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0.36413857501310398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0.57696239844767516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0.92895999673944729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1.3683764797494919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0.14470709532946635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2.3170101549694873E-3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15.402758837995256</v>
      </c>
      <c r="G1557" s="1">
        <f t="shared" ref="G1557:K1557" si="1012">SUM(G1562:G1564)</f>
        <v>13.120158805662207</v>
      </c>
      <c r="H1557" s="1">
        <f t="shared" si="1012"/>
        <v>12.431318555876304</v>
      </c>
      <c r="I1557" s="1">
        <f t="shared" si="1012"/>
        <v>8.9209468966380996</v>
      </c>
      <c r="J1557" s="1">
        <f t="shared" si="1012"/>
        <v>6.053206073491304</v>
      </c>
      <c r="K1557" s="1">
        <f t="shared" si="1012"/>
        <v>2.0890328193286907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15.020236333796879</v>
      </c>
      <c r="G1558" s="1">
        <f t="shared" ref="G1558:K1558" si="1013">G1557-G1559</f>
        <v>12.77121978855585</v>
      </c>
      <c r="H1558" s="1">
        <f t="shared" si="1013"/>
        <v>12.024497234190527</v>
      </c>
      <c r="I1558" s="1">
        <f t="shared" si="1013"/>
        <v>8.5071369223568851</v>
      </c>
      <c r="J1558" s="1">
        <f t="shared" si="1013"/>
        <v>5.1357738588854129</v>
      </c>
      <c r="K1558" s="1">
        <f t="shared" si="1013"/>
        <v>-0.22289073863286113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0.38252250419837747</v>
      </c>
      <c r="G1559" s="1">
        <f t="shared" ref="G1559:K1559" si="1014">SUM(G1560:G1561)</f>
        <v>0.34893901710635722</v>
      </c>
      <c r="H1559" s="1">
        <f t="shared" si="1014"/>
        <v>0.40682132168577745</v>
      </c>
      <c r="I1559" s="1">
        <f t="shared" si="1014"/>
        <v>0.41380997428121358</v>
      </c>
      <c r="J1559" s="1">
        <f t="shared" si="1014"/>
        <v>0.91743221460589153</v>
      </c>
      <c r="K1559" s="1">
        <f t="shared" si="1014"/>
        <v>2.3119235579615518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0.38252250419837747</v>
      </c>
      <c r="G1560" s="1">
        <f>[1]Transport!C$26/SUM([1]Transport!C$22,[1]Transport!C$26)*G1557*(G$33+G$580)/(G$33+G$580+G$36)</f>
        <v>0.34893901710635722</v>
      </c>
      <c r="H1560" s="1">
        <f>[1]Transport!D$26/SUM([1]Transport!D$22,[1]Transport!D$26)*H1557*(H$33+H$580)/(H$33+H$580+H$36)</f>
        <v>0.40682132168577745</v>
      </c>
      <c r="I1560" s="1">
        <f>[1]Transport!E$26/SUM([1]Transport!E$22,[1]Transport!E$26)*I1557*(I$33+I$580)/(I$33+I$580+I$36)</f>
        <v>0.41380997428121358</v>
      </c>
      <c r="J1560" s="1">
        <f>[1]Transport!F$26/SUM([1]Transport!F$22,[1]Transport!F$26)*J1557*(J$33+J$580)/(J$33+J$580+J$36)</f>
        <v>0.42752352251311765</v>
      </c>
      <c r="K1560" s="1">
        <f>[1]Transport!G$26/SUM([1]Transport!G$22,[1]Transport!G$26)*K1557*(K$33+K$580)/(K$33+K$580+K$36)</f>
        <v>0.23020936862384817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0.48990869209277382</v>
      </c>
      <c r="K1561" s="1">
        <f>(K$36+K$716)/([1]Transport!G$22+[1]Transport!G$26)*K1557</f>
        <v>2.0817141893377036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10.954145048492041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7.4388292522775084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5.55135098901434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2.725417892148791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4.4486137895032147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5.2485356192586892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6.2247630922806705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3.5232224172678648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1.0998985292554335E-3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4.7662339883605004E-4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0.43279393412600986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0.65520447458129505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2.6723065872214433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6.0521061749620486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2.0885561959298546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2.5613252791565028E-2</v>
      </c>
      <c r="G1565" s="1">
        <f t="shared" ref="G1565:K1565" si="1015">G1570</f>
        <v>2.921021763186395E-2</v>
      </c>
      <c r="H1565" s="1">
        <f t="shared" si="1015"/>
        <v>5.355452458396092E-2</v>
      </c>
      <c r="I1565" s="1">
        <f t="shared" si="1015"/>
        <v>7.5678552144290145E-2</v>
      </c>
      <c r="J1565" s="1">
        <f t="shared" si="1015"/>
        <v>9.5500812873943963E-2</v>
      </c>
      <c r="K1565" s="1">
        <f t="shared" si="1015"/>
        <v>0.10493017732972902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2.3692893016591287E-2</v>
      </c>
      <c r="G1566" s="1">
        <f t="shared" ref="G1566:K1566" si="1016">G1565-G1567</f>
        <v>2.4884576788409194E-2</v>
      </c>
      <c r="H1566" s="1">
        <f t="shared" si="1016"/>
        <v>5.354413228103351E-2</v>
      </c>
      <c r="I1566" s="1">
        <f t="shared" si="1016"/>
        <v>7.5676762578913134E-2</v>
      </c>
      <c r="J1566" s="1">
        <f t="shared" si="1016"/>
        <v>-0.14255075807526044</v>
      </c>
      <c r="K1566" s="1">
        <f t="shared" si="1016"/>
        <v>-0.13371605942508086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1.9203597749737403E-3</v>
      </c>
      <c r="G1567" s="1">
        <f t="shared" ref="G1567:K1567" si="1017">SUM(G1568:G1569)</f>
        <v>4.3256408434547552E-3</v>
      </c>
      <c r="H1567" s="1">
        <f t="shared" si="1017"/>
        <v>1.0392302927410366E-5</v>
      </c>
      <c r="I1567" s="1">
        <f t="shared" si="1017"/>
        <v>1.7895653770161955E-6</v>
      </c>
      <c r="J1567" s="1">
        <f t="shared" si="1017"/>
        <v>0.2380515709492044</v>
      </c>
      <c r="K1567" s="1">
        <f t="shared" si="1017"/>
        <v>0.23864623675480989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1.9203597749737403E-3</v>
      </c>
      <c r="G1568" s="1">
        <f>[1]Transport!C$27/SUM([1]Transport!C$24,[1]Transport!C$27)*G1565*(G$45+G$612)/(G$45+G$612+G$47)</f>
        <v>4.3256408434547552E-3</v>
      </c>
      <c r="H1568" s="1">
        <f>[1]Transport!D$27/SUM([1]Transport!D$24,[1]Transport!D$27)*H1565*(H$45+H$612)/(H$45+H$612+H$47)</f>
        <v>1.0392302927410366E-5</v>
      </c>
      <c r="I1568" s="1">
        <f>[1]Transport!E$27/SUM([1]Transport!E$24,[1]Transport!E$27)*I1565*(I$45+I$612)/(I$45+I$612+I$47)</f>
        <v>1.7895653770161955E-6</v>
      </c>
      <c r="J1568" s="1">
        <f>[1]Transport!F$27/SUM([1]Transport!F$24,[1]Transport!F$27)*J1565*(J$45+J$612)/(J$45+J$612+J$47)</f>
        <v>8.341249804184281E-6</v>
      </c>
      <c r="K1568" s="1">
        <f>[1]Transport!G$27/SUM([1]Transport!G$24,[1]Transport!G$27)*K1565*(K$45+K$612)/(K$45+K$612+K$47)</f>
        <v>8.9800060061482396E-6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0.23804322969940023</v>
      </c>
      <c r="K1569" s="1">
        <f>(K$47+K$714)/([1]Transport!G$24+[1]Transport!G$27)*K1565</f>
        <v>0.23863725674880373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2.5613252791565028E-2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2.921021763186395E-2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5.355452458396092E-2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7.5678552144290145E-2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9.5500812873943963E-2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0.10493017732972902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4.7787016174095207</v>
      </c>
      <c r="G1571" s="3">
        <f t="shared" ref="G1571:K1571" si="1018">SUM(G1572:G1580)</f>
        <v>4.7670916643586141</v>
      </c>
      <c r="H1571" s="3">
        <f t="shared" si="1018"/>
        <v>4.7077305724242802</v>
      </c>
      <c r="I1571" s="3">
        <f t="shared" si="1018"/>
        <v>4.636780654493557</v>
      </c>
      <c r="J1571" s="3">
        <f t="shared" si="1018"/>
        <v>4.9978010021289077</v>
      </c>
      <c r="K1571" s="3">
        <f t="shared" si="1018"/>
        <v>5.4146254167569259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2.793073285982945E-2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2.4241373833124153E-2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1.8621339387167753E-2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9.3114921387871356E-3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2.4185969766863467E-2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5.3600473911250134E-2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0.19846853132708472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0.84228914826500756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2.1272199602040267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4.4092936956979374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1.6671164255468195E-5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3.0727518271228674E-5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5.5585368666484531E-5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1.4958386888268648E-4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8.3776543495723207E-3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0.23101741792991523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0.48906407956638809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0.15415226779374067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7.696223194096849E-2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0.12789625047297143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0.20264627943549954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0.3262782593634399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0.48061434026610933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5.0825416968821778E-2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8.1380257809195828E-4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2.8375248864577016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1.9931410358799579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1.5615323171069952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0.76662926279276955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1.5219353420406985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1.7956002096107502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2.1295817965421588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1.2053455229946579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3.7629125016028063E-4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1.6305978218287832E-4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0.19941741913925284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0.30189698844404333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1.2313122730074306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2.7886143926783249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0.96233901050554882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8.2110178815404441E-3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9.3641218181358607E-3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1.7168344941377991E-2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2.426079771915958E-2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3.0615357158691011E-2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3.3638193843593074E-2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0.68922285337539568</v>
      </c>
      <c r="G1582" s="1">
        <f t="shared" ref="G1582:K1582" si="1019">IFERROR(G1572/G1546,"-")</f>
        <v>0.69564643130450587</v>
      </c>
      <c r="H1582" s="1">
        <f t="shared" si="1019"/>
        <v>0.70528179819816983</v>
      </c>
      <c r="I1582" s="1">
        <f t="shared" si="1019"/>
        <v>0.70528179819816994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0.68135756995377317</v>
      </c>
      <c r="G1583" s="1">
        <f t="shared" ref="G1583:K1583" si="1020">IFERROR(G1573/G1547,"-")</f>
        <v>0.68135756995377239</v>
      </c>
      <c r="H1583" s="1">
        <f t="shared" si="1020"/>
        <v>0.68135756995377272</v>
      </c>
      <c r="I1583" s="1">
        <f t="shared" si="1020"/>
        <v>0.68135756995377295</v>
      </c>
      <c r="J1583" s="1">
        <f t="shared" si="1020"/>
        <v>0.68135756995377372</v>
      </c>
      <c r="K1583" s="1">
        <f t="shared" si="1020"/>
        <v>0.68135756995377272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0.46510343171505403</v>
      </c>
      <c r="H1584" s="1">
        <f t="shared" si="1021"/>
        <v>0.47694605656467326</v>
      </c>
      <c r="I1584" s="1">
        <f t="shared" si="1021"/>
        <v>0.50213555268594046</v>
      </c>
      <c r="J1584" s="1">
        <f t="shared" si="1021"/>
        <v>0.56667083948043917</v>
      </c>
      <c r="K1584" s="1">
        <f t="shared" si="1021"/>
        <v>0.60456272964483504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0.2801703405158007</v>
      </c>
      <c r="H1585" s="1">
        <f t="shared" si="1022"/>
        <v>0.28405096708428712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0.35122961215622078</v>
      </c>
      <c r="G1586" s="1">
        <f t="shared" ref="G1586:K1586" si="1023">IFERROR(G1576/G1556,"-")</f>
        <v>0.35122961215622023</v>
      </c>
      <c r="H1586" s="1">
        <f t="shared" si="1023"/>
        <v>0.35122961215622045</v>
      </c>
      <c r="I1586" s="1">
        <f t="shared" si="1023"/>
        <v>0.35122961215622123</v>
      </c>
      <c r="J1586" s="1">
        <f t="shared" si="1023"/>
        <v>0.35122961215622106</v>
      </c>
      <c r="K1586" s="1">
        <f t="shared" si="1023"/>
        <v>0.35122961215622089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0.25903663625928691</v>
      </c>
      <c r="G1587" s="1">
        <f t="shared" ref="G1587:K1587" si="1024">IFERROR(G1577/G1562,"-")</f>
        <v>0.26793746277611202</v>
      </c>
      <c r="H1587" s="1">
        <f t="shared" si="1024"/>
        <v>0.28128870255134963</v>
      </c>
      <c r="I1587" s="1">
        <f t="shared" si="1024"/>
        <v>0.28128870255135036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0.34211451343153254</v>
      </c>
      <c r="G1588" s="1">
        <f t="shared" ref="G1588:K1588" si="1025">IFERROR(G1578/G1563,"-")</f>
        <v>0.34211451343153187</v>
      </c>
      <c r="H1588" s="1">
        <f t="shared" si="1025"/>
        <v>0.34211451343153182</v>
      </c>
      <c r="I1588" s="1">
        <f t="shared" si="1025"/>
        <v>0.34211451343153099</v>
      </c>
      <c r="J1588" s="1">
        <f t="shared" si="1025"/>
        <v>0.34211451343153232</v>
      </c>
      <c r="K1588" s="1">
        <f t="shared" si="1025"/>
        <v>0.3421145134315321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0.4607675926465078</v>
      </c>
      <c r="H1589" s="1">
        <f t="shared" si="1026"/>
        <v>0.4607675926465078</v>
      </c>
      <c r="I1589" s="1">
        <f t="shared" si="1026"/>
        <v>0.46076759264650824</v>
      </c>
      <c r="J1589" s="1">
        <f t="shared" si="1026"/>
        <v>0.46076759264650735</v>
      </c>
      <c r="K1589" s="1">
        <f t="shared" si="1026"/>
        <v>0.46076759264650857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0.32057692743517924</v>
      </c>
      <c r="G1590" s="1">
        <f t="shared" ref="G1590:K1590" si="1027">IFERROR(G1580/G1570,"-")</f>
        <v>0.32057692743517985</v>
      </c>
      <c r="H1590" s="1">
        <f t="shared" si="1027"/>
        <v>0.32057692743517979</v>
      </c>
      <c r="I1590" s="1">
        <f t="shared" si="1027"/>
        <v>0.3205769274351799</v>
      </c>
      <c r="J1590" s="1">
        <f t="shared" si="1027"/>
        <v>0.32057692743517974</v>
      </c>
      <c r="K1590" s="1">
        <f t="shared" si="1027"/>
        <v>0.32057692743517968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24.512323754629172</v>
      </c>
      <c r="G1591" s="3">
        <f t="shared" ref="G1591" si="1028">G1592+G1595+G1597+G1604+G1612</f>
        <v>21.38396754858919</v>
      </c>
      <c r="H1591" s="3">
        <f t="shared" ref="H1591" si="1029">H1592+H1595+H1597+H1604+H1612</f>
        <v>19.184917042685036</v>
      </c>
      <c r="I1591" s="3">
        <f t="shared" ref="I1591" si="1030">I1592+I1595+I1597+I1604+I1612</f>
        <v>16.320803222340547</v>
      </c>
      <c r="J1591" s="3">
        <f t="shared" ref="J1591" si="1031">J1592+J1595+J1597+J1604+J1612</f>
        <v>14.270271614414789</v>
      </c>
      <c r="K1591" s="3">
        <f t="shared" ref="K1591" si="1032">K1592+K1595+K1597+K1604+K1612</f>
        <v>11.707211695010539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1.0094775892925767E-2</v>
      </c>
      <c r="G1592" s="1">
        <f t="shared" ref="G1592" si="1035">SUM(G1593:G1594)</f>
        <v>2.9638311807738363E-2</v>
      </c>
      <c r="H1592" s="1">
        <f t="shared" ref="H1592" si="1036">SUM(H1593:H1594)</f>
        <v>8.166638934915306E-2</v>
      </c>
      <c r="I1592" s="1">
        <f t="shared" ref="I1592" si="1037">SUM(I1593:I1594)</f>
        <v>0.28347997014210424</v>
      </c>
      <c r="J1592" s="1">
        <f t="shared" ref="J1592" si="1038">SUM(J1593:J1594)</f>
        <v>1.1694552446628139</v>
      </c>
      <c r="K1592" s="1">
        <f t="shared" ref="K1592" si="1039">SUM(K1593:K1594)</f>
        <v>4.0494495145264198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1.0094775892925767E-2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2.9638311807738363E-2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8.166638934915306E-2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0.28347997014210424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1.1694552446628139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4.0494495145264198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3.686329765425969E-3</v>
      </c>
      <c r="G1595" s="1">
        <f t="shared" ref="G1595" si="1041">G1596</f>
        <v>1.2343280504840695E-2</v>
      </c>
      <c r="H1595" s="1">
        <f t="shared" ref="H1595" si="1042">H1596</f>
        <v>1.2272010146656959E-2</v>
      </c>
      <c r="I1595" s="1">
        <f t="shared" ref="I1595" si="1043">I1596</f>
        <v>4.5414180506790969E-2</v>
      </c>
      <c r="J1595" s="1">
        <f t="shared" ref="J1595" si="1044">J1596</f>
        <v>1.3309260794158306</v>
      </c>
      <c r="K1595" s="1">
        <f t="shared" ref="K1595" si="1045">K1596</f>
        <v>2.9728530146801426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3.686329765425969E-3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1.2343280504840695E-2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1.2272010146656959E-2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4.5414180506790969E-2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1.3309260794158306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2.9728530146801426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24.435900964320684</v>
      </c>
      <c r="G1604" s="1">
        <f t="shared" ref="G1604:K1604" si="1049">SUM(G1609:G1611)</f>
        <v>21.198495990205743</v>
      </c>
      <c r="H1604" s="1">
        <f t="shared" si="1049"/>
        <v>18.843920024087566</v>
      </c>
      <c r="I1604" s="1">
        <f t="shared" si="1049"/>
        <v>15.57492227526847</v>
      </c>
      <c r="J1604" s="1">
        <f t="shared" si="1049"/>
        <v>10.784967646461377</v>
      </c>
      <c r="K1604" s="1">
        <f t="shared" si="1049"/>
        <v>2.6622961442008375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23.829043314497731</v>
      </c>
      <c r="G1605" s="1">
        <f t="shared" ref="G1605:K1605" si="1050">G1604-G1606</f>
        <v>20.634708427530573</v>
      </c>
      <c r="H1605" s="1">
        <f t="shared" si="1050"/>
        <v>18.227243006643057</v>
      </c>
      <c r="I1605" s="1">
        <f t="shared" si="1050"/>
        <v>14.852458812495298</v>
      </c>
      <c r="J1605" s="1">
        <f t="shared" si="1050"/>
        <v>9.1503831581392863</v>
      </c>
      <c r="K1605" s="1">
        <f t="shared" si="1050"/>
        <v>-0.28405544831556595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0.60685764982295143</v>
      </c>
      <c r="G1606" s="1">
        <f t="shared" ref="G1606:K1606" si="1051">SUM(G1607:G1608)</f>
        <v>0.56378756267516861</v>
      </c>
      <c r="H1606" s="1">
        <f t="shared" si="1051"/>
        <v>0.61667701744450998</v>
      </c>
      <c r="I1606" s="1">
        <f t="shared" si="1051"/>
        <v>0.7224634627731723</v>
      </c>
      <c r="J1606" s="1">
        <f t="shared" si="1051"/>
        <v>1.6345844883220901</v>
      </c>
      <c r="K1606" s="1">
        <f t="shared" si="1051"/>
        <v>2.9463515925164034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0.60685764982295143</v>
      </c>
      <c r="G1607" s="1">
        <f>[1]Transport!C$26/SUM([1]Transport!C$22,[1]Transport!C$26)*G1604*(G$33+G$580)/(G$33+G$580+G$36)</f>
        <v>0.56378756267516861</v>
      </c>
      <c r="H1607" s="1">
        <f>[1]Transport!D$26/SUM([1]Transport!D$22,[1]Transport!D$26)*H1604*(H$33+H$580)/(H$33+H$580+H$36)</f>
        <v>0.61667701744450998</v>
      </c>
      <c r="I1607" s="1">
        <f>[1]Transport!E$26/SUM([1]Transport!E$22,[1]Transport!E$26)*I1604*(I$33+I$580)/(I$33+I$580+I$36)</f>
        <v>0.7224634627731723</v>
      </c>
      <c r="J1607" s="1">
        <f>[1]Transport!F$26/SUM([1]Transport!F$22,[1]Transport!F$26)*J1604*(J$33+J$580)/(J$33+J$580+J$36)</f>
        <v>0.76171656844746938</v>
      </c>
      <c r="K1607" s="1">
        <f>[1]Transport!G$26/SUM([1]Transport!G$22,[1]Transport!G$26)*K1604*(K$33+K$580)/(K$33+K$580+K$36)</f>
        <v>0.29338242500332318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0.87286791987462065</v>
      </c>
      <c r="K1608" s="1">
        <f>(K$36+K$716)/([1]Transport!G$22+[1]Transport!G$26)*K1604</f>
        <v>2.6529691675130804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19.239150723013942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15.923739810588016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11.441995937284826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4.8688363721829706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5.1967502413067423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1.241605455760043E-3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1.8705982131221378E-3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1.4556031498630575E-3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4.2682754284326238E-4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1.4422285074125219E-4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5.2735145741619682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7.4000534885896174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10.704630299935635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10.784540818918533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2.6621519213500964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6.2641684650135754E-2</v>
      </c>
      <c r="G1612" s="1">
        <f t="shared" ref="G1612:K1612" si="1052">G1617</f>
        <v>0.14348996607087053</v>
      </c>
      <c r="H1612" s="1">
        <f t="shared" si="1052"/>
        <v>0.24705861910166108</v>
      </c>
      <c r="I1612" s="1">
        <f t="shared" si="1052"/>
        <v>0.41698679642318254</v>
      </c>
      <c r="J1612" s="1">
        <f t="shared" si="1052"/>
        <v>0.98492264387476769</v>
      </c>
      <c r="K1612" s="1">
        <f t="shared" si="1052"/>
        <v>2.0226130216031395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5.7945109310109974E-2</v>
      </c>
      <c r="G1613" s="1">
        <f t="shared" ref="G1613:K1613" si="1053">G1612-G1614</f>
        <v>0.12224102963073187</v>
      </c>
      <c r="H1613" s="1">
        <f t="shared" si="1053"/>
        <v>0.2470106771578108</v>
      </c>
      <c r="I1613" s="1">
        <f t="shared" si="1053"/>
        <v>0.41697693596586127</v>
      </c>
      <c r="J1613" s="1">
        <f t="shared" si="1053"/>
        <v>-1.4701599421479314</v>
      </c>
      <c r="K1613" s="1">
        <f t="shared" si="1053"/>
        <v>-2.5774839028505268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4.6965753400257763E-3</v>
      </c>
      <c r="G1614" s="1">
        <f t="shared" ref="G1614:K1614" si="1054">SUM(G1615:G1616)</f>
        <v>2.1248936440138658E-2</v>
      </c>
      <c r="H1614" s="1">
        <f t="shared" si="1054"/>
        <v>4.7941943850269928E-5</v>
      </c>
      <c r="I1614" s="1">
        <f t="shared" si="1054"/>
        <v>9.8604573212376134E-6</v>
      </c>
      <c r="J1614" s="1">
        <f t="shared" si="1054"/>
        <v>2.4550825860226992</v>
      </c>
      <c r="K1614" s="1">
        <f t="shared" si="1054"/>
        <v>4.6000969244536662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4.6965753400257763E-3</v>
      </c>
      <c r="G1615" s="1">
        <f>[1]Transport!C$27/SUM([1]Transport!C$24,[1]Transport!C$27)*G1612*(G$45+G$612)/(G$45+G$612+G$47)</f>
        <v>2.1248936440138658E-2</v>
      </c>
      <c r="H1615" s="1">
        <f>[1]Transport!D$27/SUM([1]Transport!D$24,[1]Transport!D$27)*H1612*(H$45+H$612)/(H$45+H$612+H$47)</f>
        <v>4.7941943850269928E-5</v>
      </c>
      <c r="I1615" s="1">
        <f>[1]Transport!E$27/SUM([1]Transport!E$24,[1]Transport!E$27)*I1612*(I$45+I$612)/(I$45+I$612+I$47)</f>
        <v>9.8604573212376134E-6</v>
      </c>
      <c r="J1615" s="1">
        <f>[1]Transport!F$27/SUM([1]Transport!F$24,[1]Transport!F$27)*J1612*(J$45+J$612)/(J$45+J$612+J$47)</f>
        <v>8.6025297200360788E-5</v>
      </c>
      <c r="K1615" s="1">
        <f>[1]Transport!G$27/SUM([1]Transport!G$24,[1]Transport!G$27)*K1612*(K$45+K$612)/(K$45+K$612+K$47)</f>
        <v>1.7309679202232543E-4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2.4549965607254989</v>
      </c>
      <c r="K1616" s="1">
        <f>(K$47+K$714)/([1]Transport!G$24+[1]Transport!G$27)*K1612</f>
        <v>4.5999238276616436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6.2641684650135754E-2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0.14348996607087053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0.24705861910166108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0.41698679642318254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0.98492264387476769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2.0226130216031395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2.2034133355928796</v>
      </c>
      <c r="G1618" s="3">
        <f t="shared" ref="G1618" si="1055">SUM(G1619:G1627)</f>
        <v>2.2248593802771519</v>
      </c>
      <c r="H1618" s="3">
        <f t="shared" ref="H1618" si="1056">SUM(H1619:H1627)</f>
        <v>2.2570222037441057</v>
      </c>
      <c r="I1618" s="3">
        <f t="shared" ref="I1618" si="1057">SUM(I1619:I1627)</f>
        <v>2.3106165094336073</v>
      </c>
      <c r="J1618" s="3">
        <f t="shared" ref="J1618" si="1058">SUM(J1619:J1627)</f>
        <v>2.5121579072804847</v>
      </c>
      <c r="K1618" s="3">
        <f t="shared" ref="K1618" si="1059">SUM(K1619:K1627)</f>
        <v>2.7162875242949771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2.7127465554568088E-3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8.0291309506312566E-3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2.2653291183027575E-2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8.2361311472826007E-2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0.36603700879889278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1.3714409150418159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6.4311241384863867E-4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2.1641928565637901E-3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2.1519369523512206E-3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8.4316112209545969E-3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0.2657899365273273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0.64882554163959782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1.5767188530519765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1.3375338029191255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0.99614055225737441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0.42388105879611432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0.61687252001511816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1.4738293179289435E-4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2.2204658297649352E-4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1.7278521027637103E-4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5.0665929617463584E-5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1.7119759320615238E-5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0.86204482692463258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1.2096634491273779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1.7498522179900524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1.7629149389776058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0.43517359438643638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6.4661035564793105E-3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1.4940043694405922E-2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2.6190927640997768E-2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4.5917524743383523E-2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0.11736535704704101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0.26083035346780653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0.26872776416540872</v>
      </c>
      <c r="G1630" s="1">
        <f t="shared" ref="G1630:K1630" si="1062">IFERROR(G1620/G1594,"-")</f>
        <v>0.27090378840453744</v>
      </c>
      <c r="H1630" s="1">
        <f t="shared" si="1062"/>
        <v>0.27738818090973316</v>
      </c>
      <c r="I1630" s="1">
        <f t="shared" si="1062"/>
        <v>0.29053661686058285</v>
      </c>
      <c r="J1630" s="1">
        <f t="shared" si="1062"/>
        <v>0.31299787697684089</v>
      </c>
      <c r="K1630" s="1">
        <f t="shared" si="1062"/>
        <v>0.33867341971349529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</v>
      </c>
      <c r="G1631" s="1">
        <f t="shared" ref="G1631:K1631" si="1063">IFERROR(G1621/G1596,"-")</f>
        <v>0.17533368505358468</v>
      </c>
      <c r="H1631" s="1">
        <f t="shared" si="1063"/>
        <v>0.17535325726058285</v>
      </c>
      <c r="I1631" s="1">
        <f t="shared" si="1063"/>
        <v>0.18566031858031179</v>
      </c>
      <c r="J1631" s="1">
        <f t="shared" si="1063"/>
        <v>0.19970300427502907</v>
      </c>
      <c r="K1631" s="1">
        <f t="shared" si="1063"/>
        <v>0.21825012485839523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8.1953661871669817E-2</v>
      </c>
      <c r="G1634" s="1">
        <f t="shared" ref="G1634:K1634" si="1066">IFERROR(G1624/G1609,"-")</f>
        <v>8.3996210615660288E-2</v>
      </c>
      <c r="H1634" s="1">
        <f t="shared" si="1066"/>
        <v>8.7060033731646086E-2</v>
      </c>
      <c r="I1634" s="1">
        <f t="shared" si="1066"/>
        <v>8.7060033731645989E-2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0.11870351496053488</v>
      </c>
      <c r="G1635" s="1">
        <f t="shared" ref="G1635:K1635" si="1067">IFERROR(G1625/G1610,"-")</f>
        <v>0.11870351496053518</v>
      </c>
      <c r="H1635" s="1">
        <f t="shared" si="1067"/>
        <v>0.1187035149605349</v>
      </c>
      <c r="I1635" s="1">
        <f t="shared" si="1067"/>
        <v>0.1187035149605348</v>
      </c>
      <c r="J1635" s="1">
        <f t="shared" si="1067"/>
        <v>0.11870351496053499</v>
      </c>
      <c r="K1635" s="1">
        <f t="shared" si="1067"/>
        <v>0.11870351496053502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0.16346685209675807</v>
      </c>
      <c r="H1636" s="1">
        <f t="shared" si="1068"/>
        <v>0.16346685209675813</v>
      </c>
      <c r="I1636" s="1">
        <f t="shared" si="1068"/>
        <v>0.16346685209675796</v>
      </c>
      <c r="J1636" s="1">
        <f t="shared" si="1068"/>
        <v>0.16346685209675804</v>
      </c>
      <c r="K1636" s="1">
        <f t="shared" si="1068"/>
        <v>0.16346685209675801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0.10322365358775991</v>
      </c>
      <c r="G1637" s="1">
        <f t="shared" ref="G1637:K1637" si="1069">IFERROR(G1627/G1617,"-")</f>
        <v>0.10411908305161176</v>
      </c>
      <c r="H1637" s="1">
        <f t="shared" si="1069"/>
        <v>0.10601098531284422</v>
      </c>
      <c r="I1637" s="1">
        <f t="shared" si="1069"/>
        <v>0.11011745488647016</v>
      </c>
      <c r="J1637" s="1">
        <f t="shared" si="1069"/>
        <v>0.11916200503352824</v>
      </c>
      <c r="K1637" s="1">
        <f t="shared" si="1069"/>
        <v>0.12895712164508377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28.743035190677887</v>
      </c>
      <c r="G1638" s="1">
        <f t="shared" ref="G1638:K1638" si="1070">G1639+G1643+G1647+G1653</f>
        <v>26.546337769236004</v>
      </c>
      <c r="H1638" s="1">
        <f t="shared" si="1070"/>
        <v>20.784784468132838</v>
      </c>
      <c r="I1638" s="1">
        <f t="shared" si="1070"/>
        <v>19.692944202322906</v>
      </c>
      <c r="J1638" s="1">
        <f t="shared" si="1070"/>
        <v>28.081389214771079</v>
      </c>
      <c r="K1638" s="1">
        <f t="shared" si="1070"/>
        <v>28.977124478890307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9.2071217296987165</v>
      </c>
      <c r="G1639" s="1">
        <f t="shared" ref="G1639:K1639" si="1073">SUM(G1640:G1642)</f>
        <v>10.390055117410942</v>
      </c>
      <c r="H1639" s="1">
        <f t="shared" si="1073"/>
        <v>10.848107538174169</v>
      </c>
      <c r="I1639" s="1">
        <f t="shared" si="1073"/>
        <v>11.500119669677044</v>
      </c>
      <c r="J1639" s="1">
        <f t="shared" si="1073"/>
        <v>11.738083717141103</v>
      </c>
      <c r="K1639" s="1">
        <f t="shared" si="1073"/>
        <v>12.633821938355744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8.7117662757609899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9.7092634682499224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10.452530440982063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1.5024017165977697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1.5905731536928538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1.7466305608351933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1.8947783663985069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2.0288202488911811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2.1812914973736821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0.89357652686716493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0.8935755250346229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0.89357502751754725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3.2283541077292452E-7</v>
      </c>
      <c r="J1643" s="1">
        <f t="shared" si="1075"/>
        <v>0</v>
      </c>
      <c r="K1643" s="1">
        <f t="shared" si="1075"/>
        <v>5.7990805434480905E-7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5.7990805434480905E-7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3.2283541077292452E-7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2.5655053525249061E-6</v>
      </c>
      <c r="H1647" s="1">
        <f t="shared" si="1077"/>
        <v>2.8196205443141874E-5</v>
      </c>
      <c r="I1647" s="1">
        <f t="shared" si="1077"/>
        <v>2.5489093047040372E-5</v>
      </c>
      <c r="J1647" s="1">
        <f t="shared" si="1077"/>
        <v>4.2492138213049627E-5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1.6634748036674876</v>
      </c>
      <c r="G1648" s="1">
        <f t="shared" ref="G1648:K1648" si="1079">G1647-G1649</f>
        <v>2.4250671499732362E-6</v>
      </c>
      <c r="H1648" s="1">
        <f t="shared" si="1079"/>
        <v>2.6652697791620853E-5</v>
      </c>
      <c r="I1648" s="1">
        <f t="shared" si="1079"/>
        <v>2.4093684767756256E-5</v>
      </c>
      <c r="J1648" s="1">
        <f t="shared" si="1079"/>
        <v>2.172400972182813E-5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9.633296006087036E-2</v>
      </c>
      <c r="G1649" s="1">
        <f t="shared" ref="G1649:K1649" si="1080">SUM(G1650:G1651)</f>
        <v>1.4043820255167001E-7</v>
      </c>
      <c r="H1649" s="1">
        <f t="shared" si="1080"/>
        <v>1.5435076515210214E-6</v>
      </c>
      <c r="I1649" s="1">
        <f t="shared" si="1080"/>
        <v>1.3954082792841167E-6</v>
      </c>
      <c r="J1649" s="1">
        <f t="shared" si="1080"/>
        <v>2.0768128491221496E-5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9.633296006087036E-2</v>
      </c>
      <c r="G1650" s="1">
        <f>[1]Transport!C$25/SUM([1]Transport!C$21,[1]Transport!C$25)*G1647*(G$34+G$598)/(G$34+G$598+G$37)</f>
        <v>1.4043820255167001E-7</v>
      </c>
      <c r="H1650" s="1">
        <f>[1]Transport!D$25/SUM([1]Transport!D$21,[1]Transport!D$25)*H1647*(H$34+H$598)/(H$34+H$598+H$37)</f>
        <v>1.5435076515210214E-6</v>
      </c>
      <c r="I1650" s="1">
        <f>[1]Transport!E$25/SUM([1]Transport!E$21,[1]Transport!E$25)*I1647*(I$34+I$598)/(I$34+I$598+I$37)</f>
        <v>1.3954082792841167E-6</v>
      </c>
      <c r="J1650" s="1">
        <f>[1]Transport!F$25/SUM([1]Transport!F$21,[1]Transport!F$25)*J1647*(J$34+J$598)/(J$34+J$598+J$37)</f>
        <v>1.823529203277435E-5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2.5328364584471462E-6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2.5655053525249061E-6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2.8196205443141874E-5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2.5489093047040372E-5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4.2492138213049627E-5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17.776105697250813</v>
      </c>
      <c r="G1653" s="1">
        <f t="shared" ref="G1653:K1653" si="1081">SUM(G1658:G1660)</f>
        <v>16.156280086319708</v>
      </c>
      <c r="H1653" s="1">
        <f t="shared" si="1081"/>
        <v>9.9366487337532252</v>
      </c>
      <c r="I1653" s="1">
        <f t="shared" si="1081"/>
        <v>8.192798720717402</v>
      </c>
      <c r="J1653" s="1">
        <f t="shared" si="1081"/>
        <v>16.343263005491764</v>
      </c>
      <c r="K1653" s="1">
        <f t="shared" si="1081"/>
        <v>16.343301960626508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17.334641896010616</v>
      </c>
      <c r="G1654" s="1">
        <f t="shared" ref="G1654:K1654" si="1082">G1653-G1655</f>
        <v>15.726593481384526</v>
      </c>
      <c r="H1654" s="1">
        <f t="shared" si="1082"/>
        <v>9.6114667707279171</v>
      </c>
      <c r="I1654" s="1">
        <f t="shared" si="1082"/>
        <v>7.812764867002965</v>
      </c>
      <c r="J1654" s="1">
        <f t="shared" si="1082"/>
        <v>13.866255649228595</v>
      </c>
      <c r="K1654" s="1">
        <f t="shared" si="1082"/>
        <v>-1.7437594144042841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0.44146380124019702</v>
      </c>
      <c r="G1655" s="1">
        <f t="shared" ref="G1655:K1655" si="1083">SUM(G1656:G1657)</f>
        <v>0.42968660493518085</v>
      </c>
      <c r="H1655" s="1">
        <f t="shared" si="1083"/>
        <v>0.32518196302530805</v>
      </c>
      <c r="I1655" s="1">
        <f t="shared" si="1083"/>
        <v>0.38003385371443743</v>
      </c>
      <c r="J1655" s="1">
        <f t="shared" si="1083"/>
        <v>2.4770073562631678</v>
      </c>
      <c r="K1655" s="1">
        <f t="shared" si="1083"/>
        <v>18.087061375030792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0.44146380124019702</v>
      </c>
      <c r="G1656" s="1">
        <f>[1]Transport!C$26/SUM([1]Transport!C$22,[1]Transport!C$26)*G1653*(G$33+G$580)/(G$33+G$580+G$36)</f>
        <v>0.42968660493518085</v>
      </c>
      <c r="H1656" s="1">
        <f>[1]Transport!D$26/SUM([1]Transport!D$22,[1]Transport!D$26)*H1653*(H$33+H$580)/(H$33+H$580+H$36)</f>
        <v>0.32518196302530805</v>
      </c>
      <c r="I1656" s="1">
        <f>[1]Transport!E$26/SUM([1]Transport!E$22,[1]Transport!E$26)*I1653*(I$33+I$580)/(I$33+I$580+I$36)</f>
        <v>0.38003385371443743</v>
      </c>
      <c r="J1656" s="1">
        <f>[1]Transport!F$26/SUM([1]Transport!F$22,[1]Transport!F$26)*J1653*(J$33+J$580)/(J$33+J$580+J$36)</f>
        <v>1.1542857263797395</v>
      </c>
      <c r="K1656" s="1">
        <f>[1]Transport!G$26/SUM([1]Transport!G$22,[1]Transport!G$26)*K1653*(K$33+K$580)/(K$33+K$580+K$36)</f>
        <v>1.8010158532568041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1.3227216298834286</v>
      </c>
      <c r="K1657" s="1">
        <f>(K$36+K$716)/([1]Transport!G$22+[1]Transport!G$26)*K1653</f>
        <v>16.286045521773989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0.39570789091610353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0.27652737563230606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15.8797527106874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9.9366487337532252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8.192798720717402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16.343263005491764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16.343301960626508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0.22016934766970292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0.24502416039895569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0.2633996165564787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2.5096166680532949E-2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2.6568985206600143E-2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2.9175773163582035E-2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3.1650438880945188E-2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3.3889478804852026E-2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3.6436363452036123E-2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2.2048029521613701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2.2048004802484802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2.2047992526791602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1.12038684828572E-8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5.7899829106013799E-7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2.3254055278483802E-6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2.5557386554388199E-5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2.31036266648577E-5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3.8515395414581801E-5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1.603833319467028E-3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1.1207858851566279E-3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15.6934797202473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9.8200896595464808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8.0966953905468095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16.151552937391401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16.151591435573799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2.5272641700947229E-2</v>
      </c>
      <c r="J1673" s="7">
        <f t="shared" si="1087"/>
        <v>2.5236122307341288E-2</v>
      </c>
      <c r="K1673" s="7">
        <f t="shared" si="1087"/>
        <v>2.5199602913735318E-2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1.6704032219401289E-2</v>
      </c>
      <c r="G1674" s="7">
        <f t="shared" ref="G1674:K1674" si="1088">IFERROR(G1663/G1641,"-")</f>
        <v>1.6704032219401286E-2</v>
      </c>
      <c r="H1674" s="7">
        <f t="shared" si="1088"/>
        <v>1.6704032219401303E-2</v>
      </c>
      <c r="I1674" s="7">
        <f t="shared" si="1088"/>
        <v>1.6704032219401282E-2</v>
      </c>
      <c r="J1674" s="7">
        <f t="shared" si="1088"/>
        <v>1.6704032219401286E-2</v>
      </c>
      <c r="K1674" s="7">
        <f t="shared" si="1088"/>
        <v>1.6704032219401314E-2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2.4673913043478213</v>
      </c>
      <c r="H1675">
        <f t="shared" si="1089"/>
        <v>2.4673913043478355</v>
      </c>
      <c r="I1675">
        <f t="shared" si="1089"/>
        <v>2.4673913043478204</v>
      </c>
      <c r="J1675" t="str">
        <f t="shared" si="1089"/>
        <v>-</v>
      </c>
      <c r="K1675" t="str">
        <f t="shared" si="1089"/>
        <v>-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>
        <f t="shared" si="1090"/>
        <v>1.9320077379362387E-2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1.7934782608695703</v>
      </c>
      <c r="J1678" t="str">
        <f t="shared" si="1092"/>
        <v>-</v>
      </c>
      <c r="K1678" t="str">
        <f t="shared" si="1092"/>
        <v>-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0.90641226905247907</v>
      </c>
      <c r="H1679" s="4">
        <f t="shared" si="1093"/>
        <v>0.90641226905248307</v>
      </c>
      <c r="I1679" s="4">
        <f t="shared" si="1093"/>
        <v>0.90641226905248173</v>
      </c>
      <c r="J1679" s="4">
        <f t="shared" si="1093"/>
        <v>0.90641226905247751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4.0530738867855087E-3</v>
      </c>
      <c r="G1681" s="1">
        <f t="shared" si="1094"/>
        <v>4.0530738867855113E-3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0.98826978015125289</v>
      </c>
      <c r="H1682" s="4">
        <f t="shared" si="1094"/>
        <v>0.98826978015124844</v>
      </c>
      <c r="I1682" s="4">
        <f t="shared" si="1094"/>
        <v>0.98826978015124756</v>
      </c>
      <c r="J1682" s="4">
        <f t="shared" si="1094"/>
        <v>0.98826978015124989</v>
      </c>
      <c r="K1682" s="4">
        <f t="shared" si="1094"/>
        <v>0.98826978015124678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34.571905426408989</v>
      </c>
      <c r="G1683" s="3">
        <f t="shared" ref="G1683:K1683" si="1095">SUM(G1684:G1686,G1689:G1691,-G1696)</f>
        <v>32.50360513689985</v>
      </c>
      <c r="H1683" s="3">
        <f t="shared" si="1095"/>
        <v>29.928767852453177</v>
      </c>
      <c r="I1683" s="3">
        <f t="shared" si="1095"/>
        <v>24.231693086968342</v>
      </c>
      <c r="J1683" s="3">
        <f t="shared" si="1095"/>
        <v>13.966948764796257</v>
      </c>
      <c r="K1683" s="3">
        <f t="shared" si="1095"/>
        <v>-4.8984919189026947E-5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2.5739561603356473</v>
      </c>
      <c r="G1684" s="1">
        <f>[1]Summary!C53+[1]Summary!C59</f>
        <v>2.4917895604074811</v>
      </c>
      <c r="H1684" s="1">
        <f>[1]Summary!D53+[1]Summary!D59</f>
        <v>2.4011574992356022</v>
      </c>
      <c r="I1684" s="1">
        <f>[1]Summary!E53+[1]Summary!E59</f>
        <v>2.2718033015803329</v>
      </c>
      <c r="J1684" s="1">
        <f>[1]Summary!F53+[1]Summary!F59</f>
        <v>0.53050728010644588</v>
      </c>
      <c r="K1684" s="1">
        <f>[1]Summary!G53+[1]Summary!G59</f>
        <v>-2.9369682545562523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-3.5128101135480105E-4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6.4917271380657811</v>
      </c>
      <c r="G1686" s="1">
        <f>[1]Summary!C55+[1]Summary!C60</f>
        <v>5.9887650443133724</v>
      </c>
      <c r="H1686" s="1">
        <f>[1]Summary!D55+[1]Summary!D60</f>
        <v>5.5440775210784921</v>
      </c>
      <c r="I1686" s="1">
        <f>[1]Summary!E55+[1]Summary!E60</f>
        <v>4.8553340373167506</v>
      </c>
      <c r="J1686" s="1">
        <f>[1]Summary!F55+[1]Summary!F60</f>
        <v>3.5456420543141691</v>
      </c>
      <c r="K1686" s="1">
        <f>[1]Summary!G55+[1]Summary!G60</f>
        <v>-0.22225841660588408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4.4023803375811408</v>
      </c>
      <c r="G1687" s="1">
        <f t="shared" ref="G1687:K1687" si="1100">G1686-G1688</f>
        <v>3.877751874439292</v>
      </c>
      <c r="H1687" s="1">
        <f t="shared" si="1100"/>
        <v>3.4418080500172321</v>
      </c>
      <c r="I1687" s="1">
        <f t="shared" si="1100"/>
        <v>2.7616769737084503</v>
      </c>
      <c r="J1687" s="1">
        <f t="shared" si="1100"/>
        <v>1.4683140456608714</v>
      </c>
      <c r="K1687" s="1">
        <f t="shared" si="1100"/>
        <v>-1.2541326228503742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2.0936570636083003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2.0773280086532977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1.0318742062444901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3.7898318299198199</v>
      </c>
      <c r="G1689" s="1">
        <f>[1]Summary!C56</f>
        <v>3.41180435464516</v>
      </c>
      <c r="H1689" s="1">
        <f>[1]Summary!D56</f>
        <v>3.5356556793070606</v>
      </c>
      <c r="I1689" s="1">
        <f>[1]Summary!E56</f>
        <v>3.1425731129379599</v>
      </c>
      <c r="J1689" s="1">
        <f>[1]Summary!F56</f>
        <v>2.090453186601398</v>
      </c>
      <c r="K1689" s="1">
        <f>[1]Summary!G56</f>
        <v>0.88772080469429004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7.1746399271870533</v>
      </c>
      <c r="G1690" s="1">
        <f>[1]Summary!C57</f>
        <v>6.5876344464144561</v>
      </c>
      <c r="H1690" s="1">
        <f>[1]Summary!D57</f>
        <v>6.0035392317493459</v>
      </c>
      <c r="I1690" s="1">
        <f>[1]Summary!E57</f>
        <v>5.7877134546356137</v>
      </c>
      <c r="J1690" s="1">
        <f>[1]Summary!F57</f>
        <v>4.2274484459846802</v>
      </c>
      <c r="K1690" s="1">
        <f>[1]Summary!G57</f>
        <v>1.33739870307515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14.541750370900688</v>
      </c>
      <c r="G1691" s="1">
        <f>[1]Summary!C58</f>
        <v>14.023611731119384</v>
      </c>
      <c r="H1691" s="1">
        <f>[1]Summary!D58</f>
        <v>12.444337921082678</v>
      </c>
      <c r="I1691" s="1">
        <f>[1]Summary!E58</f>
        <v>8.1742691804976833</v>
      </c>
      <c r="J1691" s="1">
        <f>[1]Summary!F58</f>
        <v>3.5729008059815075</v>
      </c>
      <c r="K1691" s="1">
        <f>[1]Summary!G58</f>
        <v>0.93442812744112558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1.7639847169475928</v>
      </c>
      <c r="K1692" s="1">
        <f>-[1]Summary!G59</f>
        <v>5.2543771997232778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0.36997384792709032</v>
      </c>
      <c r="K1693" s="1">
        <f>-[1]Summary!G60</f>
        <v>3.4272286325564125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3.2971539619244827E-4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1.9316360353701552E-5</v>
      </c>
      <c r="K1695" s="1">
        <f>-[1]Summary!G62</f>
        <v>2.1565615162352767E-5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3.0081919418934785E-6</v>
      </c>
      <c r="K1696" s="1">
        <f>-[1]Summary!G63</f>
        <v>1.8667956263479638E-5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2.1339230066636641</v>
      </c>
      <c r="K1697" s="3">
        <f t="shared" si="1101"/>
        <v>8.6819250075913175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0.83333324394882835</v>
      </c>
      <c r="K1698" s="1">
        <f>[1]Summary!C$77</f>
        <v>1.9047618918295539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0.31184045571832741</v>
      </c>
      <c r="K1699" s="1">
        <f>[1]Summary!C$78</f>
        <v>0.81085321806875232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0.98874930699650831</v>
      </c>
      <c r="K1700" s="1">
        <f>[1]Summary!C$79</f>
        <v>5.9663098976930122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2.4173370175250676E-5</v>
      </c>
      <c r="K1702" s="1">
        <f t="shared" si="1105"/>
        <v>1.3597310897420711E-4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4.1713594927589572E-6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1.6987840199766459E-5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2.0002010682491718E-5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1.1898526877444065E-4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3.0081919418934785E-6</v>
      </c>
      <c r="K1705" s="1">
        <f t="shared" si="1106"/>
        <v>1.8667956263479638E-5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961.78723769652493</v>
      </c>
      <c r="G1706" s="3">
        <f t="shared" ref="G1706:K1706" si="1107">SUM(G1707:G1708,G1725,G1734:G1735,G1736,G1737,G1742,G1745,,G1750:G1753,G1746)</f>
        <v>959.6422726385689</v>
      </c>
      <c r="H1706" s="3">
        <f t="shared" si="1107"/>
        <v>894.46095167695125</v>
      </c>
      <c r="I1706" s="3">
        <f t="shared" si="1107"/>
        <v>855.2555883374265</v>
      </c>
      <c r="J1706" s="3">
        <f t="shared" si="1107"/>
        <v>722.16017186913837</v>
      </c>
      <c r="K1706" s="3">
        <f t="shared" si="1107"/>
        <v>639.37561716087248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3.6600043868125254</v>
      </c>
      <c r="G1707" s="1">
        <f t="shared" ref="G1707:K1707" si="1109">G21</f>
        <v>3.5647204773970209</v>
      </c>
      <c r="H1707" s="1">
        <f t="shared" si="1109"/>
        <v>5.1518423862717856E-3</v>
      </c>
      <c r="I1707" s="1">
        <f t="shared" si="1109"/>
        <v>7.7427252948252142E-4</v>
      </c>
      <c r="J1707" s="1">
        <f t="shared" si="1109"/>
        <v>4.6193876887130436E-4</v>
      </c>
      <c r="K1707" s="1">
        <f t="shared" si="1109"/>
        <v>1.2659061352543089E-4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310.79367843629836</v>
      </c>
      <c r="G1708" s="1">
        <f t="shared" si="1113"/>
        <v>288.93640491549547</v>
      </c>
      <c r="H1708" s="1">
        <f t="shared" si="1113"/>
        <v>251.22672479095135</v>
      </c>
      <c r="I1708" s="1">
        <f t="shared" si="1113"/>
        <v>180.71190233169236</v>
      </c>
      <c r="J1708" s="1">
        <f t="shared" si="1113"/>
        <v>86.866243873877366</v>
      </c>
      <c r="K1708" s="1">
        <f t="shared" si="1113"/>
        <v>21.865597066287073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303.74442362220049</v>
      </c>
      <c r="G1709" s="1">
        <f t="shared" si="1113"/>
        <v>281.55790591900529</v>
      </c>
      <c r="H1709" s="1">
        <f t="shared" si="1113"/>
        <v>244.36336222512952</v>
      </c>
      <c r="I1709" s="1">
        <f t="shared" si="1113"/>
        <v>175.04862072990807</v>
      </c>
      <c r="J1709" s="1">
        <f t="shared" si="1113"/>
        <v>78.729379615889442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101.73187836331456</v>
      </c>
      <c r="G1710" s="1">
        <f t="shared" si="1113"/>
        <v>90.977644667461618</v>
      </c>
      <c r="H1710" s="1">
        <f t="shared" si="1113"/>
        <v>79.727635384611617</v>
      </c>
      <c r="I1710" s="1">
        <f t="shared" si="1113"/>
        <v>69.390229571169172</v>
      </c>
      <c r="J1710" s="1">
        <f t="shared" si="1113"/>
        <v>35.457559106976412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2.7763709255471904</v>
      </c>
      <c r="G1711" s="1">
        <f t="shared" si="1113"/>
        <v>2.5095439263486446E-4</v>
      </c>
      <c r="H1711" s="1">
        <f t="shared" si="1113"/>
        <v>6.662051486204044E-4</v>
      </c>
      <c r="I1711" s="1">
        <f t="shared" si="1113"/>
        <v>3.4772859808197994E-4</v>
      </c>
      <c r="J1711" s="1">
        <f t="shared" si="1113"/>
        <v>6.0836226134078938E-4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118.39760802804912</v>
      </c>
      <c r="G1712" s="1">
        <f t="shared" si="1113"/>
        <v>110.35842287557999</v>
      </c>
      <c r="H1712" s="1">
        <f t="shared" si="1113"/>
        <v>89.122131565779469</v>
      </c>
      <c r="I1712" s="1">
        <f t="shared" si="1113"/>
        <v>61.696811548697099</v>
      </c>
      <c r="J1712" s="1">
        <f t="shared" si="1113"/>
        <v>36.211210526205285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79.72918093891046</v>
      </c>
      <c r="G1713" s="1">
        <f t="shared" si="1113"/>
        <v>78.816372538017276</v>
      </c>
      <c r="H1713" s="1">
        <f t="shared" si="1113"/>
        <v>73.663969910274133</v>
      </c>
      <c r="I1713" s="1">
        <f t="shared" si="1113"/>
        <v>41.38684460500172</v>
      </c>
      <c r="J1713" s="1">
        <f t="shared" si="1113"/>
        <v>5.4468730414851745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2.5743872764419988</v>
      </c>
      <c r="J1714" s="1">
        <f t="shared" si="1113"/>
        <v>1.6131285789612377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7.049254814097889</v>
      </c>
      <c r="G1715" s="1">
        <f t="shared" si="1113"/>
        <v>7.3784989964901531</v>
      </c>
      <c r="H1715" s="1">
        <f t="shared" si="1113"/>
        <v>6.863362565821836</v>
      </c>
      <c r="I1715" s="1">
        <f t="shared" si="1113"/>
        <v>5.6632816017842904</v>
      </c>
      <c r="J1715" s="1">
        <f t="shared" si="1113"/>
        <v>8.13686425798792</v>
      </c>
      <c r="K1715" s="1">
        <f t="shared" si="1113"/>
        <v>21.865597066287073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2.6151034932249586</v>
      </c>
      <c r="G1716" s="1">
        <f t="shared" si="1113"/>
        <v>2.8142585028354543</v>
      </c>
      <c r="H1716" s="1">
        <f t="shared" si="1113"/>
        <v>2.5982310026412336</v>
      </c>
      <c r="I1716" s="1">
        <f t="shared" si="1113"/>
        <v>3.2663625650652413</v>
      </c>
      <c r="J1716" s="1">
        <f t="shared" si="1113"/>
        <v>3.2673358128900931</v>
      </c>
      <c r="K1716" s="1">
        <f t="shared" si="1113"/>
        <v>17.417732046312185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4.4341513208729308</v>
      </c>
      <c r="G1717" s="1">
        <f t="shared" si="1113"/>
        <v>4.5642404936546983</v>
      </c>
      <c r="H1717" s="1">
        <f t="shared" si="1113"/>
        <v>4.2651315631806028</v>
      </c>
      <c r="I1717" s="1">
        <f t="shared" si="1113"/>
        <v>2.3969190367190492</v>
      </c>
      <c r="J1717" s="1">
        <f t="shared" si="1113"/>
        <v>4.869528445097826</v>
      </c>
      <c r="K1717" s="1">
        <f t="shared" si="1113"/>
        <v>4.4478650199748886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7.049254814097889</v>
      </c>
      <c r="G1718" s="1">
        <f t="shared" si="1113"/>
        <v>7.3784989964901531</v>
      </c>
      <c r="H1718" s="1">
        <f t="shared" si="1113"/>
        <v>6.863362565821836</v>
      </c>
      <c r="I1718" s="1">
        <f t="shared" si="1113"/>
        <v>5.6632816017842904</v>
      </c>
      <c r="J1718" s="1">
        <f t="shared" si="1113"/>
        <v>7.8306030587199391</v>
      </c>
      <c r="K1718" s="1">
        <f t="shared" si="1113"/>
        <v>7.7152008328649817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2.6151034932249586</v>
      </c>
      <c r="G1719" s="1">
        <f t="shared" si="1113"/>
        <v>2.8142585028354543</v>
      </c>
      <c r="H1719" s="1">
        <f t="shared" si="1113"/>
        <v>2.5982310026412336</v>
      </c>
      <c r="I1719" s="1">
        <f t="shared" si="1113"/>
        <v>3.2663625650652413</v>
      </c>
      <c r="J1719" s="1">
        <f t="shared" si="1113"/>
        <v>3.2663625650652413</v>
      </c>
      <c r="K1719" s="1">
        <f t="shared" si="1113"/>
        <v>3.2673358128900931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4.4341513208729308</v>
      </c>
      <c r="G1720" s="1">
        <f t="shared" si="1113"/>
        <v>4.5642404936546983</v>
      </c>
      <c r="H1720" s="1">
        <f t="shared" si="1113"/>
        <v>4.2651315631806028</v>
      </c>
      <c r="I1720" s="1">
        <f t="shared" si="1113"/>
        <v>2.3969190367190492</v>
      </c>
      <c r="J1720" s="1">
        <f t="shared" si="1113"/>
        <v>4.5642404936546983</v>
      </c>
      <c r="K1720" s="1">
        <f t="shared" si="1113"/>
        <v>4.4478650199748886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0.30626119926797957</v>
      </c>
      <c r="K1721" s="1">
        <f t="shared" si="1113"/>
        <v>14.150396233422093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9.732478248518639E-4</v>
      </c>
      <c r="K1722" s="1">
        <f t="shared" si="1113"/>
        <v>14.150396233422093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0.3052879514431277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117.05040734369379</v>
      </c>
      <c r="G1725" s="1">
        <f t="shared" si="1113"/>
        <v>107.23650284280188</v>
      </c>
      <c r="H1725" s="1">
        <f t="shared" si="1113"/>
        <v>117.35562532360211</v>
      </c>
      <c r="I1725" s="1">
        <f t="shared" si="1113"/>
        <v>110.89515443199649</v>
      </c>
      <c r="J1725" s="1">
        <f t="shared" si="1113"/>
        <v>90.908127746733228</v>
      </c>
      <c r="K1725" s="1">
        <f t="shared" si="1113"/>
        <v>57.615369294801667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117.05040734369379</v>
      </c>
      <c r="G1726" s="1">
        <f t="shared" si="1113"/>
        <v>106.72000138678399</v>
      </c>
      <c r="H1726" s="1">
        <f t="shared" si="1113"/>
        <v>116.18848276101295</v>
      </c>
      <c r="I1726" s="1">
        <f t="shared" si="1113"/>
        <v>106.52872723749682</v>
      </c>
      <c r="J1726" s="1">
        <f t="shared" si="1113"/>
        <v>82.680289472522503</v>
      </c>
      <c r="K1726" s="1">
        <f t="shared" si="1113"/>
        <v>44.419644562759679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117.05040734369379</v>
      </c>
      <c r="G1727" s="1">
        <f t="shared" si="1113"/>
        <v>106.72000138678399</v>
      </c>
      <c r="H1727" s="1">
        <f t="shared" si="1113"/>
        <v>116.18848276101295</v>
      </c>
      <c r="I1727" s="1">
        <f t="shared" si="1113"/>
        <v>106.52804571480095</v>
      </c>
      <c r="J1727" s="1">
        <f t="shared" si="1113"/>
        <v>82.679565986061036</v>
      </c>
      <c r="K1727" s="1">
        <f t="shared" si="1113"/>
        <v>44.419373632423117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6.8152269586851705E-4</v>
      </c>
      <c r="J1728" s="1">
        <f t="shared" si="1113"/>
        <v>7.2348646146636389E-4</v>
      </c>
      <c r="K1728" s="1">
        <f t="shared" si="1113"/>
        <v>2.709303365647746E-4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0.51650145601788611</v>
      </c>
      <c r="H1729" s="1">
        <f t="shared" si="1113"/>
        <v>1.1671425625891607</v>
      </c>
      <c r="I1729" s="1">
        <f t="shared" si="1113"/>
        <v>4.3664271944996642</v>
      </c>
      <c r="J1729" s="1">
        <f t="shared" si="1113"/>
        <v>8.2278382742107219</v>
      </c>
      <c r="K1729" s="1">
        <f t="shared" si="1113"/>
        <v>13.195724732041988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0.51650145601788611</v>
      </c>
      <c r="H1730" s="1">
        <f t="shared" si="1113"/>
        <v>1.1671425625891607</v>
      </c>
      <c r="I1730" s="1">
        <f t="shared" si="1113"/>
        <v>4.3664271944996642</v>
      </c>
      <c r="J1730" s="1">
        <f t="shared" si="1113"/>
        <v>4.3664271944996642</v>
      </c>
      <c r="K1730" s="1">
        <f t="shared" si="1113"/>
        <v>8.2278382742107219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0.51650145601788611</v>
      </c>
      <c r="H1731" s="1">
        <f t="shared" si="1113"/>
        <v>1.1671425625891607</v>
      </c>
      <c r="I1731" s="1">
        <f t="shared" si="1113"/>
        <v>4.3664271944996642</v>
      </c>
      <c r="J1731" s="1">
        <f t="shared" si="1113"/>
        <v>4.3664271944996642</v>
      </c>
      <c r="K1731" s="1">
        <f t="shared" si="1113"/>
        <v>8.2278382742107219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3.8614110797110577</v>
      </c>
      <c r="K1732" s="1">
        <f t="shared" si="1113"/>
        <v>4.9678864578312663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3.8614110797110577</v>
      </c>
      <c r="K1733" s="1">
        <f t="shared" si="1113"/>
        <v>4.9678864578312663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250.94818536581903</v>
      </c>
      <c r="G1734" s="1">
        <f t="shared" si="1113"/>
        <v>253.29975211355767</v>
      </c>
      <c r="H1734" s="1">
        <f t="shared" si="1113"/>
        <v>196.56887478986303</v>
      </c>
      <c r="I1734" s="1">
        <f t="shared" si="1113"/>
        <v>204.35943377092042</v>
      </c>
      <c r="J1734" s="1">
        <f t="shared" si="1113"/>
        <v>98.945502328006782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-20.009999996592867</v>
      </c>
      <c r="G1735" s="1">
        <f t="shared" ref="G1735:K1735" si="1114">-G56+G49</f>
        <v>14.90622972885501</v>
      </c>
      <c r="H1735" s="1">
        <f t="shared" si="1114"/>
        <v>-4.3933991239256969</v>
      </c>
      <c r="I1735" s="1">
        <f t="shared" si="1114"/>
        <v>-4.9871788384248887</v>
      </c>
      <c r="J1735" s="1">
        <f t="shared" si="1114"/>
        <v>9.1704938272978342</v>
      </c>
      <c r="K1735" s="1">
        <f t="shared" si="1114"/>
        <v>-2.2703646396166413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8.4526542591349116</v>
      </c>
      <c r="K1736" s="1">
        <f t="shared" si="1115"/>
        <v>8.4526746437619344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44.770003027758179</v>
      </c>
      <c r="G1737" s="1">
        <f t="shared" ref="G1737:K1737" si="1116">G3</f>
        <v>46.028663880951044</v>
      </c>
      <c r="H1737" s="1">
        <f t="shared" si="1116"/>
        <v>46.028670854380607</v>
      </c>
      <c r="I1737" s="1">
        <f t="shared" si="1116"/>
        <v>47.789313652926978</v>
      </c>
      <c r="J1737" s="1">
        <f t="shared" si="1116"/>
        <v>47.800748769895883</v>
      </c>
      <c r="K1737" s="1">
        <f t="shared" si="1116"/>
        <v>63.755689582122109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10.182340146575887</v>
      </c>
      <c r="G1738" s="1">
        <f t="shared" ref="G1738:K1738" si="1118">G4</f>
        <v>11.152951193225471</v>
      </c>
      <c r="H1738" s="1">
        <f t="shared" si="1118"/>
        <v>12.608867794601581</v>
      </c>
      <c r="I1738" s="1">
        <f t="shared" si="1118"/>
        <v>15.035395868528351</v>
      </c>
      <c r="J1738" s="1">
        <f t="shared" si="1118"/>
        <v>17.461925003645092</v>
      </c>
      <c r="K1738" s="1">
        <f t="shared" si="1118"/>
        <v>17.461929755569816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7.4592169725514026</v>
      </c>
      <c r="G1739" s="1">
        <f t="shared" ref="G1739:K1739" si="1120">G5</f>
        <v>8.0030407844049751</v>
      </c>
      <c r="H1739" s="1">
        <f t="shared" si="1120"/>
        <v>8.8187765739003101</v>
      </c>
      <c r="I1739" s="1">
        <f t="shared" si="1120"/>
        <v>10.178336639664197</v>
      </c>
      <c r="J1739" s="1">
        <f t="shared" si="1120"/>
        <v>10.230790728604727</v>
      </c>
      <c r="K1739" s="1">
        <f t="shared" si="1120"/>
        <v>7.6165815174143559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2.6225288171143553</v>
      </c>
      <c r="G1740" s="1">
        <f t="shared" ref="G1740:K1740" si="1122">G6</f>
        <v>3.2650047379446225</v>
      </c>
      <c r="H1740" s="1">
        <f t="shared" si="1122"/>
        <v>4.2287191055859905</v>
      </c>
      <c r="I1740" s="1">
        <f t="shared" si="1122"/>
        <v>5.8349102236805539</v>
      </c>
      <c r="J1740" s="1">
        <f t="shared" si="1122"/>
        <v>6.3806259125328184</v>
      </c>
      <c r="K1740" s="1">
        <f t="shared" si="1122"/>
        <v>4.2596789980316725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24.50591709151653</v>
      </c>
      <c r="G1741" s="1">
        <f t="shared" ref="G1741:K1741" si="1124">G7</f>
        <v>23.607667165375979</v>
      </c>
      <c r="H1741" s="1">
        <f t="shared" si="1124"/>
        <v>20.372307380292721</v>
      </c>
      <c r="I1741" s="1">
        <f t="shared" si="1124"/>
        <v>16.74067092105388</v>
      </c>
      <c r="J1741" s="1">
        <f t="shared" si="1124"/>
        <v>13.727407125113247</v>
      </c>
      <c r="K1741" s="1">
        <f t="shared" si="1124"/>
        <v>34.417499311106262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69.392923407787464</v>
      </c>
      <c r="G1742" s="1">
        <f t="shared" ref="G1742:K1742" si="1126">G8</f>
        <v>69.663489885386653</v>
      </c>
      <c r="H1742" s="1">
        <f t="shared" si="1126"/>
        <v>69.270577684249872</v>
      </c>
      <c r="I1742" s="1">
        <f t="shared" si="1126"/>
        <v>68.821072286768455</v>
      </c>
      <c r="J1742" s="1">
        <f t="shared" si="1126"/>
        <v>68.94059386495644</v>
      </c>
      <c r="K1742" s="1">
        <f t="shared" si="1126"/>
        <v>69.386688763286003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35.611802104874613</v>
      </c>
      <c r="G1743" s="1">
        <f t="shared" ref="G1743:K1743" si="1128">G9</f>
        <v>35.882385742390859</v>
      </c>
      <c r="H1743" s="1">
        <f t="shared" si="1128"/>
        <v>35.489474469962019</v>
      </c>
      <c r="I1743" s="1">
        <f t="shared" si="1128"/>
        <v>35.039966104767274</v>
      </c>
      <c r="J1743" s="1">
        <f t="shared" si="1128"/>
        <v>35.159461963846091</v>
      </c>
      <c r="K1743" s="1">
        <f t="shared" si="1128"/>
        <v>35.603180182896153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33.781121302912858</v>
      </c>
      <c r="G1744" s="1">
        <f t="shared" ref="G1744:K1744" si="1130">G10</f>
        <v>33.781104142995794</v>
      </c>
      <c r="H1744" s="1">
        <f t="shared" si="1130"/>
        <v>33.781103214287853</v>
      </c>
      <c r="I1744" s="1">
        <f t="shared" si="1130"/>
        <v>33.781106182001182</v>
      </c>
      <c r="J1744" s="1">
        <f t="shared" si="1130"/>
        <v>33.781131901110356</v>
      </c>
      <c r="K1744" s="1">
        <f t="shared" si="1130"/>
        <v>33.783508580389856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3.7980845327970023</v>
      </c>
      <c r="G1745" s="1">
        <f t="shared" ref="G1745:K1745" si="1132">G11</f>
        <v>11.116340628966697</v>
      </c>
      <c r="H1745" s="1">
        <f t="shared" si="1132"/>
        <v>14.558998019297324</v>
      </c>
      <c r="I1745" s="1">
        <f t="shared" si="1132"/>
        <v>15.808892724091052</v>
      </c>
      <c r="J1745" s="1">
        <f t="shared" si="1132"/>
        <v>15.809876437297191</v>
      </c>
      <c r="K1745" s="1">
        <f t="shared" si="1132"/>
        <v>27.000000204948272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149.43048619864891</v>
      </c>
      <c r="G1746" s="1">
        <f t="shared" ref="G1746:K1746" si="1134">G12</f>
        <v>125.60556422872425</v>
      </c>
      <c r="H1746" s="1">
        <f t="shared" si="1134"/>
        <v>141.08324749271964</v>
      </c>
      <c r="I1746" s="1">
        <f t="shared" si="1134"/>
        <v>150.49321832215955</v>
      </c>
      <c r="J1746" s="1">
        <f t="shared" si="1134"/>
        <v>151.75432518341486</v>
      </c>
      <c r="K1746" s="1">
        <f t="shared" si="1134"/>
        <v>152.6201570131679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66.745681544025615</v>
      </c>
      <c r="G1747" s="1">
        <f t="shared" ref="G1747:K1747" si="1136">G13</f>
        <v>49.798803936135108</v>
      </c>
      <c r="H1747" s="1">
        <f t="shared" si="1136"/>
        <v>68.536668921369085</v>
      </c>
      <c r="I1747" s="1">
        <f t="shared" si="1136"/>
        <v>70.235415738225171</v>
      </c>
      <c r="J1747" s="1">
        <f t="shared" si="1136"/>
        <v>72.988665644959241</v>
      </c>
      <c r="K1747" s="1">
        <f t="shared" si="1136"/>
        <v>69.178248752755806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66.632403101894511</v>
      </c>
      <c r="G1748" s="1">
        <f t="shared" ref="G1748:K1748" si="1138">G14</f>
        <v>55.764008665638663</v>
      </c>
      <c r="H1748" s="1">
        <f t="shared" si="1138"/>
        <v>65.54868316973787</v>
      </c>
      <c r="I1748" s="1">
        <f t="shared" si="1138"/>
        <v>64.463866739233737</v>
      </c>
      <c r="J1748" s="1">
        <f t="shared" si="1138"/>
        <v>62.32454489132671</v>
      </c>
      <c r="K1748" s="1">
        <f t="shared" si="1138"/>
        <v>66.134963608595498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16.052401552728767</v>
      </c>
      <c r="G1749" s="1">
        <f t="shared" ref="G1749:K1749" si="1140">G15</f>
        <v>20.042751626950473</v>
      </c>
      <c r="H1749" s="1">
        <f t="shared" si="1140"/>
        <v>6.9978954016126806</v>
      </c>
      <c r="I1749" s="1">
        <f t="shared" si="1140"/>
        <v>15.793935844700648</v>
      </c>
      <c r="J1749" s="1">
        <f t="shared" si="1140"/>
        <v>16.441114647128909</v>
      </c>
      <c r="K1749" s="1">
        <f t="shared" si="1140"/>
        <v>17.306944651816586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16.523363236931878</v>
      </c>
      <c r="H1750" s="1">
        <f t="shared" si="1142"/>
        <v>32.501521767386301</v>
      </c>
      <c r="I1750" s="1">
        <f t="shared" si="1142"/>
        <v>40.638980221631115</v>
      </c>
      <c r="J1750" s="1">
        <f t="shared" si="1142"/>
        <v>84.640654562304121</v>
      </c>
      <c r="K1750" s="1">
        <f t="shared" si="1142"/>
        <v>135.93301686560594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0.52400777722702852</v>
      </c>
      <c r="G1751" s="1">
        <f t="shared" ref="G1751:K1751" si="1144">G17</f>
        <v>0.54529981951432072</v>
      </c>
      <c r="H1751" s="1">
        <f t="shared" si="1144"/>
        <v>1.9634308548623962</v>
      </c>
      <c r="I1751" s="1">
        <f t="shared" si="1144"/>
        <v>5.5055015943166676</v>
      </c>
      <c r="J1751" s="1">
        <f t="shared" si="1144"/>
        <v>15.48148282786426</v>
      </c>
      <c r="K1751" s="1">
        <f t="shared" si="1144"/>
        <v>30.624062425295808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18.87301180720246</v>
      </c>
      <c r="G1752" s="1">
        <f t="shared" ref="G1752:K1752" si="1146">G18</f>
        <v>22.215940879986952</v>
      </c>
      <c r="H1752" s="1">
        <f t="shared" si="1146"/>
        <v>28.291527381178298</v>
      </c>
      <c r="I1752" s="1">
        <f t="shared" si="1146"/>
        <v>35.216162760222069</v>
      </c>
      <c r="J1752" s="1">
        <f t="shared" si="1146"/>
        <v>43.386603945257754</v>
      </c>
      <c r="K1752" s="1">
        <f t="shared" si="1146"/>
        <v>71.671109705470627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2.3608065968554613E-3</v>
      </c>
      <c r="J1753" s="1">
        <f t="shared" si="1148"/>
        <v>2.4023043288290947E-3</v>
      </c>
      <c r="K1753" s="1">
        <f t="shared" si="1148"/>
        <v>2.7214896451282677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22.314453541472755</v>
      </c>
      <c r="G1754" s="3">
        <f t="shared" si="1149"/>
        <v>24.570997603141148</v>
      </c>
      <c r="H1754" s="3">
        <f t="shared" si="1149"/>
        <v>29.422937408784467</v>
      </c>
      <c r="I1754" s="3">
        <f t="shared" si="1149"/>
        <v>31.73388747125648</v>
      </c>
      <c r="J1754" s="3">
        <f t="shared" si="1149"/>
        <v>43.492296503560993</v>
      </c>
      <c r="K1754" s="3">
        <f t="shared" si="1149"/>
        <v>62.542260253451026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3.0805580202479459</v>
      </c>
      <c r="H1755" s="1">
        <f t="shared" si="1150"/>
        <v>2.5933125983008476</v>
      </c>
      <c r="I1755" s="1">
        <f t="shared" si="1150"/>
        <v>2.519594126899213</v>
      </c>
      <c r="J1755" s="1">
        <f t="shared" si="1150"/>
        <v>1.2356852121545683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3.0805580202479459</v>
      </c>
      <c r="H1756" s="1">
        <f>'[1]Electricity and CHPs_CAP'!D$14</f>
        <v>2.5933125983008476</v>
      </c>
      <c r="I1756" s="1">
        <f>'[1]Electricity and CHPs_CAP'!E$14</f>
        <v>2.519594126899213</v>
      </c>
      <c r="J1756" s="1">
        <f>'[1]Electricity and CHPs_CAP'!F$14</f>
        <v>1.2356852121545683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16.119299506343097</v>
      </c>
      <c r="H1757" s="1">
        <f t="shared" si="1152"/>
        <v>16.560959960426977</v>
      </c>
      <c r="I1757" s="1">
        <f t="shared" si="1152"/>
        <v>16.636849272517459</v>
      </c>
      <c r="J1757" s="1">
        <f t="shared" si="1152"/>
        <v>16.808833465774814</v>
      </c>
      <c r="K1757" s="1">
        <f t="shared" si="1152"/>
        <v>17.319784382298046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7.3407995013381644</v>
      </c>
      <c r="H1758" s="1">
        <f>'[1]Electricity and CHPs_CAP'!D$15</f>
        <v>7.3429443911090493</v>
      </c>
      <c r="I1758" s="1">
        <f>'[1]Electricity and CHPs_CAP'!E$15</f>
        <v>7.4150739544261137</v>
      </c>
      <c r="J1758" s="1">
        <f>'[1]Electricity and CHPs_CAP'!F$15</f>
        <v>7.5849009361080331</v>
      </c>
      <c r="K1758" s="1">
        <f>'[1]Electricity and CHPs_CAP'!G$15</f>
        <v>7.6707133665689229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4.8072924836796158</v>
      </c>
      <c r="H1759" s="1">
        <f>'[1]Electricity and CHPs_CAP'!D$16</f>
        <v>4.8583867853830984</v>
      </c>
      <c r="I1759" s="1">
        <f>'[1]Electricity and CHPs_CAP'!E$16</f>
        <v>4.8621463714661965</v>
      </c>
      <c r="J1759" s="1">
        <f>'[1]Electricity and CHPs_CAP'!F$16</f>
        <v>4.8643007211055505</v>
      </c>
      <c r="K1759" s="1">
        <f>'[1]Electricity and CHPs_CAP'!G$16</f>
        <v>5.2894389978760001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3.9712075213253186</v>
      </c>
      <c r="H1760" s="1">
        <f>'[1]Electricity and CHPs_CAP'!D$17</f>
        <v>4.3596287839348307</v>
      </c>
      <c r="I1760" s="1">
        <f>'[1]Electricity and CHPs_CAP'!E$17</f>
        <v>4.3596289466251497</v>
      </c>
      <c r="J1760" s="1">
        <f>'[1]Electricity and CHPs_CAP'!F$17</f>
        <v>4.3596318085612316</v>
      </c>
      <c r="K1760" s="1">
        <f>'[1]Electricity and CHPs_CAP'!G$17</f>
        <v>4.3596320178531212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1.9896002873176333E-2</v>
      </c>
      <c r="G1761" s="1">
        <f t="shared" ref="G1761:K1761" si="1153">SUM(G1762:G1764)</f>
        <v>8.7371427987664799E-3</v>
      </c>
      <c r="H1761" s="1">
        <f t="shared" si="1153"/>
        <v>9.1182691701386081E-3</v>
      </c>
      <c r="I1761" s="1">
        <f t="shared" si="1153"/>
        <v>2.5951094616590599E-2</v>
      </c>
      <c r="J1761" s="1">
        <f t="shared" si="1153"/>
        <v>1.3387068199471728E-2</v>
      </c>
      <c r="K1761" s="1">
        <f t="shared" si="1153"/>
        <v>8.150517719457389E-4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1.0176602139742807E-2</v>
      </c>
      <c r="G1762" s="1">
        <f>'[1]Electricity and CHPs_CAP'!C$18</f>
        <v>8.436169440415725E-4</v>
      </c>
      <c r="H1762" s="1">
        <f>'[1]Electricity and CHPs_CAP'!D$18</f>
        <v>8.323768705498294E-4</v>
      </c>
      <c r="I1762" s="1">
        <f>'[1]Electricity and CHPs_CAP'!E$18</f>
        <v>8.295760472440206E-4</v>
      </c>
      <c r="J1762" s="1">
        <f>'[1]Electricity and CHPs_CAP'!F$18</f>
        <v>1.535448244069826E-3</v>
      </c>
      <c r="K1762" s="1">
        <f>'[1]Electricity and CHPs_CAP'!G$18</f>
        <v>7.142944553429982E-4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1.4141788432932914E-3</v>
      </c>
      <c r="G1763" s="1">
        <f>'[1]Electricity and CHPs_CAP'!C$28</f>
        <v>3.6754476732555122E-4</v>
      </c>
      <c r="H1763" s="1">
        <f>'[1]Electricity and CHPs_CAP'!D$28</f>
        <v>3.4517429293991729E-4</v>
      </c>
      <c r="I1763" s="1">
        <f>'[1]Electricity and CHPs_CAP'!E$28</f>
        <v>2.5654491868484092E-4</v>
      </c>
      <c r="J1763" s="1">
        <f>'[1]Electricity and CHPs_CAP'!F$28</f>
        <v>8.8623605306762038E-5</v>
      </c>
      <c r="K1763" s="1">
        <f>'[1]Electricity and CHPs_CAP'!G$28</f>
        <v>3.8673740332960152E-5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8.3052218901402339E-3</v>
      </c>
      <c r="G1764" s="1">
        <f>'[1]Electricity and CHPs_CAP'!C$41</f>
        <v>7.525981087399357E-3</v>
      </c>
      <c r="H1764" s="1">
        <f>'[1]Electricity and CHPs_CAP'!D$41</f>
        <v>7.9407180066488614E-3</v>
      </c>
      <c r="I1764" s="1">
        <f>'[1]Electricity and CHPs_CAP'!E$41</f>
        <v>2.4864973650661738E-2</v>
      </c>
      <c r="J1764" s="1">
        <f>'[1]Electricity and CHPs_CAP'!F$41</f>
        <v>1.176299635009514E-2</v>
      </c>
      <c r="K1764" s="1">
        <f>'[1]Electricity and CHPs_CAP'!G$41</f>
        <v>6.2083576269780574E-5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0.2213776083847489</v>
      </c>
      <c r="G1765" s="1">
        <f t="shared" ref="G1765:K1765" si="1155">SUM(G1766:G1780)</f>
        <v>0.40262961701400651</v>
      </c>
      <c r="H1765" s="1">
        <f t="shared" si="1155"/>
        <v>0.22339095491420652</v>
      </c>
      <c r="I1765" s="1">
        <f t="shared" si="1155"/>
        <v>0.31831715798522875</v>
      </c>
      <c r="J1765" s="1">
        <f t="shared" si="1155"/>
        <v>0.35286549166877579</v>
      </c>
      <c r="K1765" s="1">
        <f t="shared" si="1155"/>
        <v>0.39457012540086445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4.05999844601321E-4</v>
      </c>
      <c r="K1766" s="1">
        <f>'[1]Electricity and CHPs_CAP'!G$21</f>
        <v>1.6839501346506601E-4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0.250000083708178</v>
      </c>
      <c r="H1767" s="1">
        <f>'[1]Electricity and CHPs_CAP'!D$22</f>
        <v>7.5082275865991005E-2</v>
      </c>
      <c r="I1767" s="1">
        <f>'[1]Electricity and CHPs_CAP'!E$22</f>
        <v>7.4826319403248021E-2</v>
      </c>
      <c r="J1767" s="1">
        <f>'[1]Electricity and CHPs_CAP'!F$22</f>
        <v>7.482948673289902E-2</v>
      </c>
      <c r="K1767" s="1">
        <f>'[1]Electricity and CHPs_CAP'!G$22</f>
        <v>1.3138423447955898E-2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4.0488253883995699E-4</v>
      </c>
      <c r="K1768" s="1">
        <f>'[1]Electricity and CHPs_CAP'!G$23</f>
        <v>0.15140947211370609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4.5289424265361491E-2</v>
      </c>
      <c r="G1769" s="1">
        <f>'[1]Electricity and CHPs_CAP'!C$24</f>
        <v>6.9024129146277868E-5</v>
      </c>
      <c r="H1769" s="1">
        <f>'[1]Electricity and CHPs_CAP'!D$24</f>
        <v>3.9525194640845085E-4</v>
      </c>
      <c r="I1769" s="1">
        <f>'[1]Electricity and CHPs_CAP'!E$24</f>
        <v>4.0940441021911078E-4</v>
      </c>
      <c r="J1769" s="1">
        <f>'[1]Electricity and CHPs_CAP'!F$24</f>
        <v>1.47883054862807E-3</v>
      </c>
      <c r="K1769" s="1">
        <f>'[1]Electricity and CHPs_CAP'!G$24</f>
        <v>6.8125858467609976E-5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3.4232152542705298E-3</v>
      </c>
      <c r="K1770" s="1">
        <f>'[1]Electricity and CHPs_CAP'!G$29</f>
        <v>3.4239942198886009E-3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2.50769550827903E-2</v>
      </c>
      <c r="G1771" s="1">
        <f>'[1]Electricity and CHPs_CAP'!C$39</f>
        <v>1.8547028361342206E-2</v>
      </c>
      <c r="H1771" s="1">
        <f>'[1]Electricity and CHPs_CAP'!D$39</f>
        <v>1.1832523491473429E-2</v>
      </c>
      <c r="I1771" s="1">
        <f>'[1]Electricity and CHPs_CAP'!E$39</f>
        <v>5.5666970331156897E-3</v>
      </c>
      <c r="J1771" s="1">
        <f>'[1]Electricity and CHPs_CAP'!F$39</f>
        <v>2.7932267010638582E-3</v>
      </c>
      <c r="K1771" s="1">
        <f>'[1]Electricity and CHPs_CAP'!G$39</f>
        <v>1.2001655902652898E-3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3.62525776216651E-4</v>
      </c>
      <c r="K1772" s="1">
        <f>'[1]Electricity and CHPs_CAP'!G$40</f>
        <v>3.6321075863861443E-4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4.6338869660204401E-5</v>
      </c>
      <c r="J1773" s="1">
        <f>'[1]Electricity and CHPs_CAP'!F$47</f>
        <v>1.1029635815299281E-4</v>
      </c>
      <c r="K1773" s="1">
        <f>'[1]Electricity and CHPs_CAP'!G$47</f>
        <v>4.9801522053874271E-5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3.9276895477652549E-3</v>
      </c>
      <c r="G1774" s="1">
        <f>'[1]Electricity and CHPs_CAP'!C$48</f>
        <v>7.8280486917842044E-4</v>
      </c>
      <c r="H1774" s="1">
        <f>'[1]Electricity and CHPs_CAP'!D$48</f>
        <v>8.2351424464331615E-4</v>
      </c>
      <c r="I1774" s="1">
        <f>'[1]Electricity and CHPs_CAP'!E$48</f>
        <v>7.8086983123791314E-4</v>
      </c>
      <c r="J1774" s="1">
        <f>'[1]Electricity and CHPs_CAP'!F$48</f>
        <v>3.0677080603374175E-3</v>
      </c>
      <c r="K1774" s="1">
        <f>'[1]Electricity and CHPs_CAP'!G$48</f>
        <v>7.4772562225227284E-3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1.150111837918519E-5</v>
      </c>
      <c r="J1775" s="1">
        <f>'[1]Electricity and CHPs_CAP'!F$49</f>
        <v>3.732941727249559E-5</v>
      </c>
      <c r="K1775" s="1">
        <f>'[1]Electricity and CHPs_CAP'!G$49</f>
        <v>2.7152252455846254E-5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8.3708394888318514E-3</v>
      </c>
      <c r="G1776" s="1">
        <f>'[1]Electricity and CHPs_CAP'!C$51</f>
        <v>6.0680903407436988E-4</v>
      </c>
      <c r="H1776" s="1">
        <f>'[1]Electricity and CHPs_CAP'!D$51</f>
        <v>8.7244385259577077E-4</v>
      </c>
      <c r="I1776" s="1">
        <f>'[1]Electricity and CHPs_CAP'!E$51</f>
        <v>1.8431927319207373E-2</v>
      </c>
      <c r="J1776" s="1">
        <f>'[1]Electricity and CHPs_CAP'!F$51</f>
        <v>5.6312953093094725E-2</v>
      </c>
      <c r="K1776" s="1">
        <f>'[1]Electricity and CHPs_CAP'!G$51</f>
        <v>5.1580818443380319E-2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4.8024276123156701E-5</v>
      </c>
      <c r="J1777" s="1">
        <f>'[1]Electricity and CHPs_CAP'!F$52</f>
        <v>2.0624533718386023E-4</v>
      </c>
      <c r="K1777" s="1">
        <f>'[1]Electricity and CHPs_CAP'!G$52</f>
        <v>1.6431349604703201E-4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8.4746675661512186E-2</v>
      </c>
      <c r="H1778" s="1">
        <f>'[1]Electricity and CHPs_CAP'!D$54</f>
        <v>9.4401655926294473E-2</v>
      </c>
      <c r="I1778" s="1">
        <f>'[1]Electricity and CHPs_CAP'!E$54</f>
        <v>9.4409043788862598E-2</v>
      </c>
      <c r="J1778" s="1">
        <f>'[1]Electricity and CHPs_CAP'!F$54</f>
        <v>9.4410092669394249E-2</v>
      </c>
      <c r="K1778" s="1">
        <f>'[1]Electricity and CHPs_CAP'!G$54</f>
        <v>0.16349320689001595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4.7877191250575046E-2</v>
      </c>
      <c r="H1779" s="1">
        <f>'[1]Electricity and CHPs_CAP'!D$55</f>
        <v>3.9983289586800086E-2</v>
      </c>
      <c r="I1779" s="1">
        <f>'[1]Electricity and CHPs_CAP'!E$55</f>
        <v>0.12376430822316628</v>
      </c>
      <c r="J1779" s="1">
        <f>'[1]Electricity and CHPs_CAP'!F$55</f>
        <v>0.11492387708280927</v>
      </c>
      <c r="K1779" s="1">
        <f>'[1]Electricity and CHPs_CAP'!G$55</f>
        <v>1.9695250359152983E-3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2.27237120092131E-5</v>
      </c>
      <c r="J1780" s="1">
        <f>'[1]Electricity and CHPs_CAP'!F$58</f>
        <v>9.8822254011378361E-5</v>
      </c>
      <c r="K1780" s="1">
        <f>'[1]Electricity and CHPs_CAP'!G$58</f>
        <v>3.626453608629734E-5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0.40254324314979456</v>
      </c>
      <c r="G1781" s="1">
        <f t="shared" ref="G1781:K1781" si="1158">SUM(G1782:G1787)</f>
        <v>0.36230965036311347</v>
      </c>
      <c r="H1781" s="1">
        <f t="shared" si="1158"/>
        <v>0.36230931028445534</v>
      </c>
      <c r="I1781" s="1">
        <f t="shared" si="1158"/>
        <v>0.36002794766043811</v>
      </c>
      <c r="J1781" s="1">
        <f t="shared" si="1158"/>
        <v>0.42291096019799201</v>
      </c>
      <c r="K1781" s="1">
        <f t="shared" si="1158"/>
        <v>0.5061162862646883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0.27650362465096479</v>
      </c>
      <c r="G1782" s="1">
        <f>'[1]Electricity and CHPs_CAP'!C$19</f>
        <v>0.27650235757356956</v>
      </c>
      <c r="H1782" s="1">
        <f>'[1]Electricity and CHPs_CAP'!D$19</f>
        <v>0.27650246845139759</v>
      </c>
      <c r="I1782" s="1">
        <f>'[1]Electricity and CHPs_CAP'!E$19</f>
        <v>0.27599230349941251</v>
      </c>
      <c r="J1782" s="1">
        <f>'[1]Electricity and CHPs_CAP'!F$19</f>
        <v>0.17729643916290821</v>
      </c>
      <c r="K1782" s="1">
        <f>'[1]Electricity and CHPs_CAP'!G$19</f>
        <v>0.18660575088923712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0.12111329357288</v>
      </c>
      <c r="K1783" s="1">
        <f>'[1]Electricity and CHPs_CAP'!G$20</f>
        <v>0.16579065154521316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7.6766364725770017E-2</v>
      </c>
      <c r="G1784" s="1">
        <f>'[1]Electricity and CHPs_CAP'!C$26</f>
        <v>7.2061487617234687E-2</v>
      </c>
      <c r="H1784" s="1">
        <f>'[1]Electricity and CHPs_CAP'!D$26</f>
        <v>7.2061158204579118E-2</v>
      </c>
      <c r="I1784" s="1">
        <f>'[1]Electricity and CHPs_CAP'!E$26</f>
        <v>7.0489765666651771E-2</v>
      </c>
      <c r="J1784" s="1">
        <f>'[1]Electricity and CHPs_CAP'!F$26</f>
        <v>6.2802402794636267E-2</v>
      </c>
      <c r="K1784" s="1">
        <f>'[1]Electricity and CHPs_CAP'!G$26</f>
        <v>6.1404494099142296E-2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2.9670341146311199E-2</v>
      </c>
      <c r="K1785" s="1">
        <f>'[1]Electricity and CHPs_CAP'!G$27</f>
        <v>3.8887079170427018E-2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4.9273253773059744E-2</v>
      </c>
      <c r="G1786" s="1">
        <f>'[1]Electricity and CHPs_CAP'!C$44</f>
        <v>1.3745805172309236E-2</v>
      </c>
      <c r="H1786" s="1">
        <f>'[1]Electricity and CHPs_CAP'!D$44</f>
        <v>1.3745683628478625E-2</v>
      </c>
      <c r="I1786" s="1">
        <f>'[1]Electricity and CHPs_CAP'!E$44</f>
        <v>1.3545878494373813E-2</v>
      </c>
      <c r="J1786" s="1">
        <f>'[1]Electricity and CHPs_CAP'!F$44</f>
        <v>8.8596567044457487E-3</v>
      </c>
      <c r="K1786" s="1">
        <f>'[1]Electricity and CHPs_CAP'!G$44</f>
        <v>2.5498829428189859E-5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2.3168826816810598E-2</v>
      </c>
      <c r="K1787" s="1">
        <f>'[1]Electricity and CHPs_CAP'!G$45</f>
        <v>5.340281173124057E-2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2.2426827188339202E-2</v>
      </c>
      <c r="G1788" s="1">
        <f t="shared" ref="G1788:K1788" si="1160">SUM(G1789:G1795)</f>
        <v>3.365640689155823E-2</v>
      </c>
      <c r="H1788" s="1">
        <f t="shared" si="1160"/>
        <v>5.623220214233788E-2</v>
      </c>
      <c r="I1788" s="1">
        <f t="shared" si="1160"/>
        <v>9.7770448061570758E-2</v>
      </c>
      <c r="J1788" s="1">
        <f t="shared" si="1160"/>
        <v>0.18983127874397385</v>
      </c>
      <c r="K1788" s="1">
        <f t="shared" si="1160"/>
        <v>0.64022448839173174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1.5972712732873304E-2</v>
      </c>
      <c r="G1789" s="1">
        <f>'[1]Electricity and CHPs_CAP'!C$25</f>
        <v>1.4369037996453414E-2</v>
      </c>
      <c r="H1789" s="1">
        <f>'[1]Electricity and CHPs_CAP'!D$25</f>
        <v>1.4374627706161866E-2</v>
      </c>
      <c r="I1789" s="1">
        <f>'[1]Electricity and CHPs_CAP'!E$25</f>
        <v>1.1258372699926231E-4</v>
      </c>
      <c r="J1789" s="1">
        <f>'[1]Electricity and CHPs_CAP'!F$25</f>
        <v>2.6882755001346632E-2</v>
      </c>
      <c r="K1789" s="1">
        <f>'[1]Electricity and CHPs_CAP'!G$25</f>
        <v>2.0580664618699562E-5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9.3447976017538696E-5</v>
      </c>
      <c r="K1790" s="1">
        <f>'[1]Electricity and CHPs_CAP'!G$31</f>
        <v>0.38540404277886092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6.4541144554658997E-3</v>
      </c>
      <c r="G1791" s="1">
        <f>'[1]Electricity and CHPs_CAP'!C$42</f>
        <v>1.9287368895104816E-2</v>
      </c>
      <c r="H1791" s="1">
        <f>'[1]Electricity and CHPs_CAP'!D$42</f>
        <v>4.1857574436176014E-2</v>
      </c>
      <c r="I1791" s="1">
        <f>'[1]Electricity and CHPs_CAP'!E$42</f>
        <v>9.7477900426897635E-2</v>
      </c>
      <c r="J1791" s="1">
        <f>'[1]Electricity and CHPs_CAP'!F$42</f>
        <v>0.15185537647322753</v>
      </c>
      <c r="K1791" s="1">
        <f>'[1]Electricity and CHPs_CAP'!G$42</f>
        <v>1.6253978460695206E-5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1.0699348615110399E-2</v>
      </c>
      <c r="K1792" s="1">
        <f>'[1]Electricity and CHPs_CAP'!G$43</f>
        <v>0.254687165292244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4.3215682385033901E-5</v>
      </c>
      <c r="J1793" s="1">
        <f>'[1]Electricity and CHPs_CAP'!F$50</f>
        <v>7.6433212606804088E-5</v>
      </c>
      <c r="K1793" s="1">
        <f>'[1]Electricity and CHPs_CAP'!G$50</f>
        <v>2.572473903431746E-5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7.7166149494384495E-5</v>
      </c>
      <c r="J1794" s="1">
        <f>'[1]Electricity and CHPs_CAP'!F$53</f>
        <v>1.3246222498911319E-4</v>
      </c>
      <c r="K1794" s="1">
        <f>'[1]Electricity and CHPs_CAP'!G$53</f>
        <v>4.4014765862554435E-5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5.9582075794437898E-5</v>
      </c>
      <c r="J1795" s="1">
        <f>'[1]Electricity and CHPs_CAP'!F$56</f>
        <v>9.1455240675840962E-5</v>
      </c>
      <c r="K1795" s="1">
        <f>'[1]Electricity and CHPs_CAP'!G$56</f>
        <v>2.6706172650533306E-5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9.0660010600125712E-2</v>
      </c>
      <c r="H1796" s="1">
        <f t="shared" si="1162"/>
        <v>0.32643783241114621</v>
      </c>
      <c r="I1796" s="1">
        <f t="shared" si="1162"/>
        <v>0.91534089662733731</v>
      </c>
      <c r="J1796" s="1">
        <f t="shared" si="1162"/>
        <v>2.573943022778777</v>
      </c>
      <c r="K1796" s="1">
        <f t="shared" si="1162"/>
        <v>5.0915413887458003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9.0660010600125712E-2</v>
      </c>
      <c r="H1797" s="1">
        <f>'[1]Electricity and CHPs_CAP'!D$33</f>
        <v>0.32643783241114621</v>
      </c>
      <c r="I1797" s="1">
        <f>'[1]Electricity and CHPs_CAP'!E$33</f>
        <v>0.91534089662733731</v>
      </c>
      <c r="J1797" s="1">
        <f>'[1]Electricity and CHPs_CAP'!F$33</f>
        <v>2.573943022778777</v>
      </c>
      <c r="K1797" s="1">
        <f>'[1]Electricity and CHPs_CAP'!G$33</f>
        <v>5.0915413887458003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4.3708797168170772</v>
      </c>
      <c r="H1798" s="1">
        <f t="shared" si="1163"/>
        <v>9.1888909093415272</v>
      </c>
      <c r="I1798" s="1">
        <f t="shared" si="1163"/>
        <v>10.645293140270223</v>
      </c>
      <c r="J1798" s="1">
        <f t="shared" si="1163"/>
        <v>21.263315660961752</v>
      </c>
      <c r="K1798" s="1">
        <f t="shared" si="1163"/>
        <v>36.051625325240863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4.4925339503960902E-2</v>
      </c>
      <c r="I1799" s="1">
        <f>'[1]Electricity and CHPs_CAP'!E$34</f>
        <v>4.492755547163127E-2</v>
      </c>
      <c r="J1799" s="1">
        <f>'[1]Electricity and CHPs_CAP'!F$34</f>
        <v>0.51132482293352399</v>
      </c>
      <c r="K1799" s="1">
        <f>'[1]Electricity and CHPs_CAP'!G$34</f>
        <v>3.0307561154001004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1.6529270295778129</v>
      </c>
      <c r="H1800" s="1">
        <f>'[1]Electricity and CHPs_CAP'!D$35</f>
        <v>3.0611853520207397</v>
      </c>
      <c r="I1800" s="1">
        <f>'[1]Electricity and CHPs_CAP'!E$35</f>
        <v>3.54875480224442</v>
      </c>
      <c r="J1800" s="1">
        <f>'[1]Electricity and CHPs_CAP'!F$35</f>
        <v>11.275183133088637</v>
      </c>
      <c r="K1800" s="1">
        <f>'[1]Electricity and CHPs_CAP'!G$35</f>
        <v>18.0517337331429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1.1559028728392722</v>
      </c>
      <c r="H1801" s="1">
        <f>'[1]Electricity and CHPs_CAP'!D$36</f>
        <v>2.5678558480498639</v>
      </c>
      <c r="I1801" s="1">
        <f>'[1]Electricity and CHPs_CAP'!E$36</f>
        <v>2.9768490672118162</v>
      </c>
      <c r="J1801" s="1">
        <f>'[1]Electricity and CHPs_CAP'!F$36</f>
        <v>4.0006392102359722</v>
      </c>
      <c r="K1801" s="1">
        <f>'[1]Electricity and CHPs_CAP'!G$36</f>
        <v>5.3765287314829902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0.43894853861909733</v>
      </c>
      <c r="H1802" s="1">
        <f>'[1]Electricity and CHPs_CAP'!D$37</f>
        <v>1.3349793974168831</v>
      </c>
      <c r="I1802" s="1">
        <f>'[1]Electricity and CHPs_CAP'!E$37</f>
        <v>1.5476077525755438</v>
      </c>
      <c r="J1802" s="1">
        <f>'[1]Electricity and CHPs_CAP'!F$37</f>
        <v>2.0798816776172311</v>
      </c>
      <c r="K1802" s="1">
        <f>'[1]Electricity and CHPs_CAP'!G$37</f>
        <v>5.0282779346999895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1.1231012757808947</v>
      </c>
      <c r="H1803" s="1">
        <f>'[1]Electricity and CHPs_CAP'!D$38</f>
        <v>2.1799449723500803</v>
      </c>
      <c r="I1803" s="1">
        <f>'[1]Electricity and CHPs_CAP'!E$38</f>
        <v>2.52715396276681</v>
      </c>
      <c r="J1803" s="1">
        <f>'[1]Electricity and CHPs_CAP'!F$38</f>
        <v>3.3962868170863891</v>
      </c>
      <c r="K1803" s="1">
        <f>'[1]Electricity and CHPs_CAP'!G$38</f>
        <v>4.5643288105148798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8.09432073643218E-5</v>
      </c>
      <c r="J1804" s="1">
        <f>'[1]Electricity and CHPs_CAP'!F$32</f>
        <v>8.1160694985959504E-5</v>
      </c>
      <c r="K1804" s="1">
        <f>'[1]Electricity and CHPs_CAP'!G$32</f>
        <v>9.0838024104896595E-2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8.09432073643218E-5</v>
      </c>
      <c r="J1805" s="1">
        <f t="shared" si="1166"/>
        <v>8.1160694985959504E-5</v>
      </c>
      <c r="K1805" s="1">
        <f t="shared" si="1166"/>
        <v>9.0838024104896595E-2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8.6791777479363906E-5</v>
      </c>
      <c r="J1806" s="1">
        <f t="shared" si="1167"/>
        <v>4.0239790716753002E-2</v>
      </c>
      <c r="K1806" s="1">
        <f t="shared" si="1167"/>
        <v>2.9366379410349648E-2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5.6752798586627096E-4</v>
      </c>
      <c r="K1807" s="1">
        <f>'[1]Electricity and CHPs_CAP'!G$30</f>
        <v>5.9621725849486799E-4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6.1001798776607603E-5</v>
      </c>
      <c r="J1808" s="1">
        <f>'[1]Electricity and CHPs_CAP'!F$46</f>
        <v>3.9615432651457089E-2</v>
      </c>
      <c r="K1808" s="1">
        <f>'[1]Electricity and CHPs_CAP'!G$46</f>
        <v>2.8714180798042107E-2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2.5789978702756299E-5</v>
      </c>
      <c r="J1809" s="1">
        <f>'[1]Electricity and CHPs_CAP'!F$57</f>
        <v>5.6830079429642615E-5</v>
      </c>
      <c r="K1809" s="1">
        <f>'[1]Electricity and CHPs_CAP'!G$57</f>
        <v>5.5981353812672409E-5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0.1022661368944886</v>
      </c>
      <c r="G1810" s="1">
        <f t="shared" ref="G1810:K1810" si="1168">SUM(G1811:G1817)</f>
        <v>0.10226753206545612</v>
      </c>
      <c r="H1810" s="1">
        <f t="shared" si="1168"/>
        <v>0.10228537179283424</v>
      </c>
      <c r="I1810" s="1">
        <f t="shared" si="1168"/>
        <v>0.21457565163357356</v>
      </c>
      <c r="J1810" s="1">
        <f t="shared" si="1168"/>
        <v>0.59120339166913582</v>
      </c>
      <c r="K1810" s="1">
        <f t="shared" si="1168"/>
        <v>2.4173788018218492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9.9997930525704715E-2</v>
      </c>
      <c r="H1811" s="1">
        <f>'[1]Electricity and CHPs_CAP'!D$63</f>
        <v>9.9997865671703212E-2</v>
      </c>
      <c r="I1811" s="1">
        <f>'[1]Electricity and CHPs_CAP'!E$63</f>
        <v>9.9997821494973868E-2</v>
      </c>
      <c r="J1811" s="1">
        <f>'[1]Electricity and CHPs_CAP'!F$63</f>
        <v>9.9999542578922629E-2</v>
      </c>
      <c r="K1811" s="1">
        <f>'[1]Electricity and CHPs_CAP'!G$63</f>
        <v>9.999975965524914E-2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3.1955705700642198E-4</v>
      </c>
      <c r="G1812" s="1">
        <f>'[1]Electricity and CHPs_CAP'!C$64</f>
        <v>3.2001645732773412E-4</v>
      </c>
      <c r="H1812" s="1">
        <f>'[1]Electricity and CHPs_CAP'!D$64</f>
        <v>3.2105968128503284E-4</v>
      </c>
      <c r="I1812" s="1">
        <f>'[1]Electricity and CHPs_CAP'!E$64</f>
        <v>2.3622492859614087E-4</v>
      </c>
      <c r="J1812" s="1">
        <f>'[1]Electricity and CHPs_CAP'!F$64</f>
        <v>0.25549149133900384</v>
      </c>
      <c r="K1812" s="1">
        <f>'[1]Electricity and CHPs_CAP'!G$64</f>
        <v>1.9235060165067686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2.38896113719916E-4</v>
      </c>
      <c r="G1813" s="1">
        <f>'[1]Electricity and CHPs_CAP'!C$65</f>
        <v>2.3923511721625905E-4</v>
      </c>
      <c r="H1813" s="1">
        <f>'[1]Electricity and CHPs_CAP'!D$65</f>
        <v>2.3979550742567613E-4</v>
      </c>
      <c r="I1813" s="1">
        <f>'[1]Electricity and CHPs_CAP'!E$65</f>
        <v>1.763880450696207E-4</v>
      </c>
      <c r="J1813" s="1">
        <f>'[1]Electricity and CHPs_CAP'!F$65</f>
        <v>1.3136568875905968E-3</v>
      </c>
      <c r="K1813" s="1">
        <f>'[1]Electricity and CHPs_CAP'!G$65</f>
        <v>3.3789022843088018E-3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2.554446872385836E-4</v>
      </c>
      <c r="G1814" s="1">
        <f>'[1]Electricity and CHPs_CAP'!C$66</f>
        <v>2.5584232570064744E-4</v>
      </c>
      <c r="H1814" s="1">
        <f>'[1]Electricity and CHPs_CAP'!D$66</f>
        <v>2.5802156152240051E-4</v>
      </c>
      <c r="I1814" s="1">
        <f>'[1]Electricity and CHPs_CAP'!E$66</f>
        <v>4.5521768437570747E-4</v>
      </c>
      <c r="J1814" s="1">
        <f>'[1]Electricity and CHPs_CAP'!F$66</f>
        <v>8.2937003531517012E-4</v>
      </c>
      <c r="K1814" s="1">
        <f>'[1]Electricity and CHPs_CAP'!G$66</f>
        <v>5.877438248509865E-4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5.980213590609598E-4</v>
      </c>
      <c r="G1815" s="1">
        <f>'[1]Electricity and CHPs_CAP'!C$67</f>
        <v>5.9895732298562382E-4</v>
      </c>
      <c r="H1815" s="1">
        <f>'[1]Electricity and CHPs_CAP'!D$67</f>
        <v>6.0491242503200393E-4</v>
      </c>
      <c r="I1815" s="1">
        <f>'[1]Electricity and CHPs_CAP'!E$67</f>
        <v>5.6625547630449448E-2</v>
      </c>
      <c r="J1815" s="1">
        <f>'[1]Electricity and CHPs_CAP'!F$67</f>
        <v>0.11642432980831247</v>
      </c>
      <c r="K1815" s="1">
        <f>'[1]Electricity and CHPs_CAP'!G$67</f>
        <v>0.19469192427263898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5.9801332133440407E-4</v>
      </c>
      <c r="G1816" s="1">
        <f>'[1]Electricity and CHPs_CAP'!C$68</f>
        <v>5.98949266998017E-4</v>
      </c>
      <c r="H1816" s="1">
        <f>'[1]Electricity and CHPs_CAP'!D$68</f>
        <v>6.0490458963736158E-4</v>
      </c>
      <c r="I1816" s="1">
        <f>'[1]Electricity and CHPs_CAP'!E$68</f>
        <v>5.6622410851325453E-2</v>
      </c>
      <c r="J1816" s="1">
        <f>'[1]Electricity and CHPs_CAP'!F$68</f>
        <v>0.11642078797070687</v>
      </c>
      <c r="K1816" s="1">
        <f>'[1]Electricity and CHPs_CAP'!G$68</f>
        <v>0.19472609678397601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2.5620435612831505E-4</v>
      </c>
      <c r="G1817" s="1">
        <f>'[1]Electricity and CHPs_CAP'!C$69</f>
        <v>2.5660104952311523E-4</v>
      </c>
      <c r="H1817" s="1">
        <f>'[1]Electricity and CHPs_CAP'!D$69</f>
        <v>2.5881235622856995E-4</v>
      </c>
      <c r="I1817" s="1">
        <f>'[1]Electricity and CHPs_CAP'!E$69</f>
        <v>4.620409987833176E-4</v>
      </c>
      <c r="J1817" s="1">
        <f>'[1]Electricity and CHPs_CAP'!F$69</f>
        <v>7.2421304928432762E-4</v>
      </c>
      <c r="K1817" s="1">
        <f>'[1]Electricity and CHPs_CAP'!G$69</f>
        <v>4.8835849405657347E-4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11.163776721996351</v>
      </c>
      <c r="G1818" s="3">
        <f t="shared" ref="G1818:K1818" si="1171">SUM(G1819,G1838)</f>
        <v>11.859849678976788</v>
      </c>
      <c r="H1818" s="3">
        <f t="shared" si="1171"/>
        <v>11.912008016928709</v>
      </c>
      <c r="I1818" s="3">
        <f t="shared" si="1171"/>
        <v>12.390626992198216</v>
      </c>
      <c r="J1818" s="3">
        <f t="shared" si="1171"/>
        <v>9.9022182461843435</v>
      </c>
      <c r="K1818" s="3">
        <f t="shared" si="1171"/>
        <v>9.1422156234668179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9.3027899433982668</v>
      </c>
      <c r="G1819" s="1">
        <f t="shared" ref="G1819:K1819" si="1172">SUM(G1820,G1823,G1825,G1828,G1830,G1832,G1834,G1836)</f>
        <v>9.8862822026490704</v>
      </c>
      <c r="H1819" s="1">
        <f t="shared" si="1172"/>
        <v>10.047399885003609</v>
      </c>
      <c r="I1819" s="1">
        <f t="shared" si="1172"/>
        <v>10.224310269431268</v>
      </c>
      <c r="J1819" s="1">
        <f t="shared" si="1172"/>
        <v>7.9459793196822481</v>
      </c>
      <c r="K1819" s="1">
        <f t="shared" si="1172"/>
        <v>7.1940500852708364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2.1116619843256061</v>
      </c>
      <c r="G1820" s="1">
        <f t="shared" ref="G1820:K1820" si="1173">SUM(G1821:G1822)</f>
        <v>2.4147257711661618</v>
      </c>
      <c r="H1820" s="1">
        <f t="shared" si="1173"/>
        <v>2.5757712766504426</v>
      </c>
      <c r="I1820" s="1">
        <f t="shared" si="1173"/>
        <v>2.7424338055901258</v>
      </c>
      <c r="J1820" s="1">
        <f t="shared" si="1173"/>
        <v>2.769896563663174</v>
      </c>
      <c r="K1820" s="1">
        <f t="shared" si="1173"/>
        <v>5.0124622526082332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0.6725710254304067</v>
      </c>
      <c r="G1821" s="1" cm="1">
        <f t="array" ref="G1821">SUMPRODUCT(([1]OUT_FinalEnergyCons!$B$4:$B$10000="var_cap")*1,(ISNUMBER(SEARCH("RH*-SHELCBR",[1]OUT_FinalEnergyCons!$A$4:$A$10000)))*1,[1]OUT_FinalEnergyCons!E$4:E$10000)</f>
        <v>0.70174023469167057</v>
      </c>
      <c r="H1821" s="1" cm="1">
        <f t="array" ref="H1821">SUMPRODUCT(([1]OUT_FinalEnergyCons!$B$4:$B$10000="var_cap")*1,(ISNUMBER(SEARCH("RH*-SHELCBR",[1]OUT_FinalEnergyCons!$A$4:$A$10000)))*1,[1]OUT_FinalEnergyCons!F$4:F$10000)</f>
        <v>0.70173746020656635</v>
      </c>
      <c r="I1821" s="1" cm="1">
        <f t="array" ref="I1821">SUMPRODUCT(([1]OUT_FinalEnergyCons!$B$4:$B$10000="var_cap")*1,(ISNUMBER(SEARCH("RH*-SHELCBR",[1]OUT_FinalEnergyCons!$A$4:$A$10000)))*1,[1]OUT_FinalEnergyCons!G$4:G$10000)</f>
        <v>0.63133861108421641</v>
      </c>
      <c r="J1821" s="1" cm="1">
        <f t="array" ref="J1821">SUMPRODUCT(([1]OUT_FinalEnergyCons!$B$4:$B$10000="var_cap")*1,(ISNUMBER(SEARCH("RH*-SHELCBR",[1]OUT_FinalEnergyCons!$A$4:$A$10000)))*1,[1]OUT_FinalEnergyCons!H$4:H$10000)</f>
        <v>0.13306919320674188</v>
      </c>
      <c r="K1821" s="1" cm="1">
        <f t="array" ref="K1821">SUMPRODUCT(([1]OUT_FinalEnergyCons!$B$4:$B$10000="var_cap")*1,(ISNUMBER(SEARCH("RH*-SHELCBR",[1]OUT_FinalEnergyCons!$A$4:$A$10000)))*1,[1]OUT_FinalEnergyCons!I$4:I$10000)</f>
        <v>6.219666770433159E-2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1.4390909588951994</v>
      </c>
      <c r="G1822" s="1" cm="1">
        <f t="array" ref="G1822">SUMPRODUCT(([1]OUT_FinalEnergyCons!$B$4:$B$10000="var_cap")*1,ISNUMBER(SEARCH("RH*-SHELCHP",[1]OUT_FinalEnergyCons!$A$4:$A$10000))*1,[1]OUT_FinalEnergyCons!E$4:E$10000)</f>
        <v>1.7129855364744915</v>
      </c>
      <c r="H1822" s="1" cm="1">
        <f t="array" ref="H1822">SUMPRODUCT(([1]OUT_FinalEnergyCons!$B$4:$B$10000="var_cap")*1,ISNUMBER(SEARCH("RH*-SHELCHP",[1]OUT_FinalEnergyCons!$A$4:$A$10000))*1,[1]OUT_FinalEnergyCons!F$4:F$10000)</f>
        <v>1.8740338164438763</v>
      </c>
      <c r="I1822" s="1" cm="1">
        <f t="array" ref="I1822">SUMPRODUCT(([1]OUT_FinalEnergyCons!$B$4:$B$10000="var_cap")*1,ISNUMBER(SEARCH("RH*-SHELCHP",[1]OUT_FinalEnergyCons!$A$4:$A$10000))*1,[1]OUT_FinalEnergyCons!G$4:G$10000)</f>
        <v>2.1110951945059093</v>
      </c>
      <c r="J1822" s="1" cm="1">
        <f t="array" ref="J1822">SUMPRODUCT(([1]OUT_FinalEnergyCons!$B$4:$B$10000="var_cap")*1,ISNUMBER(SEARCH("RH*-SHELCHP",[1]OUT_FinalEnergyCons!$A$4:$A$10000))*1,[1]OUT_FinalEnergyCons!H$4:H$10000)</f>
        <v>2.636827370456432</v>
      </c>
      <c r="K1822" s="1" cm="1">
        <f t="array" ref="K1822">SUMPRODUCT(([1]OUT_FinalEnergyCons!$B$4:$B$10000="var_cap")*1,ISNUMBER(SEARCH("RH*-SHELCHP",[1]OUT_FinalEnergyCons!$A$4:$A$10000))*1,[1]OUT_FinalEnergyCons!I$4:I$10000)</f>
        <v>4.9502655849039012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3.4073966265097715</v>
      </c>
      <c r="H1823" s="1">
        <f t="shared" si="1178"/>
        <v>3.4073909728168337</v>
      </c>
      <c r="I1823" s="1">
        <f t="shared" si="1178"/>
        <v>3.4073875029827958</v>
      </c>
      <c r="J1823" s="1">
        <f t="shared" si="1178"/>
        <v>1.712301124188917</v>
      </c>
      <c r="K1823" s="1">
        <f t="shared" si="1178"/>
        <v>1.0944054192396635E-4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3.4073966265097715</v>
      </c>
      <c r="H1824" s="1" cm="1">
        <f t="array" ref="H1824">SUMPRODUCT(([1]OUT_FinalEnergyCons!$B$4:$B$10000="var_cap")*1, (ISNUMBER(SEARCH("RH*-SHLFOBR",[1]OUT_FinalEnergyCons!$A$4:$A$10000)))*1,[1]OUT_FinalEnergyCons!F$4:F$10000)</f>
        <v>3.4073909728168337</v>
      </c>
      <c r="I1824" s="1" cm="1">
        <f t="array" ref="I1824">SUMPRODUCT(([1]OUT_FinalEnergyCons!$B$4:$B$10000="var_cap")*1, (ISNUMBER(SEARCH("RH*-SHLFOBR",[1]OUT_FinalEnergyCons!$A$4:$A$10000)))*1,[1]OUT_FinalEnergyCons!G$4:G$10000)</f>
        <v>3.4073875029827958</v>
      </c>
      <c r="J1824" s="1" cm="1">
        <f t="array" ref="J1824">SUMPRODUCT(([1]OUT_FinalEnergyCons!$B$4:$B$10000="var_cap")*1, (ISNUMBER(SEARCH("RH*-SHLFOBR",[1]OUT_FinalEnergyCons!$A$4:$A$10000)))*1,[1]OUT_FinalEnergyCons!H$4:H$10000)</f>
        <v>1.712301124188917</v>
      </c>
      <c r="K1824" s="1" cm="1">
        <f t="array" ref="K1824">SUMPRODUCT(([1]OUT_FinalEnergyCons!$B$4:$B$10000="var_cap")*1, (ISNUMBER(SEARCH("RH*-SHLFOBR",[1]OUT_FinalEnergyCons!$A$4:$A$10000)))*1,[1]OUT_FinalEnergyCons!I$4:I$10000)</f>
        <v>1.0944054192396635E-4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2.7687543250878925</v>
      </c>
      <c r="G1825" s="1">
        <f t="shared" ref="G1825:K1825" si="1181">SUM(G1826:G1827)</f>
        <v>2.982342008885325</v>
      </c>
      <c r="H1825" s="1">
        <f t="shared" si="1181"/>
        <v>2.9827522637410837</v>
      </c>
      <c r="I1825" s="1">
        <f t="shared" si="1181"/>
        <v>2.9827519375670803</v>
      </c>
      <c r="J1825" s="1">
        <f t="shared" si="1181"/>
        <v>2.4029871804068166</v>
      </c>
      <c r="K1825" s="1">
        <f t="shared" si="1181"/>
        <v>1.3220622751724578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2.9823383203688545</v>
      </c>
      <c r="H1826" s="1" cm="1">
        <f t="array" ref="H1826">SUMPRODUCT(([1]OUT_FinalEnergyCons!$B$4:$B$10000="var_cap")*1, (ISNUMBER(SEARCH("RH*-SHNGABR",[1]OUT_FinalEnergyCons!$A$4:$A$10000)))*1,[1]OUT_FinalEnergyCons!F$4:F$10000)</f>
        <v>2.9823348093885933</v>
      </c>
      <c r="I1826" s="1" cm="1">
        <f t="array" ref="I1826">SUMPRODUCT(([1]OUT_FinalEnergyCons!$B$4:$B$10000="var_cap")*1, (ISNUMBER(SEARCH("RH*-SHNGABR",[1]OUT_FinalEnergyCons!$A$4:$A$10000)))*1,[1]OUT_FinalEnergyCons!G$4:G$10000)</f>
        <v>2.9823310140408612</v>
      </c>
      <c r="J1826" s="1" cm="1">
        <f t="array" ref="J1826">SUMPRODUCT(([1]OUT_FinalEnergyCons!$B$4:$B$10000="var_cap")*1, (ISNUMBER(SEARCH("RH*-SHNGABR",[1]OUT_FinalEnergyCons!$A$4:$A$10000)))*1,[1]OUT_FinalEnergyCons!H$4:H$10000)</f>
        <v>2.4022605801105623</v>
      </c>
      <c r="K1826" s="1" cm="1">
        <f t="array" ref="K1826">SUMPRODUCT(([1]OUT_FinalEnergyCons!$B$4:$B$10000="var_cap")*1, (ISNUMBER(SEARCH("RH*-SHNGABR",[1]OUT_FinalEnergyCons!$A$4:$A$10000)))*1,[1]OUT_FinalEnergyCons!I$4:I$10000)</f>
        <v>1.321684105707384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2.73849542412766E-7</v>
      </c>
      <c r="G1827" s="1" cm="1">
        <f t="array" ref="G1827">SUMPRODUCT(([1]OUT_FinalEnergyCons!$B$4:$B$10000="var_cap")*1,ISNUMBER(SEARCH("RH*-SHngahp",[1]OUT_FinalEnergyCons!$A$4:$A$10000))*1,[1]OUT_FinalEnergyCons!E$4:E$10000)</f>
        <v>3.6885164704072053E-6</v>
      </c>
      <c r="H1827" s="1" cm="1">
        <f t="array" ref="H1827">SUMPRODUCT(([1]OUT_FinalEnergyCons!$B$4:$B$10000="var_cap")*1,ISNUMBER(SEARCH("RH*-SHngahp",[1]OUT_FinalEnergyCons!$A$4:$A$10000))*1,[1]OUT_FinalEnergyCons!F$4:F$10000)</f>
        <v>4.1745435249046075E-4</v>
      </c>
      <c r="I1827" s="1" cm="1">
        <f t="array" ref="I1827">SUMPRODUCT(([1]OUT_FinalEnergyCons!$B$4:$B$10000="var_cap")*1,ISNUMBER(SEARCH("RH*-SHngahp",[1]OUT_FinalEnergyCons!$A$4:$A$10000))*1,[1]OUT_FinalEnergyCons!G$4:G$10000)</f>
        <v>4.2092352621930437E-4</v>
      </c>
      <c r="J1827" s="1" cm="1">
        <f t="array" ref="J1827">SUMPRODUCT(([1]OUT_FinalEnergyCons!$B$4:$B$10000="var_cap")*1,ISNUMBER(SEARCH("RH*-SHngahp",[1]OUT_FinalEnergyCons!$A$4:$A$10000))*1,[1]OUT_FinalEnergyCons!H$4:H$10000)</f>
        <v>7.2660029625430092E-4</v>
      </c>
      <c r="K1827" s="1" cm="1">
        <f t="array" ref="K1827">SUMPRODUCT(([1]OUT_FinalEnergyCons!$B$4:$B$10000="var_cap")*1,ISNUMBER(SEARCH("RH*-SHngahp",[1]OUT_FinalEnergyCons!$A$4:$A$10000))*1,[1]OUT_FinalEnergyCons!I$4:I$10000)</f>
        <v>3.781694650736638E-4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6.2256481973156632E-3</v>
      </c>
      <c r="H1828" s="1">
        <f t="shared" si="1185"/>
        <v>9.6747865304019735E-5</v>
      </c>
      <c r="I1828" s="1">
        <f t="shared" si="1185"/>
        <v>5.3276960443310491E-5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6.2256481973156632E-3</v>
      </c>
      <c r="H1829" s="1" cm="1">
        <f t="array" ref="H1829">SUMPRODUCT(([1]OUT_FinalEnergyCons!$B$4:$B$10000="var_cap")*1, (ISNUMBER(SEARCH("RH*-SHCOABR",[1]OUT_FinalEnergyCons!$A$4:$A$10000)))*1,[1]OUT_FinalEnergyCons!F$4:F$10000)</f>
        <v>9.6747865304019735E-5</v>
      </c>
      <c r="I1829" s="1" cm="1">
        <f t="array" ref="I1829">SUMPRODUCT(([1]OUT_FinalEnergyCons!$B$4:$B$10000="var_cap")*1, (ISNUMBER(SEARCH("RH*-SHCOABR",[1]OUT_FinalEnergyCons!$A$4:$A$10000)))*1,[1]OUT_FinalEnergyCons!G$4:G$10000)</f>
        <v>5.3276960443310491E-5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0.68950005542710158</v>
      </c>
      <c r="G1830" s="1">
        <f t="shared" ref="G1830:K1830" si="1187">G1831</f>
        <v>0.69825651726647331</v>
      </c>
      <c r="H1830" s="1">
        <f t="shared" si="1187"/>
        <v>0.70389625514187326</v>
      </c>
      <c r="I1830" s="1">
        <f t="shared" si="1187"/>
        <v>0.70389118592789346</v>
      </c>
      <c r="J1830" s="1">
        <f t="shared" si="1187"/>
        <v>0.44361850122289348</v>
      </c>
      <c r="K1830" s="1">
        <f t="shared" si="1187"/>
        <v>0.21880596616154349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0.68950005542710158</v>
      </c>
      <c r="G1831" s="1" cm="1">
        <f t="array" ref="G1831">SUMPRODUCT(([1]OUT_FinalEnergyCons!$B$4:$B$10000="var_cap")*1, (ISNUMBER(SEARCH("RH*-SHWODBR",[1]OUT_FinalEnergyCons!$A$4:$A$10000)))*1,[1]OUT_FinalEnergyCons!E$4:E$10000)</f>
        <v>0.69825651726647331</v>
      </c>
      <c r="H1831" s="1" cm="1">
        <f t="array" ref="H1831">SUMPRODUCT(([1]OUT_FinalEnergyCons!$B$4:$B$10000="var_cap")*1, (ISNUMBER(SEARCH("RH*-SHWODBR",[1]OUT_FinalEnergyCons!$A$4:$A$10000)))*1,[1]OUT_FinalEnergyCons!F$4:F$10000)</f>
        <v>0.70389625514187326</v>
      </c>
      <c r="I1831" s="1" cm="1">
        <f t="array" ref="I1831">SUMPRODUCT(([1]OUT_FinalEnergyCons!$B$4:$B$10000="var_cap")*1, (ISNUMBER(SEARCH("RH*-SHWODBR",[1]OUT_FinalEnergyCons!$A$4:$A$10000)))*1,[1]OUT_FinalEnergyCons!G$4:G$10000)</f>
        <v>0.70389118592789346</v>
      </c>
      <c r="J1831" s="1" cm="1">
        <f t="array" ref="J1831">SUMPRODUCT(([1]OUT_FinalEnergyCons!$B$4:$B$10000="var_cap")*1, (ISNUMBER(SEARCH("RH*-SHWODBR",[1]OUT_FinalEnergyCons!$A$4:$A$10000)))*1,[1]OUT_FinalEnergyCons!H$4:H$10000)</f>
        <v>0.44361850122289348</v>
      </c>
      <c r="K1831" s="1" cm="1">
        <f t="array" ref="K1831">SUMPRODUCT(([1]OUT_FinalEnergyCons!$B$4:$B$10000="var_cap")*1, (ISNUMBER(SEARCH("RH*-SHWODBR",[1]OUT_FinalEnergyCons!$A$4:$A$10000)))*1,[1]OUT_FinalEnergyCons!I$4:I$10000)</f>
        <v>0.21880596616154349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0.20441459541267265</v>
      </c>
      <c r="G1832" s="1">
        <f t="shared" ref="G1832:K1832" si="1190">G1833</f>
        <v>0.24063601818024657</v>
      </c>
      <c r="H1832" s="1">
        <f t="shared" si="1190"/>
        <v>0.24071308209648556</v>
      </c>
      <c r="I1832" s="1">
        <f t="shared" si="1190"/>
        <v>0.25100017903837696</v>
      </c>
      <c r="J1832" s="1">
        <f t="shared" si="1190"/>
        <v>0.26757014183709216</v>
      </c>
      <c r="K1832" s="1">
        <f t="shared" si="1190"/>
        <v>0.29100852470169536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0.20441459541267265</v>
      </c>
      <c r="G1833" s="1" cm="1">
        <f t="array" ref="G1833">SUMPRODUCT(([1]OUT_FinalEnergyCons!$B$4:$B$10000="var_cap")*1, (ISNUMBER(SEARCH("RH*-SHPLTBR",[1]OUT_FinalEnergyCons!$A$4:$A$10000)))*1,[1]OUT_FinalEnergyCons!E$4:E$10000)</f>
        <v>0.24063601818024657</v>
      </c>
      <c r="H1833" s="1" cm="1">
        <f t="array" ref="H1833">SUMPRODUCT(([1]OUT_FinalEnergyCons!$B$4:$B$10000="var_cap")*1, (ISNUMBER(SEARCH("RH*-SHPLTBR",[1]OUT_FinalEnergyCons!$A$4:$A$10000)))*1,[1]OUT_FinalEnergyCons!F$4:F$10000)</f>
        <v>0.24071308209648556</v>
      </c>
      <c r="I1833" s="1" cm="1">
        <f t="array" ref="I1833">SUMPRODUCT(([1]OUT_FinalEnergyCons!$B$4:$B$10000="var_cap")*1, (ISNUMBER(SEARCH("RH*-SHPLTBR",[1]OUT_FinalEnergyCons!$A$4:$A$10000)))*1,[1]OUT_FinalEnergyCons!G$4:G$10000)</f>
        <v>0.25100017903837696</v>
      </c>
      <c r="J1833" s="1" cm="1">
        <f t="array" ref="J1833">SUMPRODUCT(([1]OUT_FinalEnergyCons!$B$4:$B$10000="var_cap")*1, (ISNUMBER(SEARCH("RH*-SHPLTBR",[1]OUT_FinalEnergyCons!$A$4:$A$10000)))*1,[1]OUT_FinalEnergyCons!H$4:H$10000)</f>
        <v>0.26757014183709216</v>
      </c>
      <c r="K1833" s="1" cm="1">
        <f t="array" ref="K1833">SUMPRODUCT(([1]OUT_FinalEnergyCons!$B$4:$B$10000="var_cap")*1, (ISNUMBER(SEARCH("RH*-SHPLTBR",[1]OUT_FinalEnergyCons!$A$4:$A$10000)))*1,[1]OUT_FinalEnergyCons!I$4:I$10000)</f>
        <v>0.29100852470169536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0.13677928669158523</v>
      </c>
      <c r="I1834" s="1">
        <f t="shared" si="1193"/>
        <v>0.13679238136455307</v>
      </c>
      <c r="J1834" s="1">
        <f t="shared" si="1193"/>
        <v>0.34960580836335498</v>
      </c>
      <c r="K1834" s="1">
        <f t="shared" si="1193"/>
        <v>0.34960162608498296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0.13677928669158523</v>
      </c>
      <c r="I1835" s="1" cm="1">
        <f t="array" ref="I1835">SUMPRODUCT(([1]OUT_FinalEnergyCons!$B$4:$B$10000="var_cap")*1, (ISNUMBER(SEARCH("RH*-SHSOLBR",[1]OUT_FinalEnergyCons!$A$4:$A$10000)))*1,[1]OUT_FinalEnergyCons!G$4:G$10000)</f>
        <v>0.13679238136455307</v>
      </c>
      <c r="J1835" s="1" cm="1">
        <f t="array" ref="J1835">SUMPRODUCT(([1]OUT_FinalEnergyCons!$B$4:$B$10000="var_cap")*1, (ISNUMBER(SEARCH("RH*-SHSOLBR",[1]OUT_FinalEnergyCons!$A$4:$A$10000)))*1,[1]OUT_FinalEnergyCons!H$4:H$10000)</f>
        <v>0.34960580836335498</v>
      </c>
      <c r="K1835" s="1" cm="1">
        <f t="array" ref="K1835">SUMPRODUCT(([1]OUT_FinalEnergyCons!$B$4:$B$10000="var_cap")*1, (ISNUMBER(SEARCH("RH*-SHSOLBR",[1]OUT_FinalEnergyCons!$A$4:$A$10000)))*1,[1]OUT_FinalEnergyCons!I$4:I$10000)</f>
        <v>0.34960162608498296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1.8609867785980849</v>
      </c>
      <c r="G1838" s="1">
        <f t="shared" ref="G1838" si="1199">SUM(G1839,G1842,G1844,G1847,G1849,G1851,G1853,G1855)</f>
        <v>1.9735674763277185</v>
      </c>
      <c r="H1838" s="1">
        <f t="shared" ref="H1838" si="1200">SUM(H1839,H1842,H1844,H1847,H1849,H1851,H1853,H1855)</f>
        <v>1.8646081319251016</v>
      </c>
      <c r="I1838" s="1">
        <f t="shared" ref="I1838" si="1201">SUM(I1839,I1842,I1844,I1847,I1849,I1851,I1853,I1855)</f>
        <v>2.1663167227669491</v>
      </c>
      <c r="J1838" s="1">
        <f t="shared" ref="J1838" si="1202">SUM(J1839,J1842,J1844,J1847,J1849,J1851,J1853,J1855)</f>
        <v>1.9562389265020959</v>
      </c>
      <c r="K1838" s="1">
        <f t="shared" ref="K1838" si="1203">SUM(K1839,K1842,K1844,K1847,K1849,K1851,K1853,K1855)</f>
        <v>1.948165538195981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0.65092867007594035</v>
      </c>
      <c r="G1839" s="1">
        <f t="shared" ref="G1839" si="1205">SUM(G1840:G1841)</f>
        <v>0.71792462146015523</v>
      </c>
      <c r="H1839" s="1">
        <f t="shared" ref="H1839" si="1206">SUM(H1840:H1841)</f>
        <v>1.0972876971524976</v>
      </c>
      <c r="I1839" s="1">
        <f t="shared" ref="I1839" si="1207">SUM(I1840:I1841)</f>
        <v>1.399477300330523</v>
      </c>
      <c r="J1839" s="1">
        <f t="shared" ref="J1839" si="1208">SUM(J1840:J1841)</f>
        <v>1.2047958083173098</v>
      </c>
      <c r="K1839" s="1">
        <f t="shared" ref="K1839" si="1209">SUM(K1840:K1841)</f>
        <v>1.3310195267767493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0.43757339013737856</v>
      </c>
      <c r="G1840" s="1" cm="1">
        <f t="array" ref="G1840">SUMPRODUCT(([1]OUT_FinalEnergyCons!$B$4:$B$10000="var_cap")*1,(ISNUMBER(SEARCH("RH*-WHELCBR",[1]OUT_FinalEnergyCons!$A$4:$A$10000)))*1,[1]OUT_FinalEnergyCons!E$4:E$10000)</f>
        <v>0.47179426698293347</v>
      </c>
      <c r="H1840" s="1" cm="1">
        <f t="array" ref="H1840">SUMPRODUCT(([1]OUT_FinalEnergyCons!$B$4:$B$10000="var_cap")*1,(ISNUMBER(SEARCH("RH*-WHELCBR",[1]OUT_FinalEnergyCons!$A$4:$A$10000)))*1,[1]OUT_FinalEnergyCons!F$4:F$10000)</f>
        <v>0.47179384194121315</v>
      </c>
      <c r="I1840" s="1" cm="1">
        <f t="array" ref="I1840">SUMPRODUCT(([1]OUT_FinalEnergyCons!$B$4:$B$10000="var_cap")*1,(ISNUMBER(SEARCH("RH*-WHELCBR",[1]OUT_FinalEnergyCons!$A$4:$A$10000)))*1,[1]OUT_FinalEnergyCons!G$4:G$10000)</f>
        <v>0.44826578721650862</v>
      </c>
      <c r="J1840" s="1" cm="1">
        <f t="array" ref="J1840">SUMPRODUCT(([1]OUT_FinalEnergyCons!$B$4:$B$10000="var_cap")*1,(ISNUMBER(SEARCH("RH*-WHELCBR",[1]OUT_FinalEnergyCons!$A$4:$A$10000)))*1,[1]OUT_FinalEnergyCons!H$4:H$10000)</f>
        <v>8.4685853291433161E-2</v>
      </c>
      <c r="K1840" s="1" cm="1">
        <f t="array" ref="K1840">SUMPRODUCT(([1]OUT_FinalEnergyCons!$B$4:$B$10000="var_cap")*1,(ISNUMBER(SEARCH("RH*-WHELCBR",[1]OUT_FinalEnergyCons!$A$4:$A$10000)))*1,[1]OUT_FinalEnergyCons!I$4:I$10000)</f>
        <v>4.1066587403669613E-2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0.21335527993856182</v>
      </c>
      <c r="G1841" s="1" cm="1">
        <f t="array" ref="G1841">SUMPRODUCT(([1]OUT_FinalEnergyCons!$B$4:$B$10000="var_cap")*1,ISNUMBER(SEARCH("RH*-WHELCHP",[1]OUT_FinalEnergyCons!$A$4:$A$10000))*1,[1]OUT_FinalEnergyCons!E$4:E$10000)</f>
        <v>0.24613035447722173</v>
      </c>
      <c r="H1841" s="1" cm="1">
        <f t="array" ref="H1841">SUMPRODUCT(([1]OUT_FinalEnergyCons!$B$4:$B$10000="var_cap")*1,ISNUMBER(SEARCH("RH*-WHELCHP",[1]OUT_FinalEnergyCons!$A$4:$A$10000))*1,[1]OUT_FinalEnergyCons!F$4:F$10000)</f>
        <v>0.62549385521128442</v>
      </c>
      <c r="I1841" s="1" cm="1">
        <f t="array" ref="I1841">SUMPRODUCT(([1]OUT_FinalEnergyCons!$B$4:$B$10000="var_cap")*1,ISNUMBER(SEARCH("RH*-WHELCHP",[1]OUT_FinalEnergyCons!$A$4:$A$10000))*1,[1]OUT_FinalEnergyCons!G$4:G$10000)</f>
        <v>0.95121151311401431</v>
      </c>
      <c r="J1841" s="1" cm="1">
        <f t="array" ref="J1841">SUMPRODUCT(([1]OUT_FinalEnergyCons!$B$4:$B$10000="var_cap")*1,ISNUMBER(SEARCH("RH*-WHELCHP",[1]OUT_FinalEnergyCons!$A$4:$A$10000))*1,[1]OUT_FinalEnergyCons!H$4:H$10000)</f>
        <v>1.1201099550258766</v>
      </c>
      <c r="K1841" s="1" cm="1">
        <f t="array" ref="K1841">SUMPRODUCT(([1]OUT_FinalEnergyCons!$B$4:$B$10000="var_cap")*1,ISNUMBER(SEARCH("RH*-WHELCHP",[1]OUT_FinalEnergyCons!$A$4:$A$10000))*1,[1]OUT_FinalEnergyCons!I$4:I$10000)</f>
        <v>1.2899529393730798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0.47738271328919285</v>
      </c>
      <c r="H1842" s="1">
        <f t="shared" ref="H1842" si="1214">H1843</f>
        <v>5.5288131268349527E-4</v>
      </c>
      <c r="I1842" s="1">
        <f t="shared" ref="I1842" si="1215">I1843</f>
        <v>7.8935184535722236E-5</v>
      </c>
      <c r="J1842" s="1">
        <f t="shared" ref="J1842" si="1216">J1843</f>
        <v>3.6858547822450636E-5</v>
      </c>
      <c r="K1842" s="1">
        <f t="shared" ref="K1842" si="1217">K1843</f>
        <v>1.0449014816703871E-5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0.47738271328919285</v>
      </c>
      <c r="H1843" s="1" cm="1">
        <f t="array" ref="H1843">SUMPRODUCT(([1]OUT_FinalEnergyCons!$B$4:$B$10000="var_cap")*1, (ISNUMBER(SEARCH("RH*-WHLFOBR",[1]OUT_FinalEnergyCons!$A$4:$A$10000)))*1,[1]OUT_FinalEnergyCons!F$4:F$10000)</f>
        <v>5.5288131268349527E-4</v>
      </c>
      <c r="I1843" s="1" cm="1">
        <f t="array" ref="I1843">SUMPRODUCT(([1]OUT_FinalEnergyCons!$B$4:$B$10000="var_cap")*1, (ISNUMBER(SEARCH("RH*-WHLFOBR",[1]OUT_FinalEnergyCons!$A$4:$A$10000)))*1,[1]OUT_FinalEnergyCons!G$4:G$10000)</f>
        <v>7.8935184535722236E-5</v>
      </c>
      <c r="J1843" s="1" cm="1">
        <f t="array" ref="J1843">SUMPRODUCT(([1]OUT_FinalEnergyCons!$B$4:$B$10000="var_cap")*1, (ISNUMBER(SEARCH("RH*-WHLFOBR",[1]OUT_FinalEnergyCons!$A$4:$A$10000)))*1,[1]OUT_FinalEnergyCons!H$4:H$10000)</f>
        <v>3.6858547822450636E-5</v>
      </c>
      <c r="K1843" s="1" cm="1">
        <f t="array" ref="K1843">SUMPRODUCT(([1]OUT_FinalEnergyCons!$B$4:$B$10000="var_cap")*1, (ISNUMBER(SEARCH("RH*-WHLFOBR",[1]OUT_FinalEnergyCons!$A$4:$A$10000)))*1,[1]OUT_FinalEnergyCons!I$4:I$10000)</f>
        <v>1.0449014816703871E-5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0.43610222491264589</v>
      </c>
      <c r="H1844" s="1">
        <f t="shared" ref="H1844" si="1221">SUM(H1845:H1846)</f>
        <v>0.43618605895077028</v>
      </c>
      <c r="I1844" s="1">
        <f t="shared" ref="I1844" si="1222">SUM(I1845:I1846)</f>
        <v>0.43618514410794013</v>
      </c>
      <c r="J1844" s="1">
        <f t="shared" ref="J1844" si="1223">SUM(J1845:J1846)</f>
        <v>0.28068142770359855</v>
      </c>
      <c r="K1844" s="1">
        <f t="shared" ref="K1844" si="1224">SUM(K1845:K1846)</f>
        <v>0.15301899948741815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0.43610092579753001</v>
      </c>
      <c r="H1845" s="1" cm="1">
        <f t="array" ref="H1845">SUMPRODUCT(([1]OUT_FinalEnergyCons!$B$4:$B$10000="var_cap")*1, (ISNUMBER(SEARCH("RH*-WHNGABR",[1]OUT_FinalEnergyCons!$A$4:$A$10000)))*1,[1]OUT_FinalEnergyCons!F$4:F$10000)</f>
        <v>0.43610071382548604</v>
      </c>
      <c r="I1845" s="1" cm="1">
        <f t="array" ref="I1845">SUMPRODUCT(([1]OUT_FinalEnergyCons!$B$4:$B$10000="var_cap")*1, (ISNUMBER(SEARCH("RH*-WHNGABR",[1]OUT_FinalEnergyCons!$A$4:$A$10000)))*1,[1]OUT_FinalEnergyCons!G$4:G$10000)</f>
        <v>0.43609908715696039</v>
      </c>
      <c r="J1845" s="1" cm="1">
        <f t="array" ref="J1845">SUMPRODUCT(([1]OUT_FinalEnergyCons!$B$4:$B$10000="var_cap")*1, (ISNUMBER(SEARCH("RH*-WHNGABR",[1]OUT_FinalEnergyCons!$A$4:$A$10000)))*1,[1]OUT_FinalEnergyCons!H$4:H$10000)</f>
        <v>0.28050519556415227</v>
      </c>
      <c r="K1845" s="1" cm="1">
        <f t="array" ref="K1845">SUMPRODUCT(([1]OUT_FinalEnergyCons!$B$4:$B$10000="var_cap")*1, (ISNUMBER(SEARCH("RH*-WHNGABR",[1]OUT_FinalEnergyCons!$A$4:$A$10000)))*1,[1]OUT_FinalEnergyCons!I$4:I$10000)</f>
        <v>0.15294110816570991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1.2991151158482582E-6</v>
      </c>
      <c r="H1846" s="1" cm="1">
        <f t="array" ref="H1846">SUMPRODUCT(([1]OUT_FinalEnergyCons!$B$4:$B$10000="var_cap")*1,ISNUMBER(SEARCH("RH*-WHngahp",[1]OUT_FinalEnergyCons!$A$4:$A$10000))*1,[1]OUT_FinalEnergyCons!F$4:F$10000)</f>
        <v>8.5345125284243961E-5</v>
      </c>
      <c r="I1846" s="1" cm="1">
        <f t="array" ref="I1846">SUMPRODUCT(([1]OUT_FinalEnergyCons!$B$4:$B$10000="var_cap")*1,ISNUMBER(SEARCH("RH*-WHngahp",[1]OUT_FinalEnergyCons!$A$4:$A$10000))*1,[1]OUT_FinalEnergyCons!G$4:G$10000)</f>
        <v>8.605695097975522E-5</v>
      </c>
      <c r="J1846" s="1" cm="1">
        <f t="array" ref="J1846">SUMPRODUCT(([1]OUT_FinalEnergyCons!$B$4:$B$10000="var_cap")*1,ISNUMBER(SEARCH("RH*-WHngahp",[1]OUT_FinalEnergyCons!$A$4:$A$10000))*1,[1]OUT_FinalEnergyCons!H$4:H$10000)</f>
        <v>1.7623213944630941E-4</v>
      </c>
      <c r="K1846" s="1" cm="1">
        <f t="array" ref="K1846">SUMPRODUCT(([1]OUT_FinalEnergyCons!$B$4:$B$10000="var_cap")*1,ISNUMBER(SEARCH("RH*-WHngahp",[1]OUT_FinalEnergyCons!$A$4:$A$10000))*1,[1]OUT_FinalEnergyCons!I$4:I$10000)</f>
        <v>7.7891321708252882E-5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4.0436099934656987E-2</v>
      </c>
      <c r="H1849" s="1">
        <f t="shared" ref="H1849" si="1236">H1850</f>
        <v>2.8860509352740711E-2</v>
      </c>
      <c r="I1849" s="1">
        <f t="shared" ref="I1849" si="1237">I1850</f>
        <v>2.8854141337602602E-2</v>
      </c>
      <c r="J1849" s="1">
        <f t="shared" ref="J1849" si="1238">J1850</f>
        <v>1.5993058329963786E-2</v>
      </c>
      <c r="K1849" s="1">
        <f t="shared" ref="K1849" si="1239">K1850</f>
        <v>8.5624364496762195E-3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4.0436099934656987E-2</v>
      </c>
      <c r="H1850" s="1" cm="1">
        <f t="array" ref="H1850">SUMPRODUCT(([1]OUT_FinalEnergyCons!$B$4:$B$10000="var_cap")*1, (ISNUMBER(SEARCH("RH*-WHWODBR",[1]OUT_FinalEnergyCons!$A$4:$A$10000)))*1,[1]OUT_FinalEnergyCons!F$4:F$10000)</f>
        <v>2.8860509352740711E-2</v>
      </c>
      <c r="I1850" s="1" cm="1">
        <f t="array" ref="I1850">SUMPRODUCT(([1]OUT_FinalEnergyCons!$B$4:$B$10000="var_cap")*1, (ISNUMBER(SEARCH("RH*-WHWODBR",[1]OUT_FinalEnergyCons!$A$4:$A$10000)))*1,[1]OUT_FinalEnergyCons!G$4:G$10000)</f>
        <v>2.8854141337602602E-2</v>
      </c>
      <c r="J1850" s="1" cm="1">
        <f t="array" ref="J1850">SUMPRODUCT(([1]OUT_FinalEnergyCons!$B$4:$B$10000="var_cap")*1, (ISNUMBER(SEARCH("RH*-WHWODBR",[1]OUT_FinalEnergyCons!$A$4:$A$10000)))*1,[1]OUT_FinalEnergyCons!H$4:H$10000)</f>
        <v>1.5993058329963786E-2</v>
      </c>
      <c r="K1850" s="1" cm="1">
        <f t="array" ref="K1850">SUMPRODUCT(([1]OUT_FinalEnergyCons!$B$4:$B$10000="var_cap")*1, (ISNUMBER(SEARCH("RH*-WHWODBR",[1]OUT_FinalEnergyCons!$A$4:$A$10000)))*1,[1]OUT_FinalEnergyCons!I$4:I$10000)</f>
        <v>8.5624364496762195E-3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1.3192929432445686E-2</v>
      </c>
      <c r="H1851" s="1">
        <f t="shared" ref="H1851" si="1243">H1852</f>
        <v>1.3191675790645181E-2</v>
      </c>
      <c r="I1851" s="1">
        <f t="shared" ref="I1851" si="1244">I1852</f>
        <v>1.3190930732638941E-2</v>
      </c>
      <c r="J1851" s="1">
        <f t="shared" ref="J1851" si="1245">J1852</f>
        <v>9.7787397183910878E-3</v>
      </c>
      <c r="K1851" s="1">
        <f t="shared" ref="K1851" si="1246">K1852</f>
        <v>1.0606593507916637E-2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1.3192929432445686E-2</v>
      </c>
      <c r="H1852" s="1" cm="1">
        <f t="array" ref="H1852">SUMPRODUCT(([1]OUT_FinalEnergyCons!$B$4:$B$10000="var_cap")*1, (ISNUMBER(SEARCH("RH*-WHPLTBR",[1]OUT_FinalEnergyCons!$A$4:$A$10000)))*1,[1]OUT_FinalEnergyCons!F$4:F$10000)</f>
        <v>1.3191675790645181E-2</v>
      </c>
      <c r="I1852" s="1" cm="1">
        <f t="array" ref="I1852">SUMPRODUCT(([1]OUT_FinalEnergyCons!$B$4:$B$10000="var_cap")*1, (ISNUMBER(SEARCH("RH*-WHPLTBR",[1]OUT_FinalEnergyCons!$A$4:$A$10000)))*1,[1]OUT_FinalEnergyCons!G$4:G$10000)</f>
        <v>1.3190930732638941E-2</v>
      </c>
      <c r="J1852" s="1" cm="1">
        <f t="array" ref="J1852">SUMPRODUCT(([1]OUT_FinalEnergyCons!$B$4:$B$10000="var_cap")*1, (ISNUMBER(SEARCH("RH*-WHPLTBR",[1]OUT_FinalEnergyCons!$A$4:$A$10000)))*1,[1]OUT_FinalEnergyCons!H$4:H$10000)</f>
        <v>9.7787397183910878E-3</v>
      </c>
      <c r="K1852" s="1" cm="1">
        <f t="array" ref="K1852">SUMPRODUCT(([1]OUT_FinalEnergyCons!$B$4:$B$10000="var_cap")*1, (ISNUMBER(SEARCH("RH*-WHPLTBR",[1]OUT_FinalEnergyCons!$A$4:$A$10000)))*1,[1]OUT_FinalEnergyCons!I$4:I$10000)</f>
        <v>1.0606593507916637E-2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0.2885293093657641</v>
      </c>
      <c r="I1853" s="1">
        <f t="shared" ref="I1853" si="1251">I1854</f>
        <v>0.28853027107370866</v>
      </c>
      <c r="J1853" s="1">
        <f t="shared" ref="J1853" si="1252">J1854</f>
        <v>0.44495303388501001</v>
      </c>
      <c r="K1853" s="1">
        <f t="shared" ref="K1853" si="1253">K1854</f>
        <v>0.44494753295940398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0.2885293093657641</v>
      </c>
      <c r="I1854" s="1" cm="1">
        <f t="array" ref="I1854">SUMPRODUCT(([1]OUT_FinalEnergyCons!$B$4:$B$10000="var_cap")*1, (ISNUMBER(SEARCH("RH*-WHSOLBR",[1]OUT_FinalEnergyCons!$A$4:$A$10000)))*1,[1]OUT_FinalEnergyCons!G$4:G$10000)</f>
        <v>0.28853027107370866</v>
      </c>
      <c r="J1854" s="1" cm="1">
        <f t="array" ref="J1854">SUMPRODUCT(([1]OUT_FinalEnergyCons!$B$4:$B$10000="var_cap")*1, (ISNUMBER(SEARCH("RH*-WHSOLBR",[1]OUT_FinalEnergyCons!$A$4:$A$10000)))*1,[1]OUT_FinalEnergyCons!H$4:H$10000)</f>
        <v>0.44495303388501001</v>
      </c>
      <c r="K1854" s="1" cm="1">
        <f t="array" ref="K1854">SUMPRODUCT(([1]OUT_FinalEnergyCons!$B$4:$B$10000="var_cap")*1, (ISNUMBER(SEARCH("RH*-WHSOLBR",[1]OUT_FinalEnergyCons!$A$4:$A$10000)))*1,[1]OUT_FinalEnergyCons!I$4:I$10000)</f>
        <v>0.44494753295940398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3.6002163562170995</v>
      </c>
      <c r="G1857" s="17">
        <f t="shared" ref="G1857:K1857" si="1262">SUM(G1858,G1861,G1864,G1868,G1870,G1872,G1874,G1876,G1878)</f>
        <v>3.6283029886617117</v>
      </c>
      <c r="H1857" s="17">
        <f t="shared" si="1262"/>
        <v>3.5119883315588765</v>
      </c>
      <c r="I1857" s="17">
        <f t="shared" si="1262"/>
        <v>3.4044579298017341</v>
      </c>
      <c r="J1857" s="17">
        <f t="shared" si="1262"/>
        <v>3.2954552001833095</v>
      </c>
      <c r="K1857" s="17">
        <f t="shared" si="1262"/>
        <v>3.341177817637659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0.82670631958144192</v>
      </c>
      <c r="H1858" s="18">
        <f t="shared" si="1263"/>
        <v>0.8810127902208672</v>
      </c>
      <c r="I1858" s="18">
        <f t="shared" si="1263"/>
        <v>0.96419067249589796</v>
      </c>
      <c r="J1858" s="18">
        <f t="shared" si="1263"/>
        <v>1.0593774305505463</v>
      </c>
      <c r="K1858" s="18">
        <f t="shared" si="1263"/>
        <v>1.3827391868687191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0.75045405212834537</v>
      </c>
      <c r="H1859" s="1" cm="1">
        <f t="array" ref="H1859">SUMPRODUCT(([1]OUT_FinalEnergyCons!$B$4:$B$10000="Var_cap")*1,  (ISNUMBER(SEARCH("ITOT-SWHELCBR",[1]OUT_FinalEnergyCons!$A$4:$A$10000)))*1,[1]OUT_FinalEnergyCons!F$4:F$10000)</f>
        <v>0.75051996024131629</v>
      </c>
      <c r="I1859" s="1" cm="1">
        <f t="array" ref="I1859">SUMPRODUCT(([1]OUT_FinalEnergyCons!$B$4:$B$10000="Var_cap")*1,  (ISNUMBER(SEARCH("ITOT-SWHELCBR",[1]OUT_FinalEnergyCons!$A$4:$A$10000)))*1,[1]OUT_FinalEnergyCons!G$4:G$10000)</f>
        <v>0.75376553063645246</v>
      </c>
      <c r="J1859" s="1" cm="1">
        <f t="array" ref="J1859">SUMPRODUCT(([1]OUT_FinalEnergyCons!$B$4:$B$10000="Var_cap")*1,  (ISNUMBER(SEARCH("ITOT-SWHELCBR",[1]OUT_FinalEnergyCons!$A$4:$A$10000)))*1,[1]OUT_FinalEnergyCons!H$4:H$10000)</f>
        <v>0.84785144325285644</v>
      </c>
      <c r="K1859" s="1" cm="1">
        <f t="array" ref="K1859">SUMPRODUCT(([1]OUT_FinalEnergyCons!$B$4:$B$10000="Var_cap")*1,  (ISNUMBER(SEARCH("ITOT-SWHELCBR",[1]OUT_FinalEnergyCons!$A$4:$A$10000)))*1,[1]OUT_FinalEnergyCons!I$4:I$10000)</f>
        <v>1.0945741156363644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7.6252267453096573E-2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0.13049282997955089</v>
      </c>
      <c r="I1860" s="1" cm="1">
        <f t="array" ref="I1860">SUMPRODUCT(([1]OUT_FinalEnergyCons!$B$4:$B$10000="Var_cap")*1,  (ISNUMBER(SEARCH("ITOT-SWHELCHP",[1]OUT_FinalEnergyCons!$A$4:$A$10000)))*1,[1]OUT_FinalEnergyCons!G$4:G$10000)</f>
        <v>0.21042514185944552</v>
      </c>
      <c r="J1860" s="1" cm="1">
        <f t="array" ref="J1860">SUMPRODUCT(([1]OUT_FinalEnergyCons!$B$4:$B$10000="Var_cap")*1,  (ISNUMBER(SEARCH("ITOT-SWHELCHP",[1]OUT_FinalEnergyCons!$A$4:$A$10000)))*1,[1]OUT_FinalEnergyCons!H$4:H$10000)</f>
        <v>0.21152598729768984</v>
      </c>
      <c r="K1860" s="1" cm="1">
        <f t="array" ref="K1860">SUMPRODUCT(([1]OUT_FinalEnergyCons!$B$4:$B$10000="Var_cap")*1,  (ISNUMBER(SEARCH("ITOT-SWHELCHP",[1]OUT_FinalEnergyCons!$A$4:$A$10000)))*1,[1]OUT_FinalEnergyCons!I$4:I$10000)</f>
        <v>0.2881650712323548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0.47713705026772985</v>
      </c>
      <c r="G1861" s="18">
        <f t="shared" ref="G1861:K1861" si="1265">SUM(G1862:G1863)</f>
        <v>0.37641392852684763</v>
      </c>
      <c r="H1861" s="18">
        <f t="shared" si="1265"/>
        <v>0.37644933908686712</v>
      </c>
      <c r="I1861" s="18">
        <f t="shared" si="1265"/>
        <v>0.37634281960486488</v>
      </c>
      <c r="J1861" s="18">
        <f t="shared" si="1265"/>
        <v>0.1608216808167488</v>
      </c>
      <c r="K1861" s="18">
        <f t="shared" si="1265"/>
        <v>1.5891566949123772E-2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0.37639816252679736</v>
      </c>
      <c r="H1862" s="1" cm="1">
        <f t="array" ref="H1862">SUMPRODUCT(([1]OUT_FinalEnergyCons!$B$4:$B$10000="Var_cap")*1,  (ISNUMBER(SEARCH("ITOT-SWHLFOBR",[1]OUT_FinalEnergyCons!$A$4:$A$10000)))*1,[1]OUT_FinalEnergyCons!F$4:F$10000)</f>
        <v>0.37640721439953151</v>
      </c>
      <c r="I1862" s="1" cm="1">
        <f t="array" ref="I1862">SUMPRODUCT(([1]OUT_FinalEnergyCons!$B$4:$B$10000="Var_cap")*1,  (ISNUMBER(SEARCH("ITOT-SWHLFOBR",[1]OUT_FinalEnergyCons!$A$4:$A$10000)))*1,[1]OUT_FinalEnergyCons!G$4:G$10000)</f>
        <v>0.37632058013336656</v>
      </c>
      <c r="J1862" s="1" cm="1">
        <f t="array" ref="J1862">SUMPRODUCT(([1]OUT_FinalEnergyCons!$B$4:$B$10000="Var_cap")*1,  (ISNUMBER(SEARCH("ITOT-SWHLFOBR",[1]OUT_FinalEnergyCons!$A$4:$A$10000)))*1,[1]OUT_FinalEnergyCons!H$4:H$10000)</f>
        <v>0.16078205859845879</v>
      </c>
      <c r="K1862" s="1" cm="1">
        <f t="array" ref="K1862">SUMPRODUCT(([1]OUT_FinalEnergyCons!$B$4:$B$10000="Var_cap")*1,  (ISNUMBER(SEARCH("ITOT-SWHLFOBR",[1]OUT_FinalEnergyCons!$A$4:$A$10000)))*1,[1]OUT_FinalEnergyCons!I$4:I$10000)</f>
        <v>1.5891566078157005E-2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0.10080161063689785</v>
      </c>
      <c r="G1863" s="1" cm="1">
        <f t="array" ref="G1863">SUMPRODUCT(([1]OUT_FinalEnergyCons!$B$4:$B$10000="Var_cap")*1,  (ISNUMBER(SEARCH("ITOT-SWHHFOBR",[1]OUT_FinalEnergyCons!$A$4:$A$10000)))*1,[1]OUT_FinalEnergyCons!E$4:E$10000)</f>
        <v>1.5766000050237983E-5</v>
      </c>
      <c r="H1863" s="1" cm="1">
        <f t="array" ref="H1863">SUMPRODUCT(([1]OUT_FinalEnergyCons!$B$4:$B$10000="Var_cap")*1,  (ISNUMBER(SEARCH("ITOT-SWHHFOBR",[1]OUT_FinalEnergyCons!$A$4:$A$10000)))*1,[1]OUT_FinalEnergyCons!F$4:F$10000)</f>
        <v>4.2124687335623467E-5</v>
      </c>
      <c r="I1863" s="1" cm="1">
        <f t="array" ref="I1863">SUMPRODUCT(([1]OUT_FinalEnergyCons!$B$4:$B$10000="Var_cap")*1,  (ISNUMBER(SEARCH("ITOT-SWHHFOBR",[1]OUT_FinalEnergyCons!$A$4:$A$10000)))*1,[1]OUT_FinalEnergyCons!G$4:G$10000)</f>
        <v>2.2239471498305963E-5</v>
      </c>
      <c r="J1863" s="1" cm="1">
        <f t="array" ref="J1863">SUMPRODUCT(([1]OUT_FinalEnergyCons!$B$4:$B$10000="Var_cap")*1,  (ISNUMBER(SEARCH("ITOT-SWHHFOBR",[1]OUT_FinalEnergyCons!$A$4:$A$10000)))*1,[1]OUT_FinalEnergyCons!H$4:H$10000)</f>
        <v>3.9622218290025644E-5</v>
      </c>
      <c r="K1863" s="1" cm="1">
        <f t="array" ref="K1863">SUMPRODUCT(([1]OUT_FinalEnergyCons!$B$4:$B$10000="Var_cap")*1,  (ISNUMBER(SEARCH("ITOT-SWHHFOBR",[1]OUT_FinalEnergyCons!$A$4:$A$10000)))*1,[1]OUT_FinalEnergyCons!I$4:I$10000)</f>
        <v>8.7096676760009409E-10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1.5567886735310275</v>
      </c>
      <c r="H1864" s="18">
        <f t="shared" si="1268"/>
        <v>1.5569798231423695</v>
      </c>
      <c r="I1864" s="18">
        <f t="shared" si="1268"/>
        <v>1.361342484486425</v>
      </c>
      <c r="J1864" s="18">
        <f t="shared" si="1268"/>
        <v>0.70015758191144439</v>
      </c>
      <c r="K1864" s="18">
        <f t="shared" si="1268"/>
        <v>0.37266275800647058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1.5566245762648938</v>
      </c>
      <c r="H1865" s="1" cm="1">
        <f t="array" ref="H1865">SUMPRODUCT(([1]OUT_FinalEnergyCons!$B$4:$B$10000="Var_cap")*1,  (ISNUMBER(SEARCH("ITOT-SWHNGA*BR",[1]OUT_FinalEnergyCons!$A$4:$A$10000)))*1,[1]OUT_FinalEnergyCons!F$4:F$10000)</f>
        <v>1.5566549468153061</v>
      </c>
      <c r="I1865" s="1" cm="1">
        <f t="array" ref="I1865">SUMPRODUCT(([1]OUT_FinalEnergyCons!$B$4:$B$10000="Var_cap")*1,  (ISNUMBER(SEARCH("ITOT-SWHNGA*BR",[1]OUT_FinalEnergyCons!$A$4:$A$10000)))*1,[1]OUT_FinalEnergyCons!G$4:G$10000)</f>
        <v>1.3610159830887221</v>
      </c>
      <c r="J1865" s="1" cm="1">
        <f t="array" ref="J1865">SUMPRODUCT(([1]OUT_FinalEnergyCons!$B$4:$B$10000="Var_cap")*1,  (ISNUMBER(SEARCH("ITOT-SWHNGA*BR",[1]OUT_FinalEnergyCons!$A$4:$A$10000)))*1,[1]OUT_FinalEnergyCons!H$4:H$10000)</f>
        <v>0.69980925716225229</v>
      </c>
      <c r="K1865" s="1" cm="1">
        <f t="array" ref="K1865">SUMPRODUCT(([1]OUT_FinalEnergyCons!$B$4:$B$10000="Var_cap")*1,  (ISNUMBER(SEARCH("ITOT-SWHNGA*BR",[1]OUT_FinalEnergyCons!$A$4:$A$10000)))*1,[1]OUT_FinalEnergyCons!I$4:I$10000)</f>
        <v>0.37243061177654985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1.64097266133682E-4</v>
      </c>
      <c r="H1866" s="1" cm="1">
        <f t="array" ref="H1866">SUMPRODUCT(([1]OUT_FinalEnergyCons!$B$4:$B$10000="Var_cap")*1,  (ISNUMBER(SEARCH("ITOT-SWHNGAHP",[1]OUT_FinalEnergyCons!$A$4:$A$10000)))*1,[1]OUT_FinalEnergyCons!F$4:F$10000)</f>
        <v>3.2487632706327716E-4</v>
      </c>
      <c r="I1866" s="1" cm="1">
        <f t="array" ref="I1866">SUMPRODUCT(([1]OUT_FinalEnergyCons!$B$4:$B$10000="Var_cap")*1,  (ISNUMBER(SEARCH("ITOT-SWHNGAHP",[1]OUT_FinalEnergyCons!$A$4:$A$10000)))*1,[1]OUT_FinalEnergyCons!G$4:G$10000)</f>
        <v>3.2650139770295692E-4</v>
      </c>
      <c r="J1866" s="1" cm="1">
        <f t="array" ref="J1866">SUMPRODUCT(([1]OUT_FinalEnergyCons!$B$4:$B$10000="Var_cap")*1,  (ISNUMBER(SEARCH("ITOT-SWHNGAHP",[1]OUT_FinalEnergyCons!$A$4:$A$10000)))*1,[1]OUT_FinalEnergyCons!H$4:H$10000)</f>
        <v>3.4832474919215499E-4</v>
      </c>
      <c r="K1866" s="1" cm="1">
        <f t="array" ref="K1866">SUMPRODUCT(([1]OUT_FinalEnergyCons!$B$4:$B$10000="Var_cap")*1,  (ISNUMBER(SEARCH("ITOT-SWHNGAHP",[1]OUT_FinalEnergyCons!$A$4:$A$10000)))*1,[1]OUT_FinalEnergyCons!I$4:I$10000)</f>
        <v>2.321462299207208E-4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2.7041361393226774E-2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0.16952385408040915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0.28698913808707061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0.36362981088542473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0.37303482203007854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0.16834644027395457</v>
      </c>
      <c r="H1868" s="1">
        <f t="shared" si="1269"/>
        <v>2.6617409398599357E-4</v>
      </c>
      <c r="I1868" s="1">
        <f t="shared" si="1269"/>
        <v>1.8200034632709361E-5</v>
      </c>
      <c r="J1868" s="1">
        <f t="shared" si="1269"/>
        <v>2.9152093972891102E-5</v>
      </c>
      <c r="K1868" s="1">
        <f t="shared" si="1269"/>
        <v>8.0209650144214991E-6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0.16834644027395457</v>
      </c>
      <c r="H1869" s="1" cm="1">
        <f t="array" ref="H1869">SUMPRODUCT(([1]OUT_FinalEnergyCons!$B$4:$B$10000="Var_cap")*1,  (ISNUMBER(SEARCH("ITOT-SWHCOA*BR",[1]OUT_FinalEnergyCons!$A$4:$A$10000)))*1,[1]OUT_FinalEnergyCons!F$4:F$10000)</f>
        <v>2.6617409398599357E-4</v>
      </c>
      <c r="I1869" s="1" cm="1">
        <f t="array" ref="I1869">SUMPRODUCT(([1]OUT_FinalEnergyCons!$B$4:$B$10000="Var_cap")*1,  (ISNUMBER(SEARCH("ITOT-SWHCOA*BR",[1]OUT_FinalEnergyCons!$A$4:$A$10000)))*1,[1]OUT_FinalEnergyCons!G$4:G$10000)</f>
        <v>1.8200034632709361E-5</v>
      </c>
      <c r="J1869" s="1" cm="1">
        <f t="array" ref="J1869">SUMPRODUCT(([1]OUT_FinalEnergyCons!$B$4:$B$10000="Var_cap")*1,  (ISNUMBER(SEARCH("ITOT-SWHCOA*BR",[1]OUT_FinalEnergyCons!$A$4:$A$10000)))*1,[1]OUT_FinalEnergyCons!H$4:H$10000)</f>
        <v>2.9152093972891102E-5</v>
      </c>
      <c r="K1869" s="1" cm="1">
        <f t="array" ref="K1869">SUMPRODUCT(([1]OUT_FinalEnergyCons!$B$4:$B$10000="Var_cap")*1,  (ISNUMBER(SEARCH("ITOT-SWHCOA*BR",[1]OUT_FinalEnergyCons!$A$4:$A$10000)))*1,[1]OUT_FinalEnergyCons!I$4:I$10000)</f>
        <v>8.0209650144214991E-6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0.3411955444175449</v>
      </c>
      <c r="H1870" s="1">
        <f t="shared" si="1270"/>
        <v>0.34121172883379136</v>
      </c>
      <c r="I1870" s="1">
        <f t="shared" si="1270"/>
        <v>0.43958435803238893</v>
      </c>
      <c r="J1870" s="1">
        <f t="shared" si="1270"/>
        <v>0.46983798409908334</v>
      </c>
      <c r="K1870" s="1">
        <f t="shared" si="1270"/>
        <v>0.35884868570799655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0.3411955444175449</v>
      </c>
      <c r="H1871" s="1" cm="1">
        <f t="array" ref="H1871">SUMPRODUCT(([1]OUT_FinalEnergyCons!$B$4:$B$10000="Var_cap")*1,  (ISNUMBER(SEARCH("ITOT-SWHWOD*BR",[1]OUT_FinalEnergyCons!$A$4:$A$10000)))*1,[1]OUT_FinalEnergyCons!F$4:F$10000)</f>
        <v>0.34121172883379136</v>
      </c>
      <c r="I1871" s="1" cm="1">
        <f t="array" ref="I1871">SUMPRODUCT(([1]OUT_FinalEnergyCons!$B$4:$B$10000="Var_cap")*1,  (ISNUMBER(SEARCH("ITOT-SWHWOD*BR",[1]OUT_FinalEnergyCons!$A$4:$A$10000)))*1,[1]OUT_FinalEnergyCons!G$4:G$10000)</f>
        <v>0.43958435803238893</v>
      </c>
      <c r="J1871" s="1" cm="1">
        <f t="array" ref="J1871">SUMPRODUCT(([1]OUT_FinalEnergyCons!$B$4:$B$10000="Var_cap")*1,  (ISNUMBER(SEARCH("ITOT-SWHWOD*BR",[1]OUT_FinalEnergyCons!$A$4:$A$10000)))*1,[1]OUT_FinalEnergyCons!H$4:H$10000)</f>
        <v>0.46983798409908334</v>
      </c>
      <c r="K1871" s="1" cm="1">
        <f t="array" ref="K1871">SUMPRODUCT(([1]OUT_FinalEnergyCons!$B$4:$B$10000="Var_cap")*1,  (ISNUMBER(SEARCH("ITOT-SWHWOD*BR",[1]OUT_FinalEnergyCons!$A$4:$A$10000)))*1,[1]OUT_FinalEnergyCons!I$4:I$10000)</f>
        <v>0.35884868570799655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3.733252690714222E-2</v>
      </c>
      <c r="H1872" s="1">
        <f t="shared" si="1271"/>
        <v>3.7347356249370536E-2</v>
      </c>
      <c r="I1872" s="1">
        <f t="shared" si="1271"/>
        <v>4.0534945712544686E-2</v>
      </c>
      <c r="J1872" s="1">
        <f t="shared" si="1271"/>
        <v>4.1513735478756399E-2</v>
      </c>
      <c r="K1872" s="1">
        <f t="shared" si="1271"/>
        <v>4.7104462536203033E-2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3.733252690714222E-2</v>
      </c>
      <c r="H1873" s="1" cm="1">
        <f t="array" ref="H1873">SUMPRODUCT(([1]OUT_FinalEnergyCons!$B$4:$B$10000="Var_cap")*1,  (ISNUMBER(SEARCH("ITOT-SWHPLT*BR",[1]OUT_FinalEnergyCons!$A$4:$A$10000)))*1,[1]OUT_FinalEnergyCons!F$4:F$10000)</f>
        <v>3.7347356249370536E-2</v>
      </c>
      <c r="I1873" s="1" cm="1">
        <f t="array" ref="I1873">SUMPRODUCT(([1]OUT_FinalEnergyCons!$B$4:$B$10000="Var_cap")*1,  (ISNUMBER(SEARCH("ITOT-SWHPLT*BR",[1]OUT_FinalEnergyCons!$A$4:$A$10000)))*1,[1]OUT_FinalEnergyCons!G$4:G$10000)</f>
        <v>4.0534945712544686E-2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4.1513735478756399E-2</v>
      </c>
      <c r="K1873" s="1" cm="1">
        <f t="array" ref="K1873">SUMPRODUCT(([1]OUT_FinalEnergyCons!$B$4:$B$10000="Var_cap")*1,  (ISNUMBER(SEARCH("ITOT-SWHPLT*BR",[1]OUT_FinalEnergyCons!$A$4:$A$10000)))*1,[1]OUT_FinalEnergyCons!I$4:I$10000)</f>
        <v>4.7104462536203033E-2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0.30910417164691534</v>
      </c>
      <c r="H1874" s="1">
        <f t="shared" si="1272"/>
        <v>0.30630101286068168</v>
      </c>
      <c r="I1874" s="1">
        <f t="shared" si="1272"/>
        <v>0.20983540854918384</v>
      </c>
      <c r="J1874" s="1">
        <f t="shared" si="1272"/>
        <v>0.16662763945036493</v>
      </c>
      <c r="K1874" s="1">
        <f t="shared" si="1272"/>
        <v>1.5232892032909784E-5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0.30910417164691534</v>
      </c>
      <c r="H1875" s="1" cm="1">
        <f t="array" ref="H1875">SUMPRODUCT(([1]OUT_FinalEnergyCons!$B$4:$B$10000="Var_cap")*1,  (ISNUMBER(SEARCH("ITOT-SWHWST*BR",[1]OUT_FinalEnergyCons!$A$4:$A$10000)))*1,[1]OUT_FinalEnergyCons!F$4:F$10000)</f>
        <v>0.30630101286068168</v>
      </c>
      <c r="I1875" s="1" cm="1">
        <f t="array" ref="I1875">SUMPRODUCT(([1]OUT_FinalEnergyCons!$B$4:$B$10000="Var_cap")*1,  (ISNUMBER(SEARCH("ITOT-SWHWST*BR",[1]OUT_FinalEnergyCons!$A$4:$A$10000)))*1,[1]OUT_FinalEnergyCons!G$4:G$10000)</f>
        <v>0.20983540854918384</v>
      </c>
      <c r="J1875" s="1" cm="1">
        <f t="array" ref="J1875">SUMPRODUCT(([1]OUT_FinalEnergyCons!$B$4:$B$10000="Var_cap")*1,  (ISNUMBER(SEARCH("ITOT-SWHWST*BR",[1]OUT_FinalEnergyCons!$A$4:$A$10000)))*1,[1]OUT_FinalEnergyCons!H$4:H$10000)</f>
        <v>0.16662763945036493</v>
      </c>
      <c r="K1875" s="1" cm="1">
        <f t="array" ref="K1875">SUMPRODUCT(([1]OUT_FinalEnergyCons!$B$4:$B$10000="Var_cap")*1,  (ISNUMBER(SEARCH("ITOT-SWHWST*BR",[1]OUT_FinalEnergyCons!$A$4:$A$10000)))*1,[1]OUT_FinalEnergyCons!I$4:I$10000)</f>
        <v>1.5232892032909784E-5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1.242010707094251E-2</v>
      </c>
      <c r="I1876" s="1">
        <f t="shared" si="1273"/>
        <v>1.2420155093978721E-2</v>
      </c>
      <c r="J1876" s="1">
        <f t="shared" si="1273"/>
        <v>1.24202329740703E-2</v>
      </c>
      <c r="K1876" s="1">
        <f t="shared" si="1273"/>
        <v>1.24202753022197E-2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1.242010707094251E-2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1.2420155093978721E-2</v>
      </c>
      <c r="J1877" s="1" cm="1">
        <f t="array" ref="J1877">SUMPRODUCT(([1]OUT_FinalEnergyCons!$B$4:$B$10000="Var_cap")*1, (ISNUMBER(SEARCH("ITOT-SWHSOLBR",[1]OUT_FinalEnergyCons!$A$4:$A$10000)))*1,[1]OUT_FinalEnergyCons!H$4:H$10000)</f>
        <v>1.24202329740703E-2</v>
      </c>
      <c r="K1877" s="1" cm="1">
        <f t="array" ref="K1877">SUMPRODUCT(([1]OUT_FinalEnergyCons!$B$4:$B$10000="Var_cap")*1, (ISNUMBER(SEARCH("ITOT-SWHSOLBR",[1]OUT_FinalEnergyCons!$A$4:$A$10000)))*1,[1]OUT_FinalEnergyCons!I$4:I$10000)</f>
        <v>1.24202753022197E-2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1.8888579181734701E-4</v>
      </c>
      <c r="J1878" s="1">
        <f t="shared" si="1274"/>
        <v>0.68466976280832237</v>
      </c>
      <c r="K1878" s="1">
        <f t="shared" si="1274"/>
        <v>1.1514876284098787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1.8888579181734701E-4</v>
      </c>
      <c r="J1879" s="1" cm="1">
        <f t="array" ref="J1879">SUMPRODUCT(([1]OUT_FinalEnergyCons!$B$4:$B$10000="Var_cap")*1, (ISNUMBER(SEARCH("ITOT-SWHH2BR",[1]OUT_FinalEnergyCons!$A$4:$A$10000)))*1,[1]OUT_FinalEnergyCons!H$4:H$10000)</f>
        <v>0.68466976280832237</v>
      </c>
      <c r="K1879" s="1" cm="1">
        <f t="array" ref="K1879">SUMPRODUCT(([1]OUT_FinalEnergyCons!$B$4:$B$10000="Var_cap")*1, (ISNUMBER(SEARCH("ITOT-SWHH2BR",[1]OUT_FinalEnergyCons!$A$4:$A$10000)))*1,[1]OUT_FinalEnergyCons!I$4:I$10000)</f>
        <v>1.1514876284098787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6.144497212052868</v>
      </c>
      <c r="G1880" s="17">
        <f t="shared" ref="G1880:K1880" si="1275">SUM(G1881,G1884,G1886,G1890,G1892,G1894,G1896)</f>
        <v>6.0352638770477567</v>
      </c>
      <c r="H1880" s="17">
        <f t="shared" si="1275"/>
        <v>6.2117622909038133</v>
      </c>
      <c r="I1880" s="17">
        <f t="shared" si="1275"/>
        <v>6.2310929088651692</v>
      </c>
      <c r="J1880" s="17">
        <f t="shared" si="1275"/>
        <v>4.5075663613396877</v>
      </c>
      <c r="K1880" s="17">
        <f t="shared" si="1275"/>
        <v>3.789398947219361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0.61560621598649634</v>
      </c>
      <c r="G1881" s="1">
        <f t="shared" ref="G1881:K1881" si="1276">SUM(G1882:G1883)</f>
        <v>0.43063236428468549</v>
      </c>
      <c r="H1881" s="1">
        <f t="shared" si="1276"/>
        <v>0.60716596420866209</v>
      </c>
      <c r="I1881" s="1">
        <f t="shared" si="1276"/>
        <v>0.60716581893841337</v>
      </c>
      <c r="J1881" s="1">
        <f t="shared" si="1276"/>
        <v>0.59277922600564348</v>
      </c>
      <c r="K1881" s="1">
        <f t="shared" si="1276"/>
        <v>0.75330960447261908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0.18498883101568175</v>
      </c>
      <c r="G1882" s="1" cm="1">
        <f t="array" ref="G1882">SUMPRODUCT(([1]OUT_FinalEnergyCons!$B$4:$B$10000="Var_cap")*1, (ISNUMBER(SEARCH("SCOM-SHELCBR",[1]OUT_FinalEnergyCons!$A$4:$A$10000)))*1,[1]OUT_FinalEnergyCons!E$4:E$10000)</f>
        <v>1.5338868837755371E-5</v>
      </c>
      <c r="H1882" s="1" cm="1">
        <f t="array" ref="H1882">SUMPRODUCT(([1]OUT_FinalEnergyCons!$B$4:$B$10000="Var_cap")*1, (ISNUMBER(SEARCH("SCOM-SHELCBR",[1]OUT_FinalEnergyCons!$A$4:$A$10000)))*1,[1]OUT_FinalEnergyCons!F$4:F$10000)</f>
        <v>0.17654942734503401</v>
      </c>
      <c r="I1882" s="1" cm="1">
        <f t="array" ref="I1882">SUMPRODUCT(([1]OUT_FinalEnergyCons!$B$4:$B$10000="Var_cap")*1, (ISNUMBER(SEARCH("SCOM-SHELCBR",[1]OUT_FinalEnergyCons!$A$4:$A$10000)))*1,[1]OUT_FinalEnergyCons!G$4:G$10000)</f>
        <v>0.17654932743469001</v>
      </c>
      <c r="J1882" s="1" cm="1">
        <f t="array" ref="J1882">SUMPRODUCT(([1]OUT_FinalEnergyCons!$B$4:$B$10000="Var_cap")*1, (ISNUMBER(SEARCH("SCOM-SHELCBR",[1]OUT_FinalEnergyCons!$A$4:$A$10000)))*1,[1]OUT_FinalEnergyCons!H$4:H$10000)</f>
        <v>0.12459380535577062</v>
      </c>
      <c r="K1882" s="1" cm="1">
        <f t="array" ref="K1882">SUMPRODUCT(([1]OUT_FinalEnergyCons!$B$4:$B$10000="Var_cap")*1, (ISNUMBER(SEARCH("SCOM-SHELCBR",[1]OUT_FinalEnergyCons!$A$4:$A$10000)))*1,[1]OUT_FinalEnergyCons!I$4:I$10000)</f>
        <v>7.4038909690307603E-2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0.43061738497081459</v>
      </c>
      <c r="G1883" s="1" cm="1">
        <f t="array" ref="G1883">SUMPRODUCT(([1]OUT_FinalEnergyCons!$B$4:$B$10000="Var_cap")*1, (ISNUMBER(SEARCH("SCOM-SHELCHP",[1]OUT_FinalEnergyCons!$A$4:$A$10000)))*1,[1]OUT_FinalEnergyCons!E$4:E$10000)</f>
        <v>0.43061702541584773</v>
      </c>
      <c r="H1883" s="1" cm="1">
        <f t="array" ref="H1883">SUMPRODUCT(([1]OUT_FinalEnergyCons!$B$4:$B$10000="Var_cap")*1, (ISNUMBER(SEARCH("SCOM-SHELCHP",[1]OUT_FinalEnergyCons!$A$4:$A$10000)))*1,[1]OUT_FinalEnergyCons!F$4:F$10000)</f>
        <v>0.43061653686362805</v>
      </c>
      <c r="I1883" s="1" cm="1">
        <f t="array" ref="I1883">SUMPRODUCT(([1]OUT_FinalEnergyCons!$B$4:$B$10000="Var_cap")*1, (ISNUMBER(SEARCH("SCOM-SHELCHP",[1]OUT_FinalEnergyCons!$A$4:$A$10000)))*1,[1]OUT_FinalEnergyCons!G$4:G$10000)</f>
        <v>0.43061649150372333</v>
      </c>
      <c r="J1883" s="1" cm="1">
        <f t="array" ref="J1883">SUMPRODUCT(([1]OUT_FinalEnergyCons!$B$4:$B$10000="Var_cap")*1, (ISNUMBER(SEARCH("SCOM-SHELCHP",[1]OUT_FinalEnergyCons!$A$4:$A$10000)))*1,[1]OUT_FinalEnergyCons!H$4:H$10000)</f>
        <v>0.46818542064987284</v>
      </c>
      <c r="K1883" s="1" cm="1">
        <f t="array" ref="K1883">SUMPRODUCT(([1]OUT_FinalEnergyCons!$B$4:$B$10000="Var_cap")*1, (ISNUMBER(SEARCH("SCOM-SHELCHP",[1]OUT_FinalEnergyCons!$A$4:$A$10000)))*1,[1]OUT_FinalEnergyCons!I$4:I$10000)</f>
        <v>0.6792706947823115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1.9285740110903693</v>
      </c>
      <c r="G1884" s="1">
        <f t="shared" ref="G1884:K1884" si="1279">G1885</f>
        <v>1.9285722795629181</v>
      </c>
      <c r="H1884" s="1">
        <f t="shared" si="1279"/>
        <v>1.9285622584325686</v>
      </c>
      <c r="I1884" s="1">
        <f t="shared" si="1279"/>
        <v>1.9285528014218054</v>
      </c>
      <c r="J1884" s="1">
        <f t="shared" si="1279"/>
        <v>0.41252624716381514</v>
      </c>
      <c r="K1884" s="1">
        <f t="shared" si="1279"/>
        <v>6.1142550229157017E-2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1.9285740110903693</v>
      </c>
      <c r="G1885" s="1" cm="1">
        <f t="array" ref="G1885">SUMPRODUCT(([1]OUT_FinalEnergyCons!$B$4:$B$10000="Var_cap")*1,(ISNUMBER(SEARCH("SCOM-SHLFOBR",[1]OUT_FinalEnergyCons!$A$4:$A$10000)))*1,[1]OUT_FinalEnergyCons!E$4:E$10000)</f>
        <v>1.9285722795629181</v>
      </c>
      <c r="H1885" s="1" cm="1">
        <f t="array" ref="H1885">SUMPRODUCT(([1]OUT_FinalEnergyCons!$B$4:$B$10000="Var_cap")*1,(ISNUMBER(SEARCH("SCOM-SHLFOBR",[1]OUT_FinalEnergyCons!$A$4:$A$10000)))*1,[1]OUT_FinalEnergyCons!F$4:F$10000)</f>
        <v>1.9285622584325686</v>
      </c>
      <c r="I1885" s="1" cm="1">
        <f t="array" ref="I1885">SUMPRODUCT(([1]OUT_FinalEnergyCons!$B$4:$B$10000="Var_cap")*1,(ISNUMBER(SEARCH("SCOM-SHLFOBR",[1]OUT_FinalEnergyCons!$A$4:$A$10000)))*1,[1]OUT_FinalEnergyCons!G$4:G$10000)</f>
        <v>1.9285528014218054</v>
      </c>
      <c r="J1885" s="1" cm="1">
        <f t="array" ref="J1885">SUMPRODUCT(([1]OUT_FinalEnergyCons!$B$4:$B$10000="Var_cap")*1,(ISNUMBER(SEARCH("SCOM-SHLFOBR",[1]OUT_FinalEnergyCons!$A$4:$A$10000)))*1,[1]OUT_FinalEnergyCons!H$4:H$10000)</f>
        <v>0.41252624716381514</v>
      </c>
      <c r="K1885" s="1" cm="1">
        <f t="array" ref="K1885">SUMPRODUCT(([1]OUT_FinalEnergyCons!$B$4:$B$10000="Var_cap")*1,(ISNUMBER(SEARCH("SCOM-SHLFOBR",[1]OUT_FinalEnergyCons!$A$4:$A$10000)))*1,[1]OUT_FinalEnergyCons!I$4:I$10000)</f>
        <v>6.1142550229157017E-2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2.8800239769765312</v>
      </c>
      <c r="G1886" s="1">
        <f t="shared" ref="G1886:K1886" si="1283">SUM(G1887:G1889)</f>
        <v>2.8800401809787664</v>
      </c>
      <c r="H1886" s="1">
        <f t="shared" si="1283"/>
        <v>2.8800950644196481</v>
      </c>
      <c r="I1886" s="1">
        <f t="shared" si="1283"/>
        <v>2.8897809667310548</v>
      </c>
      <c r="J1886" s="1">
        <f t="shared" si="1283"/>
        <v>2.355256876243601</v>
      </c>
      <c r="K1886" s="1">
        <f t="shared" si="1283"/>
        <v>1.9830098351221634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2.7746815833330074</v>
      </c>
      <c r="G1887" s="1" cm="1">
        <f t="array" ref="G1887">SUMPRODUCT(([1]OUT_FinalEnergyCons!$B$4:$B$10000="Var_cap")*1, (ISNUMBER(SEARCH("SCOM-SHNGABR",[1]OUT_FinalEnergyCons!$A$4:$A$10000)))*1,[1]OUT_FinalEnergyCons!E$4:E$10000)</f>
        <v>2.7746724001387371</v>
      </c>
      <c r="H1887" s="1" cm="1">
        <f t="array" ref="H1887">SUMPRODUCT(([1]OUT_FinalEnergyCons!$B$4:$B$10000="Var_cap")*1, (ISNUMBER(SEARCH("SCOM-SHNGABR",[1]OUT_FinalEnergyCons!$A$4:$A$10000)))*1,[1]OUT_FinalEnergyCons!F$4:F$10000)</f>
        <v>2.7746626469329456</v>
      </c>
      <c r="I1887" s="1" cm="1">
        <f t="array" ref="I1887">SUMPRODUCT(([1]OUT_FinalEnergyCons!$B$4:$B$10000="Var_cap")*1, (ISNUMBER(SEARCH("SCOM-SHNGABR",[1]OUT_FinalEnergyCons!$A$4:$A$10000)))*1,[1]OUT_FinalEnergyCons!G$4:G$10000)</f>
        <v>2.7746562053478363</v>
      </c>
      <c r="J1887" s="1" cm="1">
        <f t="array" ref="J1887">SUMPRODUCT(([1]OUT_FinalEnergyCons!$B$4:$B$10000="Var_cap")*1, (ISNUMBER(SEARCH("SCOM-SHNGABR",[1]OUT_FinalEnergyCons!$A$4:$A$10000)))*1,[1]OUT_FinalEnergyCons!H$4:H$10000)</f>
        <v>1.9594619621277405</v>
      </c>
      <c r="K1887" s="1" cm="1">
        <f t="array" ref="K1887">SUMPRODUCT(([1]OUT_FinalEnergyCons!$B$4:$B$10000="Var_cap")*1, (ISNUMBER(SEARCH("SCOM-SHNGABR",[1]OUT_FinalEnergyCons!$A$4:$A$10000)))*1,[1]OUT_FinalEnergyCons!I$4:I$10000)</f>
        <v>1.520148059798176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5.6889579676059002E-7</v>
      </c>
      <c r="G1888" s="1" cm="1">
        <f t="array" ref="G1888">SUMPRODUCT(([1]OUT_FinalEnergyCons!$B$4:$B$10000="Var_cap")*1, (ISNUMBER(SEARCH("SCOM-SHngahp",[1]OUT_FinalEnergyCons!$A$4:$A$10000)))*1,[1]OUT_FinalEnergyCons!E$4:E$10000)</f>
        <v>2.1027011915506088E-5</v>
      </c>
      <c r="H1888" s="1" cm="1">
        <f t="array" ref="H1888">SUMPRODUCT(([1]OUT_FinalEnergyCons!$B$4:$B$10000="Var_cap")*1, (ISNUMBER(SEARCH("SCOM-SHngahp",[1]OUT_FinalEnergyCons!$A$4:$A$10000)))*1,[1]OUT_FinalEnergyCons!F$4:F$10000)</f>
        <v>8.3089587054433023E-5</v>
      </c>
      <c r="I1888" s="1" cm="1">
        <f t="array" ref="I1888">SUMPRODUCT(([1]OUT_FinalEnergyCons!$B$4:$B$10000="Var_cap")*1, (ISNUMBER(SEARCH("SCOM-SHngahp",[1]OUT_FinalEnergyCons!$A$4:$A$10000)))*1,[1]OUT_FinalEnergyCons!G$4:G$10000)</f>
        <v>8.4304644346149758E-5</v>
      </c>
      <c r="J1888" s="1" cm="1">
        <f t="array" ref="J1888">SUMPRODUCT(([1]OUT_FinalEnergyCons!$B$4:$B$10000="Var_cap")*1, (ISNUMBER(SEARCH("SCOM-SHngahp",[1]OUT_FinalEnergyCons!$A$4:$A$10000)))*1,[1]OUT_FinalEnergyCons!H$4:H$10000)</f>
        <v>4.5984958102813735E-4</v>
      </c>
      <c r="K1888" s="1" cm="1">
        <f t="array" ref="K1888">SUMPRODUCT(([1]OUT_FinalEnergyCons!$B$4:$B$10000="Var_cap")*1, (ISNUMBER(SEARCH("SCOM-SHngahp",[1]OUT_FinalEnergyCons!$A$4:$A$10000)))*1,[1]OUT_FinalEnergyCons!I$4:I$10000)</f>
        <v>1.9097064194454632E-4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0.10534182474772724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0.10534675382811352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0.10534932789964808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0.11504045673887255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0.39533506453483241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0.46267080468204302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0.47857853500132519</v>
      </c>
      <c r="G1890" s="1">
        <f t="shared" ref="G1890:K1890" si="1288">G1891</f>
        <v>0.5218933194005495</v>
      </c>
      <c r="H1890" s="1">
        <f t="shared" si="1288"/>
        <v>0.52179392848976269</v>
      </c>
      <c r="I1890" s="1">
        <f t="shared" si="1288"/>
        <v>0.52178661608271648</v>
      </c>
      <c r="J1890" s="1">
        <f t="shared" si="1288"/>
        <v>0.17973695325549666</v>
      </c>
      <c r="K1890" s="1">
        <f t="shared" si="1288"/>
        <v>3.1152578276640405E-2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0.47857853500132519</v>
      </c>
      <c r="G1891" s="1" cm="1">
        <f t="array" ref="G1891">SUMPRODUCT(([1]OUT_FinalEnergyCons!$B$4:$B$10000="Var_cap")*1, (ISNUMBER(SEARCH("SCOM-SHWODBR",[1]OUT_FinalEnergyCons!$A$4:$A$10000)))*1,[1]OUT_FinalEnergyCons!E$4:E$10000)</f>
        <v>0.5218933194005495</v>
      </c>
      <c r="H1891" s="1" cm="1">
        <f t="array" ref="H1891">SUMPRODUCT(([1]OUT_FinalEnergyCons!$B$4:$B$10000="Var_cap")*1, (ISNUMBER(SEARCH("SCOM-SHWODBR",[1]OUT_FinalEnergyCons!$A$4:$A$10000)))*1,[1]OUT_FinalEnergyCons!F$4:F$10000)</f>
        <v>0.52179392848976269</v>
      </c>
      <c r="I1891" s="1" cm="1">
        <f t="array" ref="I1891">SUMPRODUCT(([1]OUT_FinalEnergyCons!$B$4:$B$10000="Var_cap")*1, (ISNUMBER(SEARCH("SCOM-SHWODBR",[1]OUT_FinalEnergyCons!$A$4:$A$10000)))*1,[1]OUT_FinalEnergyCons!G$4:G$10000)</f>
        <v>0.52178661608271648</v>
      </c>
      <c r="J1891" s="1" cm="1">
        <f t="array" ref="J1891">SUMPRODUCT(([1]OUT_FinalEnergyCons!$B$4:$B$10000="Var_cap")*1, (ISNUMBER(SEARCH("SCOM-SHWODBR",[1]OUT_FinalEnergyCons!$A$4:$A$10000)))*1,[1]OUT_FinalEnergyCons!H$4:H$10000)</f>
        <v>0.17973695325549666</v>
      </c>
      <c r="K1891" s="1" cm="1">
        <f t="array" ref="K1891">SUMPRODUCT(([1]OUT_FinalEnergyCons!$B$4:$B$10000="Var_cap")*1, (ISNUMBER(SEARCH("SCOM-SHWODBR",[1]OUT_FinalEnergyCons!$A$4:$A$10000)))*1,[1]OUT_FinalEnergyCons!I$4:I$10000)</f>
        <v>3.1152578276640405E-2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0.15065687952206697</v>
      </c>
      <c r="G1892" s="1">
        <f t="shared" ref="G1892:K1892" si="1291">G1893</f>
        <v>0.1743053259835694</v>
      </c>
      <c r="H1892" s="1">
        <f t="shared" si="1291"/>
        <v>0.17430719809065995</v>
      </c>
      <c r="I1892" s="1">
        <f t="shared" si="1291"/>
        <v>0.18200346240980464</v>
      </c>
      <c r="J1892" s="1">
        <f t="shared" si="1291"/>
        <v>0.19236758129959466</v>
      </c>
      <c r="K1892" s="1">
        <f t="shared" si="1291"/>
        <v>0.18588830782134319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0.15065687952206697</v>
      </c>
      <c r="G1893" s="1" cm="1">
        <f t="array" ref="G1893">SUMPRODUCT(([1]OUT_FinalEnergyCons!$B$4:$B$10000="Var_cap")*1,(ISNUMBER(SEARCH("SCOM-SHPLTBR",[1]OUT_FinalEnergyCons!$A$4:$A$10000)))*1,[1]OUT_FinalEnergyCons!E$4:E$10000)</f>
        <v>0.1743053259835694</v>
      </c>
      <c r="H1893" s="1" cm="1">
        <f t="array" ref="H1893">SUMPRODUCT(([1]OUT_FinalEnergyCons!$B$4:$B$10000="Var_cap")*1,(ISNUMBER(SEARCH("SCOM-SHPLTBR",[1]OUT_FinalEnergyCons!$A$4:$A$10000)))*1,[1]OUT_FinalEnergyCons!F$4:F$10000)</f>
        <v>0.17430719809065995</v>
      </c>
      <c r="I1893" s="1" cm="1">
        <f t="array" ref="I1893">SUMPRODUCT(([1]OUT_FinalEnergyCons!$B$4:$B$10000="Var_cap")*1,(ISNUMBER(SEARCH("SCOM-SHPLTBR",[1]OUT_FinalEnergyCons!$A$4:$A$10000)))*1,[1]OUT_FinalEnergyCons!G$4:G$10000)</f>
        <v>0.18200346240980464</v>
      </c>
      <c r="J1893" s="1" cm="1">
        <f t="array" ref="J1893">SUMPRODUCT(([1]OUT_FinalEnergyCons!$B$4:$B$10000="Var_cap")*1,(ISNUMBER(SEARCH("SCOM-SHPLTBR",[1]OUT_FinalEnergyCons!$A$4:$A$10000)))*1,[1]OUT_FinalEnergyCons!H$4:H$10000)</f>
        <v>0.19236758129959466</v>
      </c>
      <c r="K1893" s="1" cm="1">
        <f t="array" ref="K1893">SUMPRODUCT(([1]OUT_FinalEnergyCons!$B$4:$B$10000="Var_cap")*1,(ISNUMBER(SEARCH("SCOM-SHPLTBR",[1]OUT_FinalEnergyCons!$A$4:$A$10000)))*1,[1]OUT_FinalEnergyCons!I$4:I$10000)</f>
        <v>0.18588830782134319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9.9837877262511046E-2</v>
      </c>
      <c r="I1894" s="1">
        <f t="shared" si="1294"/>
        <v>0.101763049978841</v>
      </c>
      <c r="J1894" s="1">
        <f t="shared" si="1294"/>
        <v>0.77481505487382596</v>
      </c>
      <c r="K1894" s="1">
        <f t="shared" si="1294"/>
        <v>0.77481524434390803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9.9837877262511046E-2</v>
      </c>
      <c r="I1895" s="1" cm="1">
        <f t="array" ref="I1895">SUMPRODUCT(([1]OUT_FinalEnergyCons!$B$4:$B$10000="Var_cap")*1, (ISNUMBER(SEARCH("SCOM-SHSOLBR",[1]OUT_FinalEnergyCons!$A$4:$A$10000)))*1,[1]OUT_FinalEnergyCons!G$4:G$10000)</f>
        <v>0.101763049978841</v>
      </c>
      <c r="J1895" s="1" cm="1">
        <f t="array" ref="J1895">SUMPRODUCT(([1]OUT_FinalEnergyCons!$B$4:$B$10000="Var_cap")*1, (ISNUMBER(SEARCH("SCOM-SHSOLBR",[1]OUT_FinalEnergyCons!$A$4:$A$10000)))*1,[1]OUT_FinalEnergyCons!H$4:H$10000)</f>
        <v>0.77481505487382596</v>
      </c>
      <c r="K1895" s="1" cm="1">
        <f t="array" ref="K1895">SUMPRODUCT(([1]OUT_FinalEnergyCons!$B$4:$B$10000="Var_cap")*1, (ISNUMBER(SEARCH("SCOM-SHSOLBR",[1]OUT_FinalEnergyCons!$A$4:$A$10000)))*1,[1]OUT_FinalEnergyCons!I$4:I$10000)</f>
        <v>0.77481524434390803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4.0193302534035197E-5</v>
      </c>
      <c r="J1896" s="1">
        <f t="shared" si="1297"/>
        <v>8.4422497710669783E-5</v>
      </c>
      <c r="K1896" s="1">
        <f t="shared" si="1297"/>
        <v>8.0826953529687963E-5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4.0193302534035197E-5</v>
      </c>
      <c r="J1897" s="1" cm="1">
        <f t="array" ref="J1897">SUMPRODUCT(([1]OUT_FinalEnergyCons!$B$4:$B$10000="Var_cap")*1, (ISNUMBER(SEARCH("SCOM-SHH2BR",[1]OUT_FinalEnergyCons!$A$4:$A$10000)))*1,[1]OUT_FinalEnergyCons!H$4:H$10000)</f>
        <v>8.4422497710669783E-5</v>
      </c>
      <c r="K1897" s="1" cm="1">
        <f t="array" ref="K1897">SUMPRODUCT(([1]OUT_FinalEnergyCons!$B$4:$B$10000="Var_cap")*1, (ISNUMBER(SEARCH("SCOM-SHH2BR",[1]OUT_FinalEnergyCons!$A$4:$A$10000)))*1,[1]OUT_FinalEnergyCons!I$4:I$10000)</f>
        <v>8.0826953529687963E-5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4.6527135777295401</v>
      </c>
      <c r="G1898" s="3">
        <f t="shared" ref="G1898:K1898" si="1299">SUM(G1899:G1948)</f>
        <v>4.8370327953739549</v>
      </c>
      <c r="H1898" s="3">
        <f t="shared" si="1299"/>
        <v>4.9053269113318381</v>
      </c>
      <c r="I1898" s="3">
        <f t="shared" si="1299"/>
        <v>5.2119029272795228</v>
      </c>
      <c r="J1898" s="3">
        <f t="shared" si="1299"/>
        <v>5.5475432501102828</v>
      </c>
      <c r="K1898" s="3">
        <f t="shared" si="1299"/>
        <v>5.7562881137353203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1.4985592426301037E-3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3.537271430071362E-2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0.12165667081169688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0.24258794194005934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0.35344267991676642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0.36529670799481001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7.3536077285494238E-3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1.1372853786477472E-2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1.4435669892862811E-2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0.56121835679208076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1.8929518745731253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1.866986191080261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4.2664964445227483E-3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6.2714907196769476E-3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8.2228932614623954E-3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7.1134515129963587E-3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4.5273237536257067E-2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5.7402253895081912E-2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1.5343326321518854E-2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8.3844358104573274E-2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0.32218332552818951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1.037867989730775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1.9592763673661862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2.3488956517935304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1.328507702668299E-4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1.593902137590179E-4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1.6096869371687338E-4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1.0631280866855509E-4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7.1010997626117417E-5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4.8861792965378126E-3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7.4838087402407287E-3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7.2765718856193122E-3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5.9757673540416587E-3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1.689561092062116E-3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9.1592029509252515E-4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1.0651902638682315E-2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9.7242208398652399E-2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0.37466257050673452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0.73087580471162183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0.64955922504677277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1.2593782721247015E-2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1.2168692425455045E-2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9.8419164401763078E-3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8.174762344520354E-4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4.8079864869906278E-4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1.9983940080108901E-4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2.20306275967279E-4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2.1105886442736386E-4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1.0666202291280493E-4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7.1788570974361092E-5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2.2742883646246364E-5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1.0912791881471603E-4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1.6577111119132627E-4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1.2420697234692253E-2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6.5667367283014522E-3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1.1110115588847787E-4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4.6166557212502284E-2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0.24496910268248018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0.50403732078262298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0.4494221411263038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3.9247328720121551E-2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3.7108773817662949E-2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2.9889811254592492E-2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9.335332009769952E-4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5.4145553079312889E-4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2.4013286946479699E-6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7.0787572566828702E-6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1.08642401608684E-5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6.5768512331246612E-5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3.1746148827588278E-5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7.9003399144414805E-6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1.0992027888767409E-5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1.243909737060041E-5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1.9735266558098338E-5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1.3723593530638909E-5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1.0938287323234996E-4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1.0645931094739955E-4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9.1422734905061183E-5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1.4564985544649765E-5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1.2120236732186901E-5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1.9961337239448101E-6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5.2009795652012399E-6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7.6829002174699093E-6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3.7101097881943866E-5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7.3348540254100283E-3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5.6691260440335234E-3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6.5743395855068091E-3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6.5889676529345539E-3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8.6969924844275404E-3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3.0191275131208921E-3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4.8558483811147422E-4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1.7227232425352883E-2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2.9418156423190619E-2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0.13766378473719856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0.1188321075011317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9.3671431898585938E-3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3.4067215359800723E-5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0.25450813002541689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0.24037900429899248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0.19344018062621454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4.9759256014564104E-5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1.4819656505608831E-5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8.0493789030099197E-3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1.404495830665253E-2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1.3501637309771145E-2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1.1394904238286669E-2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1.156104101468279E-4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4.2044118284738462E-5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1.6628828794885078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0.83144169139776158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3.6541995403073464E-2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3.9697398487447758E-2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3.9685896760831382E-2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3.0508473932645747E-2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9.1554999592436233E-5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8.707737255222307E-6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0.21742581018086735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0.24337061039717736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0.24027142291476455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0.18985669174449465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5.5228000072229407E-5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6.8436077469127813E-6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0.18201270213021822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0.2036569970931372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0.2008363584421349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0.16311758448983169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5.8064748953450065E-5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6.5688174774551221E-6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0.13366537859093361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0.15585613612324678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0.27790887276868259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0.23777725801463612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1.0774649548158641E-2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5.2011693493575405E-5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3.0899658603480699E-6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4.6755211015688398E-5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1.03250046133441E-4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5.6519165877638399E-5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1.19641622430456E-5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1.88073852060389E-6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2.2042827791228E-5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3.8393945052565599E-5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3.0408345057078699E-5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8.7386583731228193E-6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1.7508263112362001E-6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1.7845904642776301E-5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2.9960482235637999E-5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2.6562873805528301E-5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7.92344618330813E-6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2.5376208998722099E-6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3.22401809144107E-5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5.9026692480644902E-5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8.1633328479718505E-5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3.0992719501954202E-5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2.4146656490719421E-5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1.7036738161176028E-4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2.4162547479818173E-4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1.1519527906532138E-3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3.3683506197052491E-4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0.13710349514766412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0.2707228182631008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0.22817956345975718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1.2073269768416816E-2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3.4248389189377979E-5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1.8565014936463601E-3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3.6957282401023418E-3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3.5473646660329847E-3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2.8379668067741921E-3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4.7660208406947503E-5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1.5083161897842569E-5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1.8999487895549626E-2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1.803270888491967E-2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1.4789832112780335E-2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5.0722679062796872E-5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1.7103194080873587E-5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0.70637087001288079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0.35318585698390959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4.4475664049548942E-4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4.7885621712881162E-4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5.0069959798351368E-4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3.7226812157667319E-4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2.2741879970529032E-5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4.3566761284928833E-6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6.4542203047784366E-2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6.8481452674996349E-2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6.7877305099694224E-2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5.147170085113089E-2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1.5605530958017513E-5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3.1103137181614505E-6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0.18323343288203769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0.1949911567264829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0.19296889226420036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0.14993444850435508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1.3399347320788793E-5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2.7953053799593197E-6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7.1258522743968572E-2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7.9334874655718243E-2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7.8205319493621084E-2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6.1059450673387888E-2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9.5438345329400959E-6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2.0245069790487059E-6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3.34080516668869E-6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3.9504442794164697E-5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8.6315118013180502E-5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6.1510923601847196E-5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1.7147763996865799E-5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2.01576654573948E-6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1.9523758980453599E-5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3.4229450813468397E-5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3.10407742870646E-5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9.7658755316820108E-6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1.8603941018152799E-6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1.56385920813576E-5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2.6171824424598499E-5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2.5932565504421999E-5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8.3167505461692292E-6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1.87099470947789E-6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1.0104454461345299E-5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1.6179758093108402E-5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1.83470594314808E-5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6.2769421187718296E-6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2.6550409811066072E-4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2.7570395850243918E-4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2.160301560250441E-4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1.4322296537605216E-5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2.5259711843134417E-6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2.6902259107374313E-3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2.849302753072529E-3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2.8241918679829847E-3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2.3503045094216096E-3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1.7460735391311416E-5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3.1615540391513036E-6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1.6506992280846007E-4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1.07956990326755E-3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9.87489020601228E-4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1.3889529638749567E-4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1.179368912295196E-5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2.5407922140336021E-3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3.8273681399025369E-3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1.0069196335734231E-2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8.0558856980224476E-3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1.5009761961525365E-3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5.5817955877107632</v>
      </c>
      <c r="G1949" s="3">
        <f t="shared" ref="G1949:K1949" si="1303">SUM(G1950:G1972)</f>
        <v>5.7046369077104462</v>
      </c>
      <c r="H1949" s="3">
        <f t="shared" si="1303"/>
        <v>5.904743112260773</v>
      </c>
      <c r="I1949" s="3">
        <f t="shared" si="1303"/>
        <v>6.5721237208098042</v>
      </c>
      <c r="J1949" s="3">
        <f t="shared" si="1303"/>
        <v>7.0630253592074279</v>
      </c>
      <c r="K1949" s="3">
        <f t="shared" si="1303"/>
        <v>7.3949235369169566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5.9090498027029037E-3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4.2711805842174717E-2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0.44383220550000813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1.0972922014045037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2.1570669876593147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1.217573833638769E-2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1.3387986458372499E-2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8.0288795099010078E-3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0.74186879498010005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0.85945269977222638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1.7298883684383599E-2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3.0580880393307766E-2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4.5462226118388616E-3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2.1358699448031614E-3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1.2439262357869501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3.6044483416716098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3.1607823759447498E-4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1.9096316964035127E-4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3.2251332959304602E-4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1.3467935703000679E-4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2.5267492937876458E-4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1.1563099223953541E-4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1.9587517555019599E-4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1.4188242365277938E-4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1.3069137468383714E-2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7.1641749846992902E-5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1.27817724583157E-4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6.4488865000506001E-4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4.2791794120376998E-5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1.01003873545775E-4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5.96818260753482E-4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0.65649801159160193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0.65603375573625256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5.0320253370620674E-3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5.4912187077910601E-3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0.58236480183203898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9.5962313232925093E-3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1.00810443334535E-2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1.0290505709763901E-2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2.2448663545201497E-3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9.07906025580641E-4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0.19121551026946798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0.19144569420209401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0.11460023342378001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0.55923035835485191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0.123554506825564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2.0320461306143627E-3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0.45161921244949449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2.007422728909666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1.5360800353116995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1.2580495936590072E-3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0.18382913011354554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0.21854942132740635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0.41267970435830387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0.74580928380434619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7.7894577255971389E-2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5.0603634787164411E-4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0.67966559927252301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0.82605452287293379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1.5983155729260901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3.11262793194174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1.4950706045969699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4.8494459317402098E-4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2.8271975002533488E-3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-5.0352496712009992E-6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-3.0863644334912417E-7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-5.0554626754799462E-7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2.2103358637467601E-4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6.1164876462313805E-2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1.2233835528494051E-3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2.0998781011545699E-3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1.17652203107701E-2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1.6066058248913198E-4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1.5341051268981099E-3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2.2583369341146802E-3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1.5681888013192799E-3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8.0243152799986805E-4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9.6934142508978106E-5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0.116300339915711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0.11841785371149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0.29963502060043501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3.7885135385763699E-2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2.846957723254866</v>
      </c>
      <c r="G1973" s="3">
        <f t="shared" ref="G1973" si="1306">SUM(G1974:G1996)</f>
        <v>2.8660900307704233</v>
      </c>
      <c r="H1973" s="3">
        <f t="shared" ref="H1973" si="1307">SUM(H1974:H1996)</f>
        <v>2.8881861528127359</v>
      </c>
      <c r="I1973" s="3">
        <f t="shared" ref="I1973" si="1308">SUM(I1974:I1996)</f>
        <v>2.9562291927787778</v>
      </c>
      <c r="J1973" s="3">
        <f t="shared" ref="J1973" si="1309">SUM(J1974:J1996)</f>
        <v>2.9631447808172178</v>
      </c>
      <c r="K1973" s="3">
        <f t="shared" ref="K1973" si="1310">SUM(K1974:K1996)</f>
        <v>2.9631485589233733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7.8230057377447204E-3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9.6090737975234198E-3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0.14966897450015645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0.52066115107642041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1.3704745470734452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4.5897438817175604E-3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6.7145095326994059E-3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6.9402306500990513E-3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6.9187015514587009E-3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0.73963272077264786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1.2078408942271499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1.11531237322524E-3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2.0801334313023299E-3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1.83673403469361E-3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1.8514489662189199E-3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9.4861804287563415E-3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2.6351890281694799E-2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7.5315483009876608E-5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1.5483856760369801E-4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7.5519089620669901E-5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2.1345144204871911E-4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8.3592815227126591E-5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6.6681669438723792E-2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0.24657355184171428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0.1113771816844028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5.4229948219731798E-4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1.9263006176281901E-2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7.7762082756278501E-3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2.1481794514907401E-4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5.3935272551057303E-2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0.213268946583268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0.83802334416517099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0.83816214846232751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0.19191801162167305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5.9739237703097022E-3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1.2865234942950237E-3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6.0410857369559104E-4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1.0487918118151601E-3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1.9403398241468202E-2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5.8783113765730069E-3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8.2816159344316809E-4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2.9627253933321799E-4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4.6548440514494001E-4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0.13611937341710201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3.0592259599417E-3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3.5160162192393097E-4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2.2278489255947366E-2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0.22042859034218398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1.0322188752933883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0.66835426774706053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5.6485947230998932E-4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0.75963717455178503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0.93884635424591811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1.2187423618722728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0.483321796288811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4.0749258465639813E-4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0.20023856111017441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0.16164395692234712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0.16661399128023682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7.5339003183677408E-2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7.3821621347253702E-2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1.8424242678275799E-4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1.0950405376968604E-2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-5.2546629484954716E-6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-4.3234281720027148E-7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-5.098843203602472E-7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2.6635547673166897E-4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2.2988859793064099E-3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1.2345282657721802E-3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3.0221722982834999E-3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1.2343635827175262E-3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1.5030025793536799E-4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1.1508460483276399E-3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2.0636336791440097E-3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2.74697616727936E-3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9.4387805842663798E-4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6.7705249286364395E-5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3.41089816201358E-2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5.3237086115075501E-2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0.127201151572778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2.01741751480028E-2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399.86615723557895</v>
      </c>
      <c r="G1997" s="3">
        <f t="shared" ref="G1997:K1997" si="1313">SUM(G1998:G2006)</f>
        <v>399.42025640081238</v>
      </c>
      <c r="H1997" s="3">
        <f t="shared" si="1313"/>
        <v>407.07950466741096</v>
      </c>
      <c r="I1997" s="3">
        <f t="shared" si="1313"/>
        <v>419.87535724586076</v>
      </c>
      <c r="J1997" s="3">
        <f t="shared" si="1313"/>
        <v>467.95119641692543</v>
      </c>
      <c r="K1997" s="3">
        <f t="shared" si="1313"/>
        <v>507.02131722743439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3.7376223467194789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13.8484297554542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58.719149491347359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183.20405935652988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407.12325103867437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1.1271576552196699E-3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2.2524213636355601E-3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4.14930705083598E-3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1.2469798302640861E-2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0.6570574952553625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14.126914182937227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26.506068147307285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47.562094623792447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5.0529781570771108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7.8691068925502539E-2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106.16891959532666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125.15917090350661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158.47699216882094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104.18564409753314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3.4105267413479128E-2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1.477160206958417E-2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13.8999250656443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21.0529176098145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114.37738676542899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276.633519041966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95.818176891671058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2.6682376402523253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2.519830077682871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2.59617789798375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2.7285996273746895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3.014064795636278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3.3293691308385793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41.453886960426445</v>
      </c>
      <c r="G2007" s="3">
        <f t="shared" ref="G2007" si="1316">SUM(G2008:G2016)</f>
        <v>42.399796471510058</v>
      </c>
      <c r="H2007" s="3">
        <f t="shared" ref="H2007" si="1317">SUM(H2008:H2016)</f>
        <v>43.497516859118413</v>
      </c>
      <c r="I2007" s="3">
        <f t="shared" ref="I2007" si="1318">SUM(I2008:I2016)</f>
        <v>45.397731395213874</v>
      </c>
      <c r="J2007" s="3">
        <f t="shared" ref="J2007" si="1319">SUM(J2008:J2016)</f>
        <v>49.357758090362019</v>
      </c>
      <c r="K2007" s="3">
        <f t="shared" ref="K2007" si="1320">SUM(K2008:K2016)</f>
        <v>53.368380696675523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0.15096447895302012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0.42700317632769502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1.5495701269868238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6.8861729081286605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25.799957776006703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1.2221151394595399E-2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4.0758878699021839E-2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4.0926661140104396E-2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0.17456171990012578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5.05082720824677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12.2479956045447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11.605665809031851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2.6873043301485211E-3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4.5059299576912792E-3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3.3866329086560398E-3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1.1505182635944999E-3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3.6153832589909298E-4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16.217012123833403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22.757033716193998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32.918908597294696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35.211101448651199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10.4130663610933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0.281307019027767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0.49338070883222707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0.86397098479024259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2.2085060070717999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4.9069994167049202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3.2087804516676602E-4</v>
      </c>
      <c r="G2017" s="3">
        <f t="shared" ref="G2017" si="1324">SUM(G2018,G2022,G2025)</f>
        <v>1.032646887297964E-3</v>
      </c>
      <c r="H2017" s="3">
        <f t="shared" ref="H2017" si="1325">SUM(H2018,H2022,H2025)</f>
        <v>1.0403546313554055E-3</v>
      </c>
      <c r="I2017" s="3">
        <f t="shared" ref="I2017" si="1326">SUM(I2018,I2022,I2025)</f>
        <v>3.3663333496897784E-3</v>
      </c>
      <c r="J2017" s="3">
        <f t="shared" ref="J2017" si="1327">SUM(J2018,J2022,J2025)</f>
        <v>1.3510661652554907</v>
      </c>
      <c r="K2017" s="3">
        <f t="shared" ref="K2017" si="1328">SUM(K2018,K2022,K2025)</f>
        <v>3.7209377061653273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3.2087804516676602E-4</v>
      </c>
      <c r="G2018" s="1" cm="1">
        <f t="array" ref="G2018">SUMPRODUCT(ISNUMBER(SEARCH("SUP_ELCH2*",[1]OUT_SyntheticFuels!$C$4:$C$1000))*1,("Var_cap"=[1]OUT_SyntheticFuels!$B$4:$B$1000)*1,[1]OUT_SyntheticFuels!F$4:F$1000)</f>
        <v>1.032646887297964E-3</v>
      </c>
      <c r="H2018" s="1" cm="1">
        <f t="array" ref="H2018">SUMPRODUCT(ISNUMBER(SEARCH("SUP_ELCH2*",[1]OUT_SyntheticFuels!$C$4:$C$1000))*1,("Var_cap"=[1]OUT_SyntheticFuels!$B$4:$B$1000)*1,[1]OUT_SyntheticFuels!G$4:G$1000)</f>
        <v>1.0403546313554055E-3</v>
      </c>
      <c r="I2018" s="1" cm="1">
        <f t="array" ref="I2018">SUMPRODUCT(ISNUMBER(SEARCH("SUP_ELCH2*",[1]OUT_SyntheticFuels!$C$4:$C$1000))*1,("Var_cap"=[1]OUT_SyntheticFuels!$B$4:$B$1000)*1,[1]OUT_SyntheticFuels!H$4:H$1000)</f>
        <v>3.3659045519080855E-3</v>
      </c>
      <c r="J2018" s="1" cm="1">
        <f t="array" ref="J2018">SUMPRODUCT(ISNUMBER(SEARCH("SUP_ELCH2*",[1]OUT_SyntheticFuels!$C$4:$C$1000))*1,("Var_cap"=[1]OUT_SyntheticFuels!$B$4:$B$1000)*1,[1]OUT_SyntheticFuels!I$4:I$1000)</f>
        <v>1.3510648252502799</v>
      </c>
      <c r="K2018" s="1" cm="1">
        <f t="array" ref="K2018">SUMPRODUCT(ISNUMBER(SEARCH("SUP_ELCH2*",[1]OUT_SyntheticFuels!$C$4:$C$1000))*1,("Var_cap"=[1]OUT_SyntheticFuels!$B$4:$B$1000)*1,[1]OUT_SyntheticFuels!J$4:J$1000)</f>
        <v>3.720680189727791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3.2087804516676602E-4</v>
      </c>
      <c r="G2019" s="1">
        <f t="shared" ref="G2019" si="1332">G2018-G2020-G2021</f>
        <v>1.032646887297964E-3</v>
      </c>
      <c r="H2019" s="1">
        <f t="shared" ref="H2019" si="1333">H2018-H2020-H2021</f>
        <v>1.0403546313554055E-3</v>
      </c>
      <c r="I2019" s="1">
        <f t="shared" ref="I2019" si="1334">I2018-I2020-I2021</f>
        <v>3.3624278176020016E-3</v>
      </c>
      <c r="J2019" s="1">
        <f t="shared" ref="J2019" si="1335">J2018-J2020-J2021</f>
        <v>1.3141449511245704</v>
      </c>
      <c r="K2019" s="1">
        <f t="shared" ref="K2019" si="1336">K2018-K2020-K2021</f>
        <v>3.2087654657413029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3.4767343060841102E-6</v>
      </c>
      <c r="J2020" s="1" cm="1">
        <f t="array" ref="J2020">SUMPRODUCT(ISNUMBER(SEARCH("SUP_ELCH2*D",[1]OUT_SyntheticFuels!$C$4:$C$1000))*1,("Var_cap"=[1]OUT_SyntheticFuels!$B$4:$B$1000)*1,[1]OUT_SyntheticFuels!I$4:I$1000)</f>
        <v>3.6690241833120203E-2</v>
      </c>
      <c r="K2020" s="1" cm="1">
        <f t="array" ref="K2020">SUMPRODUCT(ISNUMBER(SEARCH("SUP_ELCH2*D",[1]OUT_SyntheticFuels!$C$4:$C$1000))*1,("Var_cap"=[1]OUT_SyntheticFuels!$B$4:$B$1000)*1,[1]OUT_SyntheticFuels!J$4:J$1000)</f>
        <v>0.51167240719821505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2.2963229258924901E-4</v>
      </c>
      <c r="K2021" s="1" cm="1">
        <f t="array" ref="K2021">SUMPRODUCT(ISNUMBER(SEARCH("SUP_ELCH2*SOEC*",[1]OUT_SyntheticFuels!$C$4:$C$1000))*1,("Var_cap"=[1]OUT_SyntheticFuels!$B$4:$B$1000)*1,[1]OUT_SyntheticFuels!J$4:J$1000)</f>
        <v>2.4231678827306877E-4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4.2879778169304302E-7</v>
      </c>
      <c r="J2022" s="1">
        <f t="shared" ref="J2022" si="1341">SUM(J2023:J2024)</f>
        <v>1.34000521087371E-6</v>
      </c>
      <c r="K2022" s="1">
        <f t="shared" ref="K2022" si="1342">SUM(K2023:K2024)</f>
        <v>2.2969314125345701E-4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4.2879778169304302E-7</v>
      </c>
      <c r="J2023" s="1" cm="1">
        <f t="array" ref="J2023">SUMPRODUCT(ISNUMBER(SEARCH("SUP_NGAH2",[1]OUT_SyntheticFuels!$C$4:$C$1000))*1,("Var_cap"=[1]OUT_SyntheticFuels!$B$4:$B$1000)*1,[1]OUT_SyntheticFuels!I$4:I$1000)-J2024</f>
        <v>1.1463560662586129E-6</v>
      </c>
      <c r="K2023" s="1" cm="1">
        <f t="array" ref="K2023">SUMPRODUCT(ISNUMBER(SEARCH("SUP_NGAH2",[1]OUT_SyntheticFuels!$C$4:$C$1000))*1,("Var_cap"=[1]OUT_SyntheticFuels!$B$4:$B$1000)*1,[1]OUT_SyntheticFuels!J$4:J$1000)-K2024</f>
        <v>3.3831801467313694E-5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1.9364914461509699E-7</v>
      </c>
      <c r="K2024" s="1" cm="1">
        <f t="array" ref="K2024">SUMPRODUCT(ISNUMBER(SEARCH("SUP_NGAH2CCS",[1]OUT_SyntheticFuels!$C$4:$C$1000))*1,("Var_cap"=[1]OUT_SyntheticFuels!$B$4:$B$1000)*1,[1]OUT_SyntheticFuels!J$4:J$1000)</f>
        <v>1.9586133978614331E-4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2.7823296283142803E-5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1.1235867889781502E-5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1.6587428393361301E-5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2.1649822161672279E-2</v>
      </c>
      <c r="G2029" s="7" cm="1">
        <f t="array" ref="G2029">SUMPRODUCT(("CT_CWODBDS"=[1]OUT_SyntheticFuels!$C$4:$C$1000)*1,("Var_cap"=[1]OUT_SyntheticFuels!$B$4:$B$1000)*1,[1]OUT_SyntheticFuels!F$4:F$1000)</f>
        <v>2.1646231836623481E-2</v>
      </c>
      <c r="H2029" s="7" cm="1">
        <f t="array" ref="H2029">SUMPRODUCT(("CT_CWODBDS"=[1]OUT_SyntheticFuels!$C$4:$C$1000)*1,("Var_cap"=[1]OUT_SyntheticFuels!$B$4:$B$1000)*1,[1]OUT_SyntheticFuels!G$4:G$1000)</f>
        <v>2.1645849957532534E-2</v>
      </c>
      <c r="I2029" s="7" cm="1">
        <f t="array" ref="I2029">SUMPRODUCT(("CT_CWODBDS"=[1]OUT_SyntheticFuels!$C$4:$C$1000)*1,("Var_cap"=[1]OUT_SyntheticFuels!$B$4:$B$1000)*1,[1]OUT_SyntheticFuels!H$4:H$1000)</f>
        <v>2.2917517359770379E-5</v>
      </c>
      <c r="J2029" s="7" cm="1">
        <f t="array" ref="J2029">SUMPRODUCT(("CT_CWODBDS"=[1]OUT_SyntheticFuels!$C$4:$C$1000)*1,("Var_cap"=[1]OUT_SyntheticFuels!$B$4:$B$1000)*1,[1]OUT_SyntheticFuels!I$4:I$1000)</f>
        <v>1.3069933315667923E-5</v>
      </c>
      <c r="K2029" s="7" cm="1">
        <f t="array" ref="K2029">SUMPRODUCT(("CT_CWODBDS"=[1]OUT_SyntheticFuels!$C$4:$C$1000)*1,("Var_cap"=[1]OUT_SyntheticFuels!$B$4:$B$1000)*1,[1]OUT_SyntheticFuels!J$4:J$1000)</f>
        <v>1.0491747489308638E-5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9.9537398167192907E-6</v>
      </c>
      <c r="K2030" s="7" cm="1">
        <f t="array" ref="K2030">SUMPRODUCT(("CT_CWODBDSCCS"=[1]OUT_SyntheticFuels!$C$4:$C$1000)*1,("Var_cap"=[1]OUT_SyntheticFuels!$B$4:$B$1000)*1,[1]OUT_SyntheticFuels!J$4:J$1000)</f>
        <v>1.0194611916469001E-5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6.8276648134828382E-3</v>
      </c>
      <c r="G2031" s="7" cm="1">
        <f t="array" ref="G2031">SUMPRODUCT(("CT_CWODETH"=[1]OUT_SyntheticFuels!$C$4:$C$1000)*1,("Var_cap"=[1]OUT_SyntheticFuels!$B$4:$B$1000)*1,[1]OUT_SyntheticFuels!F$4:F$1000)</f>
        <v>4.1663240831399904E-5</v>
      </c>
      <c r="H2031" s="7" cm="1">
        <f t="array" ref="H2031">SUMPRODUCT(("CT_CWODETH"=[1]OUT_SyntheticFuels!$C$4:$C$1000)*1,("Var_cap"=[1]OUT_SyntheticFuels!$B$4:$B$1000)*1,[1]OUT_SyntheticFuels!G$4:G$1000)</f>
        <v>4.1528369087179967E-5</v>
      </c>
      <c r="I2031" s="7" cm="1">
        <f t="array" ref="I2031">SUMPRODUCT(("CT_CWODETH"=[1]OUT_SyntheticFuels!$C$4:$C$1000)*1,("Var_cap"=[1]OUT_SyntheticFuels!$B$4:$B$1000)*1,[1]OUT_SyntheticFuels!H$4:H$1000)</f>
        <v>1.7162377079619519E-5</v>
      </c>
      <c r="J2031" s="7" cm="1">
        <f t="array" ref="J2031">SUMPRODUCT(("CT_CWODETH"=[1]OUT_SyntheticFuels!$C$4:$C$1000)*1,("Var_cap"=[1]OUT_SyntheticFuels!$B$4:$B$1000)*1,[1]OUT_SyntheticFuels!I$4:I$1000)</f>
        <v>9.9917791702400401E-6</v>
      </c>
      <c r="K2031" s="7" cm="1">
        <f t="array" ref="K2031">SUMPRODUCT(("CT_CWODETH"=[1]OUT_SyntheticFuels!$C$4:$C$1000)*1,("Var_cap"=[1]OUT_SyntheticFuels!$B$4:$B$1000)*1,[1]OUT_SyntheticFuels!J$4:J$1000)</f>
        <v>4.3825686306898788E-6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5.2514514280566301E-6</v>
      </c>
      <c r="K2032" s="7" cm="1">
        <f t="array" ref="K2032">SUMPRODUCT(("CT_CWODETHCCS"=[1]OUT_SyntheticFuels!$C$4:$C$1000)*1,("Var_cap"=[1]OUT_SyntheticFuels!$B$4:$B$1000)*1,[1]OUT_SyntheticFuels!J$4:J$1000)</f>
        <v>5.3475435003338096E-6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4.9515872385608201E-2</v>
      </c>
      <c r="G2033" s="7" cm="1">
        <f t="array" ref="G2033">SUMPRODUCT(("SUP_MNRBIO"=[1]OUT_SyntheticFuels!$C$4:$C$1000)*1,("Var_cap"=[1]OUT_SyntheticFuels!$B$4:$B$1000)*1,[1]OUT_SyntheticFuels!F$4:F$1000)</f>
        <v>0.17126829189346518</v>
      </c>
      <c r="H2033" s="7" cm="1">
        <f t="array" ref="H2033">SUMPRODUCT(("SUP_MNRBIO"=[1]OUT_SyntheticFuels!$C$4:$C$1000)*1,("Var_cap"=[1]OUT_SyntheticFuels!$B$4:$B$1000)*1,[1]OUT_SyntheticFuels!G$4:G$1000)</f>
        <v>0.18854324545872883</v>
      </c>
      <c r="I2033" s="7" cm="1">
        <f t="array" ref="I2033">SUMPRODUCT(("SUP_MNRBIO"=[1]OUT_SyntheticFuels!$C$4:$C$1000)*1,("Var_cap"=[1]OUT_SyntheticFuels!$B$4:$B$1000)*1,[1]OUT_SyntheticFuels!H$4:H$1000)</f>
        <v>0.20472612362757409</v>
      </c>
      <c r="J2033" s="7" cm="1">
        <f t="array" ref="J2033">SUMPRODUCT(("SUP_MNRBIO"=[1]OUT_SyntheticFuels!$C$4:$C$1000)*1,("Var_cap"=[1]OUT_SyntheticFuels!$B$4:$B$1000)*1,[1]OUT_SyntheticFuels!I$4:I$1000)</f>
        <v>0.20473932438662404</v>
      </c>
      <c r="K2033" s="7" cm="1">
        <f t="array" ref="K2033">SUMPRODUCT(("SUP_MNRBIO"=[1]OUT_SyntheticFuels!$C$4:$C$1000)*1,("Var_cap"=[1]OUT_SyntheticFuels!$B$4:$B$1000)*1,[1]OUT_SyntheticFuels!J$4:J$1000)</f>
        <v>0.34965092204029891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0.21266669221778992</v>
      </c>
      <c r="G2034" s="7" cm="1">
        <f t="array" ref="G2034">SUMPRODUCT(("SUP_WSTBIO"=[1]OUT_SyntheticFuels!$C$4:$C$1000)*1,("Var_cap"=[1]OUT_SyntheticFuels!$B$4:$B$1000)*1,[1]OUT_SyntheticFuels!F$4:F$1000)</f>
        <v>0.2129597818485322</v>
      </c>
      <c r="H2034" s="7" cm="1">
        <f t="array" ref="H2034">SUMPRODUCT(("SUP_WSTBIO"=[1]OUT_SyntheticFuels!$C$4:$C$1000)*1,("Var_cap"=[1]OUT_SyntheticFuels!$B$4:$B$1000)*1,[1]OUT_SyntheticFuels!G$4:G$1000)</f>
        <v>0.21295834775097955</v>
      </c>
      <c r="I2034" s="7" cm="1">
        <f t="array" ref="I2034">SUMPRODUCT(("SUP_WSTBIO"=[1]OUT_SyntheticFuels!$C$4:$C$1000)*1,("Var_cap"=[1]OUT_SyntheticFuels!$B$4:$B$1000)*1,[1]OUT_SyntheticFuels!H$4:H$1000)</f>
        <v>0.2122240978378514</v>
      </c>
      <c r="J2034" s="7" cm="1">
        <f t="array" ref="J2034">SUMPRODUCT(("SUP_WSTBIO"=[1]OUT_SyntheticFuels!$C$4:$C$1000)*1,("Var_cap"=[1]OUT_SyntheticFuels!$B$4:$B$1000)*1,[1]OUT_SyntheticFuels!I$4:I$1000)</f>
        <v>0.20568745251707304</v>
      </c>
      <c r="K2034" s="7" cm="1">
        <f t="array" ref="K2034">SUMPRODUCT(("SUP_WSTBIO"=[1]OUT_SyntheticFuels!$C$4:$C$1000)*1,("Var_cap"=[1]OUT_SyntheticFuels!$B$4:$B$1000)*1,[1]OUT_SyntheticFuels!J$4:J$1000)</f>
        <v>0.19359352173864536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9.4015848278562106E-6</v>
      </c>
      <c r="K2036" s="7" cm="1">
        <f t="array" ref="K2036">SUMPRODUCT(("SUP_WSTHTGBIO"=[1]OUT_SyntheticFuels!$C$4:$C$1000)*1,("Var_cap"=[1]OUT_SyntheticFuels!$B$4:$B$1000)*1,[1]OUT_SyntheticFuels!J$4:J$1000)</f>
        <v>9.5129371361868818E-6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2.5546529424291501E-6</v>
      </c>
      <c r="K2037" s="7" cm="1">
        <f t="array" ref="K2037">SUMPRODUCT(("SUP_WSTHTGBIOCCS"=[1]OUT_SyntheticFuels!$C$4:$C$1000)*1,("Var_cap"=[1]OUT_SyntheticFuels!$B$4:$B$1000)*1,[1]OUT_SyntheticFuels!J$4:J$1000)</f>
        <v>3.214021145578169E-6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6.1261226919932496E-7</v>
      </c>
      <c r="G2038" s="7" cm="1">
        <f t="array" ref="G2038">SUMPRODUCT(("SUP_WODBIO"=[1]OUT_SyntheticFuels!$C$4:$C$1000)*1,("Var_cap"=[1]OUT_SyntheticFuels!$B$4:$B$1000)*1,[1]OUT_SyntheticFuels!F$4:F$1000)</f>
        <v>1.8103776115925209E-5</v>
      </c>
      <c r="H2038" s="7" cm="1">
        <f t="array" ref="H2038">SUMPRODUCT(("SUP_WODBIO"=[1]OUT_SyntheticFuels!$C$4:$C$1000)*1,("Var_cap"=[1]OUT_SyntheticFuels!$B$4:$B$1000)*1,[1]OUT_SyntheticFuels!G$4:G$1000)</f>
        <v>1.8443479454370472E-5</v>
      </c>
      <c r="I2038" s="7" cm="1">
        <f t="array" ref="I2038">SUMPRODUCT(("SUP_WODBIO"=[1]OUT_SyntheticFuels!$C$4:$C$1000)*1,("Var_cap"=[1]OUT_SyntheticFuels!$B$4:$B$1000)*1,[1]OUT_SyntheticFuels!H$4:H$1000)</f>
        <v>1.8481538614049535E-5</v>
      </c>
      <c r="J2038" s="7" cm="1">
        <f t="array" ref="J2038">SUMPRODUCT(("SUP_WODBIO"=[1]OUT_SyntheticFuels!$C$4:$C$1000)*1,("Var_cap"=[1]OUT_SyntheticFuels!$B$4:$B$1000)*1,[1]OUT_SyntheticFuels!I$4:I$1000)</f>
        <v>1.5176651865330791E-5</v>
      </c>
      <c r="K2038" s="7" cm="1">
        <f t="array" ref="K2038">SUMPRODUCT(("SUP_WODBIO"=[1]OUT_SyntheticFuels!$C$4:$C$1000)*1,("Var_cap"=[1]OUT_SyntheticFuels!$B$4:$B$1000)*1,[1]OUT_SyntheticFuels!J$4:J$1000)</f>
        <v>8.9501258447783685E-6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6.6948472096970796E-6</v>
      </c>
      <c r="K2039" s="7" cm="1">
        <f t="array" ref="K2039">SUMPRODUCT(("SUP_WODBIOCCS"=[1]OUT_SyntheticFuels!$C$4:$C$1000)*1,("Var_cap"=[1]OUT_SyntheticFuels!$B$4:$B$1000)*1,[1]OUT_SyntheticFuels!J$4:J$1000)</f>
        <v>6.7379618646214997E-6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4.2353001019086942E-2</v>
      </c>
      <c r="G2040" s="7" cm="1">
        <f t="array" ref="G2040">SUMPRODUCT(("SUP_BIONGA"=[1]OUT_SyntheticFuels!$C$4:$C$1000)*1,("Var_cap"=[1]OUT_SyntheticFuels!$B$4:$B$1000)*1,[1]OUT_SyntheticFuels!F$4:F$1000)</f>
        <v>0.16698153704674745</v>
      </c>
      <c r="H2040" s="7" cm="1">
        <f t="array" ref="H2040">SUMPRODUCT(("SUP_BIONGA"=[1]OUT_SyntheticFuels!$C$4:$C$1000)*1,("Var_cap"=[1]OUT_SyntheticFuels!$B$4:$B$1000)*1,[1]OUT_SyntheticFuels!G$4:G$1000)</f>
        <v>0.13896227633057481</v>
      </c>
      <c r="I2040" s="7" cm="1">
        <f t="array" ref="I2040">SUMPRODUCT(("SUP_BIONGA"=[1]OUT_SyntheticFuels!$C$4:$C$1000)*1,("Var_cap"=[1]OUT_SyntheticFuels!$B$4:$B$1000)*1,[1]OUT_SyntheticFuels!H$4:H$1000)</f>
        <v>0.13895159753551478</v>
      </c>
      <c r="J2040" s="7" cm="1">
        <f t="array" ref="J2040">SUMPRODUCT(("SUP_BIONGA"=[1]OUT_SyntheticFuels!$C$4:$C$1000)*1,("Var_cap"=[1]OUT_SyntheticFuels!$B$4:$B$1000)*1,[1]OUT_SyntheticFuels!I$4:I$1000)</f>
        <v>0.13896155073308408</v>
      </c>
      <c r="K2040" s="7" cm="1">
        <f t="array" ref="K2040">SUMPRODUCT(("SUP_BIONGA"=[1]OUT_SyntheticFuels!$C$4:$C$1000)*1,("Var_cap"=[1]OUT_SyntheticFuels!$B$4:$B$1000)*1,[1]OUT_SyntheticFuels!J$4:J$1000)</f>
        <v>0.24353598527025688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0.35482265166197219</v>
      </c>
      <c r="G2041" s="7" cm="1">
        <f t="array" ref="G2041">SUMPRODUCT(("CT_CWODPLT"=[1]OUT_SyntheticFuels!$C$4:$C$1000)*1,("Var_cap"=[1]OUT_SyntheticFuels!$B$4:$B$1000)*1,[1]OUT_SyntheticFuels!F$4:F$1000)</f>
        <v>0.41069134267517754</v>
      </c>
      <c r="H2041" s="7" cm="1">
        <f t="array" ref="H2041">SUMPRODUCT(("CT_CWODPLT"=[1]OUT_SyntheticFuels!$C$4:$C$1000)*1,("Var_cap"=[1]OUT_SyntheticFuels!$B$4:$B$1000)*1,[1]OUT_SyntheticFuels!G$4:G$1000)</f>
        <v>0.41069321795161484</v>
      </c>
      <c r="I2041" s="7" cm="1">
        <f t="array" ref="I2041">SUMPRODUCT(("CT_CWODPLT"=[1]OUT_SyntheticFuels!$C$4:$C$1000)*1,("Var_cap"=[1]OUT_SyntheticFuels!$B$4:$B$1000)*1,[1]OUT_SyntheticFuels!H$4:H$1000)</f>
        <v>0.41359950592738393</v>
      </c>
      <c r="J2041" s="7" cm="1">
        <f t="array" ref="J2041">SUMPRODUCT(("CT_CWODPLT"=[1]OUT_SyntheticFuels!$C$4:$C$1000)*1,("Var_cap"=[1]OUT_SyntheticFuels!$B$4:$B$1000)*1,[1]OUT_SyntheticFuels!I$4:I$1000)</f>
        <v>0.43828578800684148</v>
      </c>
      <c r="K2041" s="7" cm="1">
        <f t="array" ref="K2041">SUMPRODUCT(("CT_CWODPLT"=[1]OUT_SyntheticFuels!$C$4:$C$1000)*1,("Var_cap"=[1]OUT_SyntheticFuels!$B$4:$B$1000)*1,[1]OUT_SyntheticFuels!J$4:J$1000)</f>
        <v>0.45439049273382737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6.1657553823127604E-7</v>
      </c>
      <c r="J2042" s="7" cm="1">
        <f t="array" ref="J2042">SUMPRODUCT(("SUP_H2NGA"=[1]OUT_SyntheticFuels!$C$4:$C$1000)*1,("Var_cap"=[1]OUT_SyntheticFuels!$B$4:$B$1000)*1,[1]OUT_SyntheticFuels!I$4:I$1000)</f>
        <v>8.5479504989673571E-5</v>
      </c>
      <c r="K2042" s="7" cm="1">
        <f t="array" ref="K2042">SUMPRODUCT(("SUP_H2NGA"=[1]OUT_SyntheticFuels!$C$4:$C$1000)*1,("Var_cap"=[1]OUT_SyntheticFuels!$B$4:$B$1000)*1,[1]OUT_SyntheticFuels!J$4:J$1000)</f>
        <v>8.782998208848763E-5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9.6321926655082696E-7</v>
      </c>
      <c r="J2043" s="7" cm="1">
        <f t="array" ref="J2043">SUMPRODUCT(("SUP_H2DSL"=[1]OUT_SyntheticFuels!$C$4:$C$1000)*1,("Var_cap"=[1]OUT_SyntheticFuels!$B$4:$B$1000)*1,[1]OUT_SyntheticFuels!I$4:I$1000)</f>
        <v>0.51402202564574606</v>
      </c>
      <c r="K2043" s="7" cm="1">
        <f t="array" ref="K2043">SUMPRODUCT(("SUP_H2DSL"=[1]OUT_SyntheticFuels!$C$4:$C$1000)*1,("Var_cap"=[1]OUT_SyntheticFuels!$B$4:$B$1000)*1,[1]OUT_SyntheticFuels!J$4:J$1000)</f>
        <v>1.3394297543112859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9.2977868105074705E-7</v>
      </c>
      <c r="J2044" s="7" cm="1">
        <f t="array" ref="J2044">SUMPRODUCT(("SUP_H2GSL"=[1]OUT_SyntheticFuels!$C$4:$C$1000)*1,("Var_cap"=[1]OUT_SyntheticFuels!$B$4:$B$1000)*1,[1]OUT_SyntheticFuels!I$4:I$1000)</f>
        <v>4.7914370365809922E-2</v>
      </c>
      <c r="K2044" s="7" cm="1">
        <f t="array" ref="K2044">SUMPRODUCT(("SUP_H2GSL"=[1]OUT_SyntheticFuels!$C$4:$C$1000)*1,("Var_cap"=[1]OUT_SyntheticFuels!$B$4:$B$1000)*1,[1]OUT_SyntheticFuels!J$4:J$1000)</f>
        <v>4.7914127891473278E-2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713.26987609870343</v>
      </c>
      <c r="D3" s="3">
        <f t="shared" ref="D3:H3" si="0">SUM(D4:D7)</f>
        <v>703.77419994221282</v>
      </c>
      <c r="E3" s="3">
        <f t="shared" si="0"/>
        <v>683.66936285834379</v>
      </c>
      <c r="F3" s="3">
        <f t="shared" si="0"/>
        <v>633.80365116416851</v>
      </c>
      <c r="G3" s="3">
        <f t="shared" si="0"/>
        <v>576.95062032342219</v>
      </c>
      <c r="H3" s="3">
        <f t="shared" si="0"/>
        <v>542.12974107407581</v>
      </c>
    </row>
    <row r="4" spans="2:8" x14ac:dyDescent="0.3">
      <c r="B4" s="25" t="s">
        <v>1728</v>
      </c>
      <c r="C4" s="1">
        <f>'SPS1'!F761</f>
        <v>142.21735918710198</v>
      </c>
      <c r="D4" s="1">
        <f>'SPS1'!G761</f>
        <v>140.22025369461949</v>
      </c>
      <c r="E4" s="1">
        <f>'SPS1'!H761</f>
        <v>140.92855736695464</v>
      </c>
      <c r="F4" s="1">
        <f>'SPS1'!I761</f>
        <v>144.45775575554916</v>
      </c>
      <c r="G4" s="1">
        <f>'SPS1'!J761</f>
        <v>146.92983000100179</v>
      </c>
      <c r="H4" s="1">
        <f>'SPS1'!K761</f>
        <v>143.91108987793191</v>
      </c>
    </row>
    <row r="5" spans="2:8" x14ac:dyDescent="0.3">
      <c r="B5" s="25" t="s">
        <v>1729</v>
      </c>
      <c r="C5" s="1">
        <f>'SPS1'!F880</f>
        <v>140.10106615638711</v>
      </c>
      <c r="D5" s="1">
        <f>'SPS1'!G880</f>
        <v>139.78771233983974</v>
      </c>
      <c r="E5" s="1">
        <f>'SPS1'!H880</f>
        <v>142.54992584040298</v>
      </c>
      <c r="F5" s="1">
        <f>'SPS1'!I880</f>
        <v>137.52329470255282</v>
      </c>
      <c r="G5" s="1">
        <f>'SPS1'!J880</f>
        <v>127.73499384934321</v>
      </c>
      <c r="H5" s="1">
        <f>'SPS1'!K880</f>
        <v>113.28360250696892</v>
      </c>
    </row>
    <row r="6" spans="2:8" x14ac:dyDescent="0.3">
      <c r="B6" s="25" t="s">
        <v>1730</v>
      </c>
      <c r="C6" s="1">
        <f>'SPS1'!F970</f>
        <v>217.1006924820432</v>
      </c>
      <c r="D6" s="1">
        <f>'SPS1'!G970</f>
        <v>216.42821795587946</v>
      </c>
      <c r="E6" s="1">
        <f>'SPS1'!H970</f>
        <v>215.20251794129751</v>
      </c>
      <c r="F6" s="1">
        <f>'SPS1'!I970</f>
        <v>211.2225113706472</v>
      </c>
      <c r="G6" s="1">
        <f>'SPS1'!J970</f>
        <v>192.43208193104238</v>
      </c>
      <c r="H6" s="1">
        <f>'SPS1'!K970</f>
        <v>175.45157791474077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213.85075827317118</v>
      </c>
      <c r="D7" s="1">
        <f>'SPS1'!G1134+'SPS1'!G1313+'SPS1'!G1397+'SPS1'!G1481+'SPS1'!G1488+'SPS1'!G1495+'SPS1'!G1544+'SPS1'!G1591+'SPS1'!G1638</f>
        <v>207.3380159518741</v>
      </c>
      <c r="E7" s="1">
        <f>'SPS1'!H1134+'SPS1'!H1313+'SPS1'!H1397+'SPS1'!H1481+'SPS1'!H1488+'SPS1'!H1495+'SPS1'!H1544+'SPS1'!H1591+'SPS1'!H1638</f>
        <v>184.98836170968869</v>
      </c>
      <c r="F7" s="1">
        <f>'SPS1'!I1134+'SPS1'!I1313+'SPS1'!I1397+'SPS1'!I1481+'SPS1'!I1488+'SPS1'!I1495+'SPS1'!I1544+'SPS1'!I1591+'SPS1'!I1638</f>
        <v>140.60008933541928</v>
      </c>
      <c r="G7" s="1">
        <f>'SPS1'!J1134+'SPS1'!J1313+'SPS1'!J1397+'SPS1'!J1481+'SPS1'!J1488+'SPS1'!J1495+'SPS1'!J1544+'SPS1'!J1591+'SPS1'!J1638</f>
        <v>109.85371454203487</v>
      </c>
      <c r="H7" s="1">
        <f>'SPS1'!K1134+'SPS1'!K1313+'SPS1'!K1397+'SPS1'!K1481+'SPS1'!K1488+'SPS1'!K1495+'SPS1'!K1544+'SPS1'!K1591+'SPS1'!K1638</f>
        <v>109.48347077443429</v>
      </c>
    </row>
    <row r="8" spans="2:8" x14ac:dyDescent="0.3">
      <c r="B8" s="2" t="s">
        <v>1736</v>
      </c>
      <c r="C8" s="3">
        <f>SUM(C9:C12)</f>
        <v>508.70700205363249</v>
      </c>
      <c r="D8" s="3">
        <f t="shared" ref="D8:H8" si="1">SUM(D9:D12)</f>
        <v>494.54907360999573</v>
      </c>
      <c r="E8" s="3">
        <f t="shared" si="1"/>
        <v>477.98264131689501</v>
      </c>
      <c r="F8" s="3">
        <f t="shared" si="1"/>
        <v>510.8495665296702</v>
      </c>
      <c r="G8" s="3">
        <f t="shared" si="1"/>
        <v>474.588320602713</v>
      </c>
      <c r="H8" s="3">
        <f t="shared" si="1"/>
        <v>514.11987871676638</v>
      </c>
    </row>
    <row r="9" spans="2:8" x14ac:dyDescent="0.3">
      <c r="B9" s="25" t="s">
        <v>1733</v>
      </c>
      <c r="C9" s="1">
        <f>'SPS1'!F289+'SPS1'!F407</f>
        <v>493.37212967526119</v>
      </c>
      <c r="D9" s="1">
        <f>'SPS1'!G289+'SPS1'!G407</f>
        <v>473.12643786992959</v>
      </c>
      <c r="E9" s="1">
        <f>'SPS1'!H289+'SPS1'!H407</f>
        <v>452.84223537113041</v>
      </c>
      <c r="F9" s="1">
        <f>'SPS1'!I289+'SPS1'!I407</f>
        <v>485.27686566898819</v>
      </c>
      <c r="G9" s="1">
        <f>'SPS1'!J289+'SPS1'!J407</f>
        <v>435.34609361729019</v>
      </c>
      <c r="H9" s="1">
        <f>'SPS1'!K289+'SPS1'!K407</f>
        <v>442.58709421778462</v>
      </c>
    </row>
    <row r="10" spans="2:8" x14ac:dyDescent="0.3">
      <c r="B10" s="25" t="s">
        <v>1734</v>
      </c>
      <c r="C10" s="1">
        <f>'SPS1'!F588+'SPS1'!F602+'SPS1'!F642</f>
        <v>15.328120168810095</v>
      </c>
      <c r="D10" s="1">
        <f>'SPS1'!G588+'SPS1'!G602+'SPS1'!G642</f>
        <v>21.396325474917727</v>
      </c>
      <c r="E10" s="1">
        <f>'SPS1'!H588+'SPS1'!H602+'SPS1'!H642</f>
        <v>25.114041180518701</v>
      </c>
      <c r="F10" s="1">
        <f>'SPS1'!I588+'SPS1'!I602+'SPS1'!I642</f>
        <v>25.468616057475124</v>
      </c>
      <c r="G10" s="1">
        <f>'SPS1'!J588+'SPS1'!J602+'SPS1'!J642</f>
        <v>25.172994349318198</v>
      </c>
      <c r="H10" s="1">
        <f>'SPS1'!K588+'SPS1'!K602+'SPS1'!K642</f>
        <v>35.812364688159668</v>
      </c>
    </row>
    <row r="11" spans="2:8" x14ac:dyDescent="0.3">
      <c r="B11" s="25" t="s">
        <v>1732</v>
      </c>
      <c r="C11" s="1">
        <f>'SPS1'!F677</f>
        <v>6.752209561252053E-3</v>
      </c>
      <c r="D11" s="1">
        <f>'SPS1'!G677</f>
        <v>2.6310265148440339E-2</v>
      </c>
      <c r="E11" s="1">
        <f>'SPS1'!H677</f>
        <v>2.6364765245914176E-2</v>
      </c>
      <c r="F11" s="1">
        <f>'SPS1'!I677</f>
        <v>0.10408480320690647</v>
      </c>
      <c r="G11" s="1">
        <f>'SPS1'!J677</f>
        <v>14.069208462734466</v>
      </c>
      <c r="H11" s="1">
        <f>'SPS1'!K677</f>
        <v>35.720283837713147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2.4173370175250676E-5</v>
      </c>
      <c r="H12" s="1">
        <f>'SPS1'!K1702</f>
        <v>1.3597310897420711E-4</v>
      </c>
    </row>
    <row r="13" spans="2:8" x14ac:dyDescent="0.3">
      <c r="B13" s="2" t="s">
        <v>1737</v>
      </c>
      <c r="C13" s="3">
        <f>'SPS1'!F2+'SPS1'!F20-'SPS1'!F55</f>
        <v>961.78723769652493</v>
      </c>
      <c r="D13" s="3">
        <f>'SPS1'!G2+'SPS1'!G20-'SPS1'!G55</f>
        <v>959.6422726385689</v>
      </c>
      <c r="E13" s="3">
        <f>'SPS1'!H2+'SPS1'!H20-'SPS1'!H55</f>
        <v>894.46095167695148</v>
      </c>
      <c r="F13" s="3">
        <f>'SPS1'!I2+'SPS1'!I20-'SPS1'!I55</f>
        <v>855.25558833742662</v>
      </c>
      <c r="G13" s="3">
        <f>'SPS1'!J2+'SPS1'!J20-'SPS1'!J55</f>
        <v>722.16017186913837</v>
      </c>
      <c r="H13" s="3">
        <f>'SPS1'!K2+'SPS1'!K20-'SPS1'!K55</f>
        <v>639.37561716087248</v>
      </c>
    </row>
    <row r="14" spans="2:8" x14ac:dyDescent="0.3">
      <c r="B14" s="25" t="s">
        <v>1738</v>
      </c>
      <c r="C14" s="1">
        <f>'SPS1'!F2</f>
        <v>299.34496216049422</v>
      </c>
      <c r="D14" s="1">
        <f>'SPS1'!G2</f>
        <v>291.69866256046174</v>
      </c>
      <c r="E14" s="1">
        <f>'SPS1'!H2</f>
        <v>333.69797405407439</v>
      </c>
      <c r="F14" s="1">
        <f>'SPS1'!I2</f>
        <v>364.27550236871281</v>
      </c>
      <c r="G14" s="1">
        <f>'SPS1'!J2</f>
        <v>427.81668789531938</v>
      </c>
      <c r="H14" s="1">
        <f>'SPS1'!K2</f>
        <v>553.71221420502491</v>
      </c>
    </row>
    <row r="15" spans="2:8" x14ac:dyDescent="0.3">
      <c r="B15" s="25" t="s">
        <v>19</v>
      </c>
      <c r="C15" s="1">
        <f>'SPS1'!F20</f>
        <v>779.61228173782956</v>
      </c>
      <c r="D15" s="1">
        <f>'SPS1'!G20</f>
        <v>703.31133073154956</v>
      </c>
      <c r="E15" s="1">
        <f>'SPS1'!H20</f>
        <v>615.60787882080774</v>
      </c>
      <c r="F15" s="1">
        <f>'SPS1'!I20</f>
        <v>522.05280959204401</v>
      </c>
      <c r="G15" s="1">
        <f>'SPS1'!J20</f>
        <v>308.94939846360313</v>
      </c>
      <c r="H15" s="1">
        <f>'SPS1'!K20</f>
        <v>107.37111539530709</v>
      </c>
    </row>
    <row r="16" spans="2:8" x14ac:dyDescent="0.3">
      <c r="B16" s="25" t="s">
        <v>24</v>
      </c>
      <c r="C16" s="1">
        <f>'SPS1'!F55</f>
        <v>117.17000620179874</v>
      </c>
      <c r="D16" s="1">
        <f>'SPS1'!G55</f>
        <v>35.367720653442504</v>
      </c>
      <c r="E16" s="1">
        <f>'SPS1'!H55</f>
        <v>54.844901197930675</v>
      </c>
      <c r="F16" s="1">
        <f>'SPS1'!I55</f>
        <v>31.072723623330162</v>
      </c>
      <c r="G16" s="1">
        <f>'SPS1'!J55</f>
        <v>14.60591448978416</v>
      </c>
      <c r="H16" s="1">
        <f>'SPS1'!K55</f>
        <v>21.707712439459524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2025-04-15T14:14:03Z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