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2EB73CA5-08AB-41BA-8108-6534AEEC3EA0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F1688" i="1" a="1"/>
  <c r="F1688" i="1" s="1"/>
  <c r="J1688" i="1" a="1"/>
  <c r="J1688" i="1" s="1"/>
  <c r="I1688" i="1" a="1"/>
  <c r="I1688" i="1" s="1"/>
  <c r="H1688" i="1" a="1"/>
  <c r="H1688" i="1" s="1"/>
  <c r="K1688" i="1" a="1"/>
  <c r="K1688" i="1" s="1"/>
  <c r="G1688" i="1" a="1"/>
  <c r="G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435" i="1" a="1"/>
  <c r="F1435" i="1" s="1"/>
  <c r="F1434" i="1" a="1"/>
  <c r="F1434" i="1" s="1"/>
  <c r="I1434" i="1" a="1"/>
  <c r="I1434" i="1" s="1"/>
  <c r="K1434" i="1" a="1"/>
  <c r="K1434" i="1" s="1"/>
  <c r="H1434" i="1" a="1"/>
  <c r="H1434" i="1" s="1"/>
  <c r="G1434" i="1" a="1"/>
  <c r="G1434" i="1" s="1"/>
  <c r="J1434" i="1" a="1"/>
  <c r="J1434" i="1" s="1"/>
  <c r="K1432" i="1" a="1"/>
  <c r="K1432" i="1" s="1"/>
  <c r="G1435" i="1" a="1"/>
  <c r="G1435" i="1"/>
  <c r="H1951" i="1" a="1"/>
  <c r="H1951" i="1" s="1"/>
  <c r="J1947" i="1" a="1"/>
  <c r="J1947" i="1" s="1"/>
  <c r="J1942" i="1" a="1"/>
  <c r="J1942" i="1" s="1"/>
  <c r="F1948" i="1" a="1"/>
  <c r="F1948" i="1" s="1"/>
  <c r="K1943" i="1" a="1"/>
  <c r="K1943" i="1" s="1"/>
  <c r="G1944" i="1" a="1"/>
  <c r="G1944" i="1" s="1"/>
  <c r="G1951" i="1" a="1"/>
  <c r="G1951" i="1" s="1"/>
  <c r="I1950" i="1" a="1"/>
  <c r="I1950" i="1" s="1"/>
  <c r="J1948" i="1" a="1"/>
  <c r="J1948" i="1" s="1"/>
  <c r="F1951" i="1" a="1"/>
  <c r="F1951" i="1" s="1"/>
  <c r="K1950" i="1" a="1"/>
  <c r="K1950" i="1" s="1"/>
  <c r="H1950" i="1" a="1"/>
  <c r="H1950" i="1" s="1"/>
  <c r="I1946" i="1" a="1"/>
  <c r="I1946" i="1" s="1"/>
  <c r="F1946" i="1" a="1"/>
  <c r="F1946" i="1" s="1"/>
  <c r="G1945" i="1" a="1"/>
  <c r="G1945" i="1" s="1"/>
  <c r="J1944" i="1" a="1"/>
  <c r="J1944" i="1" s="1"/>
  <c r="I1944" i="1" a="1"/>
  <c r="I1944" i="1" s="1"/>
  <c r="K1942" i="1" a="1"/>
  <c r="K1942" i="1" s="1"/>
  <c r="G1950" i="1" a="1"/>
  <c r="G1950" i="1" s="1"/>
  <c r="K1948" i="1" a="1"/>
  <c r="K1948" i="1" s="1"/>
  <c r="H1948" i="1" a="1"/>
  <c r="H1948" i="1" s="1"/>
  <c r="G1947" i="1" a="1"/>
  <c r="G1947" i="1" s="1"/>
  <c r="F1945" i="1" a="1"/>
  <c r="F1945" i="1" s="1"/>
  <c r="K1946" i="1" a="1"/>
  <c r="K1946" i="1" s="1"/>
  <c r="J1946" i="1" a="1"/>
  <c r="J1946" i="1" s="1"/>
  <c r="H1944" i="1" a="1"/>
  <c r="H1944" i="1" s="1"/>
  <c r="K1945" i="1" a="1"/>
  <c r="K1945" i="1" s="1"/>
  <c r="H1945" i="1" a="1"/>
  <c r="H1945" i="1" s="1"/>
  <c r="I1943" i="1" a="1"/>
  <c r="I1943" i="1" s="1"/>
  <c r="G1943" i="1" a="1"/>
  <c r="G1943" i="1" s="1"/>
  <c r="G1946" i="1" a="1"/>
  <c r="G1946" i="1" s="1"/>
  <c r="F1950" i="1" a="1"/>
  <c r="F1950" i="1" s="1"/>
  <c r="F1944" i="1" a="1"/>
  <c r="F1944" i="1" s="1"/>
  <c r="J1952" i="1" a="1"/>
  <c r="J1952" i="1" s="1"/>
  <c r="K1947" i="1" a="1"/>
  <c r="K1947" i="1" s="1"/>
  <c r="G1952" i="1" a="1"/>
  <c r="G1952" i="1" s="1"/>
  <c r="F1952" i="1" a="1"/>
  <c r="F1952" i="1" s="1"/>
  <c r="I1951" i="1" a="1"/>
  <c r="I1951" i="1" s="1"/>
  <c r="I1948" i="1" a="1"/>
  <c r="I1948" i="1" s="1"/>
  <c r="I1947" i="1" a="1"/>
  <c r="I1947" i="1" s="1"/>
  <c r="J1950" i="1" a="1"/>
  <c r="J1950" i="1" s="1"/>
  <c r="F1947" i="1" a="1"/>
  <c r="F1947" i="1" s="1"/>
  <c r="I1945" i="1" a="1"/>
  <c r="I1945" i="1" s="1"/>
  <c r="H1946" i="1" a="1"/>
  <c r="H1946" i="1" s="1"/>
  <c r="H1943" i="1" a="1"/>
  <c r="H1943" i="1" s="1"/>
  <c r="F1943" i="1" a="1"/>
  <c r="F1943" i="1" s="1"/>
  <c r="J1945" i="1" a="1"/>
  <c r="J1945" i="1" s="1"/>
  <c r="K1944" i="1" a="1"/>
  <c r="K1944" i="1" s="1"/>
  <c r="H1947" i="1" a="1"/>
  <c r="H1947" i="1" s="1"/>
  <c r="J1943" i="1" a="1"/>
  <c r="J1943" i="1" s="1"/>
  <c r="I1952" i="1" a="1"/>
  <c r="I1952" i="1" s="1"/>
  <c r="H1952" i="1" a="1"/>
  <c r="H1952" i="1" s="1"/>
  <c r="K1951" i="1" a="1"/>
  <c r="K1951" i="1" s="1"/>
  <c r="J1951" i="1" a="1"/>
  <c r="J1951" i="1" s="1"/>
  <c r="G1948" i="1" a="1"/>
  <c r="G1948" i="1" s="1"/>
  <c r="H1933" i="1" a="1"/>
  <c r="H1933" i="1" s="1"/>
  <c r="I1942" i="1" a="1"/>
  <c r="I1942" i="1" s="1"/>
  <c r="H1942" i="1" a="1"/>
  <c r="H1942" i="1" s="1"/>
  <c r="G1942" i="1" a="1"/>
  <c r="G1942" i="1" s="1"/>
  <c r="K1941" i="1" a="1"/>
  <c r="K1941" i="1" s="1"/>
  <c r="G1936" i="1" a="1"/>
  <c r="G1936" i="1" s="1"/>
  <c r="I1941" i="1" a="1"/>
  <c r="I1941" i="1" s="1"/>
  <c r="G1940" i="1" a="1"/>
  <c r="G1940" i="1" s="1"/>
  <c r="I1937" i="1" a="1"/>
  <c r="I1937" i="1" s="1"/>
  <c r="K1939" i="1" a="1"/>
  <c r="K1939" i="1" s="1"/>
  <c r="F1937" i="1" a="1"/>
  <c r="F1937" i="1" s="1"/>
  <c r="G1935" i="1" a="1"/>
  <c r="G1935" i="1" s="1"/>
  <c r="F1942" i="1" a="1"/>
  <c r="F1942" i="1" s="1"/>
  <c r="G1932" i="1" a="1"/>
  <c r="G1932" i="1" s="1"/>
  <c r="J1934" i="1" a="1"/>
  <c r="J1934" i="1" s="1"/>
  <c r="J1941" i="1" a="1"/>
  <c r="J1941" i="1" s="1"/>
  <c r="H1941" i="1" a="1"/>
  <c r="H1941" i="1" s="1"/>
  <c r="G1939" i="1" a="1"/>
  <c r="G1939" i="1" s="1"/>
  <c r="J1936" i="1" a="1"/>
  <c r="J1936" i="1" s="1"/>
  <c r="I1936" i="1" a="1"/>
  <c r="I1936" i="1" s="1"/>
  <c r="H1934" i="1" a="1"/>
  <c r="H1934" i="1" s="1"/>
  <c r="K1932" i="1" a="1"/>
  <c r="K1932" i="1" s="1"/>
  <c r="I1932" i="1" a="1"/>
  <c r="I1932" i="1" s="1"/>
  <c r="G1941" i="1" a="1"/>
  <c r="G1941" i="1" s="1"/>
  <c r="G1934" i="1" a="1"/>
  <c r="G1934" i="1" s="1"/>
  <c r="J1932" i="1" a="1"/>
  <c r="J1932" i="1" s="1"/>
  <c r="F1941" i="1" a="1"/>
  <c r="F1941" i="1" s="1"/>
  <c r="K1940" i="1" a="1"/>
  <c r="K1940" i="1" s="1"/>
  <c r="H1936" i="1" a="1"/>
  <c r="H1936" i="1" s="1"/>
  <c r="J1935" i="1" a="1"/>
  <c r="J1935" i="1" s="1"/>
  <c r="I1940" i="1" a="1"/>
  <c r="I1940" i="1" s="1"/>
  <c r="G1937" i="1" a="1"/>
  <c r="G1937" i="1" s="1"/>
  <c r="K1936" i="1" a="1"/>
  <c r="K1936" i="1" s="1"/>
  <c r="F1939" i="1" a="1"/>
  <c r="F1939" i="1" s="1"/>
  <c r="F1935" i="1" a="1"/>
  <c r="F1935" i="1" s="1"/>
  <c r="F1940" i="1" a="1"/>
  <c r="F1940" i="1" s="1"/>
  <c r="I1939" i="1" a="1"/>
  <c r="I1939" i="1" s="1"/>
  <c r="I1935" i="1" a="1"/>
  <c r="I1935" i="1" s="1"/>
  <c r="G1938" i="1" a="1"/>
  <c r="G1938" i="1" s="1"/>
  <c r="F1932" i="1" a="1"/>
  <c r="F1932" i="1" s="1"/>
  <c r="H1938" i="1" a="1"/>
  <c r="H1938" i="1" s="1"/>
  <c r="J1938" i="1" a="1"/>
  <c r="J1938" i="1" s="1"/>
  <c r="K1935" i="1" a="1"/>
  <c r="K1935" i="1" s="1"/>
  <c r="K1937" i="1" a="1"/>
  <c r="K1937" i="1" s="1"/>
  <c r="H1940" i="1" a="1"/>
  <c r="H1940" i="1" s="1"/>
  <c r="J1939" i="1" a="1"/>
  <c r="J1939" i="1" s="1"/>
  <c r="F1934" i="1" a="1"/>
  <c r="F1934" i="1" s="1"/>
  <c r="H1939" i="1" a="1"/>
  <c r="H1939" i="1" s="1"/>
  <c r="K1933" i="1" a="1"/>
  <c r="K1933" i="1" s="1"/>
  <c r="G1933" i="1" a="1"/>
  <c r="G1933" i="1" s="1"/>
  <c r="H1937" i="1" a="1"/>
  <c r="H1937" i="1" s="1"/>
  <c r="I1938" i="1" a="1"/>
  <c r="I1938" i="1" s="1"/>
  <c r="F1938" i="1" a="1"/>
  <c r="F1938" i="1" s="1"/>
  <c r="H1935" i="1" a="1"/>
  <c r="H1935" i="1" s="1"/>
  <c r="I1934" i="1" a="1"/>
  <c r="I1934" i="1" s="1"/>
  <c r="I1933" i="1" a="1"/>
  <c r="I1933" i="1" s="1"/>
  <c r="H1932" i="1" a="1"/>
  <c r="H1932" i="1" s="1"/>
  <c r="F1933" i="1" a="1"/>
  <c r="F1933" i="1" s="1"/>
  <c r="K1934" i="1" a="1"/>
  <c r="K1934" i="1" s="1"/>
  <c r="J1937" i="1" a="1"/>
  <c r="J1937" i="1" s="1"/>
  <c r="J1933" i="1" a="1"/>
  <c r="J1933" i="1" s="1"/>
  <c r="J1940" i="1" a="1"/>
  <c r="J1940" i="1" s="1"/>
  <c r="K1938" i="1" a="1"/>
  <c r="K1938" i="1" s="1"/>
  <c r="F1936" i="1" a="1"/>
  <c r="F1936" i="1" s="1"/>
  <c r="F1929" i="1" a="1"/>
  <c r="F1929" i="1" s="1"/>
  <c r="K1923" i="1" a="1"/>
  <c r="K1923" i="1" s="1"/>
  <c r="K1925" i="1" a="1"/>
  <c r="K1925" i="1" s="1"/>
  <c r="I1927" i="1" a="1"/>
  <c r="I1927" i="1" s="1"/>
  <c r="G1927" i="1" a="1"/>
  <c r="G1927" i="1" s="1"/>
  <c r="I1925" i="1" a="1"/>
  <c r="I1925" i="1" s="1"/>
  <c r="F1924" i="1" a="1"/>
  <c r="F1924" i="1" s="1"/>
  <c r="K1931" i="1" a="1"/>
  <c r="K1931" i="1" s="1"/>
  <c r="J1931" i="1" a="1"/>
  <c r="J1931" i="1" s="1"/>
  <c r="J1922" i="1" a="1"/>
  <c r="J1922" i="1" s="1"/>
  <c r="J1921" i="1" a="1"/>
  <c r="J1921" i="1" s="1"/>
  <c r="I1929" i="1" a="1"/>
  <c r="I1929" i="1" s="1"/>
  <c r="I1921" i="1" a="1"/>
  <c r="I1921" i="1" s="1"/>
  <c r="G1929" i="1" a="1"/>
  <c r="G1929" i="1" s="1"/>
  <c r="G1922" i="1" a="1"/>
  <c r="G1922" i="1" s="1"/>
  <c r="I1928" i="1" a="1"/>
  <c r="I1928" i="1" s="1"/>
  <c r="I1926" i="1" a="1"/>
  <c r="I1926" i="1" s="1"/>
  <c r="J1925" i="1" a="1"/>
  <c r="J1925" i="1" s="1"/>
  <c r="K1927" i="1" a="1"/>
  <c r="K1927" i="1" s="1"/>
  <c r="I1931" i="1" a="1"/>
  <c r="I1931" i="1" s="1"/>
  <c r="H1931" i="1" a="1"/>
  <c r="H1931" i="1" s="1"/>
  <c r="G1931" i="1" a="1"/>
  <c r="G1931" i="1" s="1"/>
  <c r="G1925" i="1" a="1"/>
  <c r="G1925" i="1" s="1"/>
  <c r="H1928" i="1" a="1"/>
  <c r="H1928" i="1" s="1"/>
  <c r="G1928" i="1" a="1"/>
  <c r="G1928" i="1" s="1"/>
  <c r="F1931" i="1" a="1"/>
  <c r="F1931" i="1" s="1"/>
  <c r="K1930" i="1" a="1"/>
  <c r="K1930" i="1" s="1"/>
  <c r="J1930" i="1" a="1"/>
  <c r="J1930" i="1" s="1"/>
  <c r="J1923" i="1" a="1"/>
  <c r="J1923" i="1" s="1"/>
  <c r="K1929" i="1" a="1"/>
  <c r="K1929" i="1" s="1"/>
  <c r="I1922" i="1" a="1"/>
  <c r="I1922" i="1" s="1"/>
  <c r="I1930" i="1" a="1"/>
  <c r="I1930" i="1" s="1"/>
  <c r="G1926" i="1" a="1"/>
  <c r="G1926" i="1" s="1"/>
  <c r="K1928" i="1" a="1"/>
  <c r="K1928" i="1" s="1"/>
  <c r="F1925" i="1" a="1"/>
  <c r="F1925" i="1" s="1"/>
  <c r="F1930" i="1" a="1"/>
  <c r="F1930" i="1" s="1"/>
  <c r="H1927" i="1" a="1"/>
  <c r="H1927" i="1" s="1"/>
  <c r="H1930" i="1" a="1"/>
  <c r="H1930" i="1" s="1"/>
  <c r="G1930" i="1" a="1"/>
  <c r="G1930" i="1" s="1"/>
  <c r="F1927" i="1" a="1"/>
  <c r="F1927" i="1" s="1"/>
  <c r="H1925" i="1" a="1"/>
  <c r="H1925" i="1" s="1"/>
  <c r="H1924" i="1" a="1"/>
  <c r="H1924" i="1" s="1"/>
  <c r="J1929" i="1" a="1"/>
  <c r="J1929" i="1" s="1"/>
  <c r="H1929" i="1" a="1"/>
  <c r="H1929" i="1" s="1"/>
  <c r="J1927" i="1" a="1"/>
  <c r="J1927" i="1" s="1"/>
  <c r="K1922" i="1" a="1"/>
  <c r="K1922" i="1" s="1"/>
  <c r="H1921" i="1" a="1"/>
  <c r="H1921" i="1" s="1"/>
  <c r="J1928" i="1" a="1"/>
  <c r="J1928" i="1" s="1"/>
  <c r="K1921" i="1" a="1"/>
  <c r="K1921" i="1" s="1"/>
  <c r="K1926" i="1" a="1"/>
  <c r="K1926" i="1" s="1"/>
  <c r="J1926" i="1" a="1"/>
  <c r="J1926" i="1" s="1"/>
  <c r="H1926" i="1" a="1"/>
  <c r="H1926" i="1" s="1"/>
  <c r="F1926" i="1" a="1"/>
  <c r="F1926" i="1" s="1"/>
  <c r="I1924" i="1" a="1"/>
  <c r="I1924" i="1" s="1"/>
  <c r="G1924" i="1" a="1"/>
  <c r="G1924" i="1" s="1"/>
  <c r="I1923" i="1" a="1"/>
  <c r="I1923" i="1" s="1"/>
  <c r="F1923" i="1" a="1"/>
  <c r="F1923" i="1" s="1"/>
  <c r="F1922" i="1" a="1"/>
  <c r="F1922" i="1" s="1"/>
  <c r="H1922" i="1" a="1"/>
  <c r="H1922" i="1" s="1"/>
  <c r="F1928" i="1" a="1"/>
  <c r="F1928" i="1" s="1"/>
  <c r="K1924" i="1" a="1"/>
  <c r="K1924" i="1" s="1"/>
  <c r="J1924" i="1" a="1"/>
  <c r="J1924" i="1" s="1"/>
  <c r="H1923" i="1" a="1"/>
  <c r="H1923" i="1" s="1"/>
  <c r="G1923" i="1" a="1"/>
  <c r="G1923" i="1" s="1"/>
  <c r="G1921" i="1" a="1"/>
  <c r="G1921" i="1" s="1"/>
  <c r="F1921" i="1" a="1"/>
  <c r="F1921" i="1" s="1"/>
  <c r="K1920" i="1" a="1"/>
  <c r="K1920" i="1" s="1"/>
  <c r="J1920" i="1" a="1"/>
  <c r="J1920" i="1" s="1"/>
  <c r="I1920" i="1" a="1"/>
  <c r="I1920" i="1" s="1"/>
  <c r="K1918" i="1" a="1"/>
  <c r="K1918" i="1" s="1"/>
  <c r="G1916" i="1" a="1"/>
  <c r="G1916" i="1" s="1"/>
  <c r="H1920" i="1" a="1"/>
  <c r="H1920" i="1" s="1"/>
  <c r="G1920" i="1" a="1"/>
  <c r="G1920" i="1" s="1"/>
  <c r="G1912" i="1" a="1"/>
  <c r="G1912" i="1" s="1"/>
  <c r="F1920" i="1" a="1"/>
  <c r="F1920" i="1" s="1"/>
  <c r="K1919" i="1" a="1"/>
  <c r="K1919" i="1" s="1"/>
  <c r="F1914" i="1" a="1"/>
  <c r="F1914" i="1" s="1"/>
  <c r="G1911" i="1" a="1"/>
  <c r="G1911" i="1" s="1"/>
  <c r="I1919" i="1" a="1"/>
  <c r="I1919" i="1" s="1"/>
  <c r="I1912" i="1" a="1"/>
  <c r="I1912" i="1" s="1"/>
  <c r="I1914" i="1" a="1"/>
  <c r="I1914" i="1" s="1"/>
  <c r="G1913" i="1" a="1"/>
  <c r="G1913" i="1" s="1"/>
  <c r="J1911" i="1" a="1"/>
  <c r="J1911" i="1" s="1"/>
  <c r="F1919" i="1" a="1"/>
  <c r="F1919" i="1" s="1"/>
  <c r="J1913" i="1" a="1"/>
  <c r="J1913" i="1" s="1"/>
  <c r="K1913" i="1" a="1"/>
  <c r="K1913" i="1" s="1"/>
  <c r="I1918" i="1" a="1"/>
  <c r="I1918" i="1" s="1"/>
  <c r="H1919" i="1" a="1"/>
  <c r="H1919" i="1" s="1"/>
  <c r="G1919" i="1" a="1"/>
  <c r="G1919" i="1" s="1"/>
  <c r="I1913" i="1" a="1"/>
  <c r="I1913" i="1" s="1"/>
  <c r="J1918" i="1" a="1"/>
  <c r="J1918" i="1" s="1"/>
  <c r="K1915" i="1" a="1"/>
  <c r="K1915" i="1" s="1"/>
  <c r="I1915" i="1" a="1"/>
  <c r="I1915" i="1" s="1"/>
  <c r="H1918" i="1" a="1"/>
  <c r="H1918" i="1" s="1"/>
  <c r="G1918" i="1" a="1"/>
  <c r="G1918" i="1" s="1"/>
  <c r="J1917" i="1" a="1"/>
  <c r="J1917" i="1" s="1"/>
  <c r="I1917" i="1" a="1"/>
  <c r="I1917" i="1" s="1"/>
  <c r="G1915" i="1" a="1"/>
  <c r="G1915" i="1" s="1"/>
  <c r="F1915" i="1" a="1"/>
  <c r="F1915" i="1" s="1"/>
  <c r="G1917" i="1" a="1"/>
  <c r="G1917" i="1" s="1"/>
  <c r="F1917" i="1" a="1"/>
  <c r="F1917" i="1" s="1"/>
  <c r="J1916" i="1" a="1"/>
  <c r="J1916" i="1" s="1"/>
  <c r="J1915" i="1" a="1"/>
  <c r="J1915" i="1" s="1"/>
  <c r="K1910" i="1" a="1"/>
  <c r="K1910" i="1" s="1"/>
  <c r="I1916" i="1" a="1"/>
  <c r="I1916" i="1" s="1"/>
  <c r="G1914" i="1" a="1"/>
  <c r="G1914" i="1" s="1"/>
  <c r="F1912" i="1" a="1"/>
  <c r="F1912" i="1" s="1"/>
  <c r="J1912" i="1" a="1"/>
  <c r="J1912" i="1" s="1"/>
  <c r="H1911" i="1" a="1"/>
  <c r="H1911" i="1" s="1"/>
  <c r="H1913" i="1" a="1"/>
  <c r="H1913" i="1" s="1"/>
  <c r="F1913" i="1" a="1"/>
  <c r="F1913" i="1" s="1"/>
  <c r="H1914" i="1" a="1"/>
  <c r="H1914" i="1" s="1"/>
  <c r="K1912" i="1" a="1"/>
  <c r="K1912" i="1" s="1"/>
  <c r="I1911" i="1" a="1"/>
  <c r="I1911" i="1" s="1"/>
  <c r="K1916" i="1" a="1"/>
  <c r="K1916" i="1" s="1"/>
  <c r="F1916" i="1" a="1"/>
  <c r="F1916" i="1" s="1"/>
  <c r="H1912" i="1" a="1"/>
  <c r="H1912" i="1" s="1"/>
  <c r="F1911" i="1" a="1"/>
  <c r="F1911" i="1" s="1"/>
  <c r="H1915" i="1" a="1"/>
  <c r="H1915" i="1" s="1"/>
  <c r="H1916" i="1" a="1"/>
  <c r="H1916" i="1" s="1"/>
  <c r="J1914" i="1" a="1"/>
  <c r="J1914" i="1" s="1"/>
  <c r="J1910" i="1" a="1"/>
  <c r="J1910" i="1" s="1"/>
  <c r="K1911" i="1" a="1"/>
  <c r="K1911" i="1" s="1"/>
  <c r="J1919" i="1" a="1"/>
  <c r="J1919" i="1" s="1"/>
  <c r="F1918" i="1" a="1"/>
  <c r="F1918" i="1" s="1"/>
  <c r="K1917" i="1" a="1"/>
  <c r="K1917" i="1" s="1"/>
  <c r="H1917" i="1" a="1"/>
  <c r="H1917" i="1" s="1"/>
  <c r="K1914" i="1" a="1"/>
  <c r="K1914" i="1" s="1"/>
  <c r="K1909" i="1" a="1"/>
  <c r="K1909" i="1" s="1"/>
  <c r="I1909" i="1" a="1"/>
  <c r="I1909" i="1" s="1"/>
  <c r="J1902" i="1" a="1"/>
  <c r="J1902" i="1" s="1"/>
  <c r="H1909" i="1" a="1"/>
  <c r="H1909" i="1" s="1"/>
  <c r="G1909" i="1" a="1"/>
  <c r="G1909" i="1" s="1"/>
  <c r="J1904" i="1" a="1"/>
  <c r="J1904" i="1" s="1"/>
  <c r="H1902" i="1" a="1"/>
  <c r="H1902" i="1" s="1"/>
  <c r="F1909" i="1" a="1"/>
  <c r="F1909" i="1" s="1"/>
  <c r="F1907" i="1" a="1"/>
  <c r="F1907" i="1" s="1"/>
  <c r="J1906" i="1" a="1"/>
  <c r="J1906" i="1" s="1"/>
  <c r="G1901" i="1" a="1"/>
  <c r="G1901" i="1" s="1"/>
  <c r="G1903" i="1" a="1"/>
  <c r="G1903" i="1" s="1"/>
  <c r="F1902" i="1" a="1"/>
  <c r="F1902" i="1" s="1"/>
  <c r="J1900" i="1" a="1"/>
  <c r="J1900" i="1" s="1"/>
  <c r="F1901" i="1" a="1"/>
  <c r="F1901" i="1" s="1"/>
  <c r="K1908" i="1" a="1"/>
  <c r="K1908" i="1" s="1"/>
  <c r="H1906" i="1" a="1"/>
  <c r="H1906" i="1" s="1"/>
  <c r="I1902" i="1" a="1"/>
  <c r="I1902" i="1" s="1"/>
  <c r="F1906" i="1" a="1"/>
  <c r="F1906" i="1" s="1"/>
  <c r="I1901" i="1" a="1"/>
  <c r="I1901" i="1" s="1"/>
  <c r="G1904" i="1" a="1"/>
  <c r="G1904" i="1" s="1"/>
  <c r="I1905" i="1" a="1"/>
  <c r="I1905" i="1" s="1"/>
  <c r="F1900" i="1" a="1"/>
  <c r="F1900" i="1" s="1"/>
  <c r="I1908" i="1" a="1"/>
  <c r="I1908" i="1" s="1"/>
  <c r="H1908" i="1" a="1"/>
  <c r="H1908" i="1" s="1"/>
  <c r="G1906" i="1" a="1"/>
  <c r="G1906" i="1" s="1"/>
  <c r="G1907" i="1" a="1"/>
  <c r="G1907" i="1" s="1"/>
  <c r="G1908" i="1" a="1"/>
  <c r="G1908" i="1" s="1"/>
  <c r="H1905" i="1" a="1"/>
  <c r="H1905" i="1" s="1"/>
  <c r="J1901" i="1" a="1"/>
  <c r="J1901" i="1" s="1"/>
  <c r="G1902" i="1" a="1"/>
  <c r="G1902" i="1" s="1"/>
  <c r="I1903" i="1" a="1"/>
  <c r="I1903" i="1" s="1"/>
  <c r="F1903" i="1" a="1"/>
  <c r="F1903" i="1" s="1"/>
  <c r="J1903" i="1" a="1"/>
  <c r="J1903" i="1" s="1"/>
  <c r="K1900" i="1" a="1"/>
  <c r="K1900" i="1" s="1"/>
  <c r="K1901" i="1" a="1"/>
  <c r="K1901" i="1" s="1"/>
  <c r="K1905" i="1" a="1"/>
  <c r="K1905" i="1" s="1"/>
  <c r="H1900" i="1" a="1"/>
  <c r="H1900" i="1" s="1"/>
  <c r="I1900" i="1" a="1"/>
  <c r="I1900" i="1" s="1"/>
  <c r="I1907" i="1" a="1"/>
  <c r="I1907" i="1" s="1"/>
  <c r="J1907" i="1" a="1"/>
  <c r="J1907" i="1" s="1"/>
  <c r="G1900" i="1" a="1"/>
  <c r="G1900" i="1" s="1"/>
  <c r="I1910" i="1" a="1"/>
  <c r="I1910" i="1" s="1"/>
  <c r="H1910" i="1" a="1"/>
  <c r="H1910" i="1" s="1"/>
  <c r="G1910" i="1" a="1"/>
  <c r="G1910" i="1" s="1"/>
  <c r="F1908" i="1" a="1"/>
  <c r="F1908" i="1" s="1"/>
  <c r="K1907" i="1" a="1"/>
  <c r="K1907" i="1" s="1"/>
  <c r="H1904" i="1" a="1"/>
  <c r="H1904" i="1" s="1"/>
  <c r="G1905" i="1" a="1"/>
  <c r="G1905" i="1" s="1"/>
  <c r="K1906" i="1" a="1"/>
  <c r="K1906" i="1" s="1"/>
  <c r="I1904" i="1" a="1"/>
  <c r="I1904" i="1" s="1"/>
  <c r="H1901" i="1" a="1"/>
  <c r="H1901" i="1" s="1"/>
  <c r="K1902" i="1" a="1"/>
  <c r="K1902" i="1" s="1"/>
  <c r="I1906" i="1" a="1"/>
  <c r="I1906" i="1" s="1"/>
  <c r="F1904" i="1" a="1"/>
  <c r="F1904" i="1" s="1"/>
  <c r="K1904" i="1" a="1"/>
  <c r="K1904" i="1" s="1"/>
  <c r="J1905" i="1" a="1"/>
  <c r="J1905" i="1" s="1"/>
  <c r="F1905" i="1" a="1"/>
  <c r="F1905" i="1" s="1"/>
  <c r="H1903" i="1" a="1"/>
  <c r="H1903" i="1" s="1"/>
  <c r="H1907" i="1" a="1"/>
  <c r="H1907" i="1" s="1"/>
  <c r="K1903" i="1" a="1"/>
  <c r="K1903" i="1" s="1"/>
  <c r="J1909" i="1" a="1"/>
  <c r="J1909" i="1" s="1"/>
  <c r="F1910" i="1" a="1"/>
  <c r="F1910" i="1" s="1"/>
  <c r="J1908" i="1" a="1"/>
  <c r="J1908" i="1" s="1"/>
  <c r="K1899" i="1" a="1"/>
  <c r="K1899" i="1" s="1"/>
  <c r="J1899" i="1" a="1"/>
  <c r="J1899" i="1" s="1"/>
  <c r="I1899" i="1" a="1"/>
  <c r="I1899" i="1" s="1"/>
  <c r="H1899" i="1" a="1"/>
  <c r="H1899" i="1" s="1"/>
  <c r="F1899" i="1" a="1"/>
  <c r="F1899" i="1" s="1"/>
  <c r="G1899" i="1" a="1"/>
  <c r="G1899" i="1" s="1"/>
  <c r="K1671" i="1" a="1"/>
  <c r="K1671" i="1" s="1"/>
  <c r="H1671" i="1" a="1"/>
  <c r="H1671" i="1" s="1"/>
  <c r="F1671" i="1" a="1"/>
  <c r="F1671" i="1" s="1"/>
  <c r="J1670" i="1" a="1"/>
  <c r="J1670" i="1" s="1"/>
  <c r="H1670" i="1" a="1"/>
  <c r="H1670" i="1" s="1"/>
  <c r="K1670" i="1" a="1"/>
  <c r="K1670" i="1" s="1"/>
  <c r="G1671" i="1" a="1"/>
  <c r="G1671" i="1" s="1"/>
  <c r="I1671" i="1" a="1"/>
  <c r="I1671" i="1" s="1"/>
  <c r="J1671" i="1" a="1"/>
  <c r="J1671" i="1" s="1"/>
  <c r="I1670" i="1" a="1"/>
  <c r="I1670" i="1" s="1"/>
  <c r="K1666" i="1" a="1"/>
  <c r="K1666" i="1" s="1"/>
  <c r="H1660" i="1" a="1"/>
  <c r="H1660" i="1" s="1"/>
  <c r="K1669" i="1" a="1"/>
  <c r="K1669" i="1" s="1"/>
  <c r="F1662" i="1" a="1"/>
  <c r="F1662" i="1" s="1"/>
  <c r="I1669" i="1" a="1"/>
  <c r="I1669" i="1" s="1"/>
  <c r="F1660" i="1" a="1"/>
  <c r="F1660" i="1" s="1"/>
  <c r="F1665" i="1" a="1"/>
  <c r="F1665" i="1" s="1"/>
  <c r="K1664" i="1" a="1"/>
  <c r="K1664" i="1" s="1"/>
  <c r="J1668" i="1" a="1"/>
  <c r="J1668" i="1" s="1"/>
  <c r="F1664" i="1" a="1"/>
  <c r="F1664" i="1" s="1"/>
  <c r="H1667" i="1" a="1"/>
  <c r="H1667" i="1" s="1"/>
  <c r="K1663" i="1" a="1"/>
  <c r="K1663" i="1" s="1"/>
  <c r="H1659" i="1" a="1"/>
  <c r="H1659" i="1" s="1"/>
  <c r="G1667" i="1" a="1"/>
  <c r="G1667" i="1" s="1"/>
  <c r="H1669" i="1" a="1"/>
  <c r="H1669" i="1" s="1"/>
  <c r="G1669" i="1" a="1"/>
  <c r="G1669" i="1" s="1"/>
  <c r="G1660" i="1" a="1"/>
  <c r="G1660" i="1" s="1"/>
  <c r="H1662" i="1" a="1"/>
  <c r="H1662" i="1" s="1"/>
  <c r="F1666" i="1" a="1"/>
  <c r="F1666" i="1" s="1"/>
  <c r="K1659" i="1" a="1"/>
  <c r="K1659" i="1" s="1"/>
  <c r="K1662" i="1" a="1"/>
  <c r="K1662" i="1" s="1"/>
  <c r="H1663" i="1" a="1"/>
  <c r="H1663" i="1" s="1"/>
  <c r="J1667" i="1" a="1"/>
  <c r="J1667" i="1" s="1"/>
  <c r="I1667" i="1" a="1"/>
  <c r="I1667" i="1" s="1"/>
  <c r="J1662" i="1" a="1"/>
  <c r="J1662" i="1" s="1"/>
  <c r="F1669" i="1" a="1"/>
  <c r="F1669" i="1" s="1"/>
  <c r="K1668" i="1" a="1"/>
  <c r="K1668" i="1" s="1"/>
  <c r="G1662" i="1" a="1"/>
  <c r="G1662" i="1" s="1"/>
  <c r="G1659" i="1" a="1"/>
  <c r="G1659" i="1" s="1"/>
  <c r="G1668" i="1" a="1"/>
  <c r="G1668" i="1" s="1"/>
  <c r="I1665" i="1" a="1"/>
  <c r="I1665" i="1" s="1"/>
  <c r="G1666" i="1" a="1"/>
  <c r="G1666" i="1" s="1"/>
  <c r="J1660" i="1" a="1"/>
  <c r="J1660" i="1" s="1"/>
  <c r="F1667" i="1" a="1"/>
  <c r="F1667" i="1" s="1"/>
  <c r="I1668" i="1" a="1"/>
  <c r="I1668" i="1" s="1"/>
  <c r="J1666" i="1" a="1"/>
  <c r="J1666" i="1" s="1"/>
  <c r="J1664" i="1" a="1"/>
  <c r="J1664" i="1" s="1"/>
  <c r="K1660" i="1" a="1"/>
  <c r="K1660" i="1" s="1"/>
  <c r="G1664" i="1" a="1"/>
  <c r="G1664" i="1" s="1"/>
  <c r="I1663" i="1" a="1"/>
  <c r="I1663" i="1" s="1"/>
  <c r="G1663" i="1" a="1"/>
  <c r="G1663" i="1" s="1"/>
  <c r="J1663" i="1" a="1"/>
  <c r="J1663" i="1" s="1"/>
  <c r="I1659" i="1" a="1"/>
  <c r="I1659" i="1" s="1"/>
  <c r="I1662" i="1" a="1"/>
  <c r="I1662" i="1" s="1"/>
  <c r="I1666" i="1" a="1"/>
  <c r="I1666" i="1" s="1"/>
  <c r="H1666" i="1" a="1"/>
  <c r="H1666" i="1" s="1"/>
  <c r="K1665" i="1" a="1"/>
  <c r="K1665" i="1" s="1"/>
  <c r="J1659" i="1" a="1"/>
  <c r="J1659" i="1" s="1"/>
  <c r="J1665" i="1" a="1"/>
  <c r="J1665" i="1" s="1"/>
  <c r="H1665" i="1" a="1"/>
  <c r="H1665" i="1" s="1"/>
  <c r="I1660" i="1" a="1"/>
  <c r="I1660" i="1" s="1"/>
  <c r="I1664" i="1" a="1"/>
  <c r="I1664" i="1" s="1"/>
  <c r="H1664" i="1" a="1"/>
  <c r="H1664" i="1" s="1"/>
  <c r="F1663" i="1" a="1"/>
  <c r="F1663" i="1" s="1"/>
  <c r="H1668" i="1" a="1"/>
  <c r="H1668" i="1" s="1"/>
  <c r="K1667" i="1" a="1"/>
  <c r="K1667" i="1" s="1"/>
  <c r="F1668" i="1" a="1"/>
  <c r="F1668" i="1" s="1"/>
  <c r="G1665" i="1" a="1"/>
  <c r="G1665" i="1" s="1"/>
  <c r="G1670" i="1" a="1"/>
  <c r="G1670" i="1" s="1"/>
  <c r="F1670" i="1" a="1"/>
  <c r="F1670" i="1" s="1"/>
  <c r="J1669" i="1" a="1"/>
  <c r="J1669" i="1" s="1"/>
  <c r="F1659" i="1" a="1"/>
  <c r="F1659" i="1" s="1"/>
  <c r="F1641" i="1" a="1"/>
  <c r="F1641" i="1" s="1"/>
  <c r="I1658" i="1" a="1"/>
  <c r="I1658" i="1" s="1"/>
  <c r="H1645" i="1" a="1"/>
  <c r="H1645" i="1" s="1"/>
  <c r="J1641" i="1" a="1"/>
  <c r="J1641" i="1" s="1"/>
  <c r="K1652" i="1" a="1"/>
  <c r="K1652" i="1" s="1"/>
  <c r="K1644" i="1" a="1"/>
  <c r="K1644" i="1" s="1"/>
  <c r="K1645" i="1" a="1"/>
  <c r="K1645" i="1" s="1"/>
  <c r="J1645" i="1" a="1"/>
  <c r="J1645" i="1" s="1"/>
  <c r="G1641" i="1" a="1"/>
  <c r="G1641" i="1" s="1"/>
  <c r="K1641" i="1" a="1"/>
  <c r="K1641" i="1" s="1"/>
  <c r="K1658" i="1" a="1"/>
  <c r="K1658" i="1"/>
  <c r="H1658" i="1" a="1"/>
  <c r="H1658" i="1"/>
  <c r="G1658" i="1" a="1"/>
  <c r="G1658" i="1"/>
  <c r="H1652" i="1" a="1"/>
  <c r="H1652" i="1"/>
  <c r="I1641" i="1" a="1"/>
  <c r="I1641" i="1"/>
  <c r="H1641" i="1" a="1"/>
  <c r="H1641" i="1"/>
  <c r="F1646" i="1" a="1"/>
  <c r="F1646" i="1"/>
  <c r="F1645" i="1" a="1"/>
  <c r="F1645" i="1"/>
  <c r="I1645" i="1" a="1"/>
  <c r="I1645" i="1"/>
  <c r="J1646" i="1" a="1"/>
  <c r="J1646" i="1"/>
  <c r="K1642" i="1" a="1"/>
  <c r="K1642" i="1"/>
  <c r="H1642" i="1" a="1"/>
  <c r="H1642" i="1"/>
  <c r="I1646" i="1" a="1"/>
  <c r="I1646" i="1"/>
  <c r="H1646" i="1" a="1"/>
  <c r="H1646" i="1"/>
  <c r="J1644" i="1" a="1"/>
  <c r="J1644" i="1"/>
  <c r="F1644" i="1" a="1"/>
  <c r="F1644" i="1"/>
  <c r="G1644" i="1" a="1"/>
  <c r="G1644" i="1"/>
  <c r="I1644" i="1" a="1"/>
  <c r="I1644" i="1"/>
  <c r="G1642" i="1" a="1"/>
  <c r="G1642" i="1"/>
  <c r="I1652" i="1" a="1"/>
  <c r="I1652" i="1"/>
  <c r="J1652" i="1" a="1"/>
  <c r="J1652" i="1"/>
  <c r="K1646" i="1" a="1"/>
  <c r="K1646" i="1"/>
  <c r="H1644" i="1" a="1"/>
  <c r="H1644" i="1"/>
  <c r="G1645" i="1" a="1"/>
  <c r="G1645" i="1"/>
  <c r="J1642" i="1" a="1"/>
  <c r="J1642" i="1"/>
  <c r="J1658" i="1" a="1"/>
  <c r="J1658" i="1"/>
  <c r="F1658" i="1" a="1"/>
  <c r="F1658" i="1"/>
  <c r="F1642" i="1" a="1"/>
  <c r="F1642" i="1"/>
  <c r="G1646" i="1" a="1"/>
  <c r="G1646" i="1"/>
  <c r="G1652" i="1" a="1"/>
  <c r="G1652" i="1"/>
  <c r="F1652" i="1" a="1"/>
  <c r="F1652" i="1"/>
  <c r="I1642" i="1" a="1"/>
  <c r="I1642" i="1"/>
  <c r="G1626" i="1" a="1"/>
  <c r="G1626" i="1"/>
  <c r="I1624" i="1" a="1"/>
  <c r="I1624" i="1"/>
  <c r="G1625" i="1" a="1"/>
  <c r="G1625" i="1"/>
  <c r="I1621" i="1" a="1"/>
  <c r="I1621" i="1"/>
  <c r="K1620" i="1" a="1"/>
  <c r="K1620" i="1"/>
  <c r="H1627" i="1" a="1"/>
  <c r="H1627" i="1"/>
  <c r="I1626" i="1" a="1"/>
  <c r="I1626" i="1"/>
  <c r="K1622" i="1" a="1"/>
  <c r="K1622" i="1"/>
  <c r="H1621" i="1" a="1"/>
  <c r="H1621" i="1"/>
  <c r="F1622" i="1" a="1"/>
  <c r="F1622" i="1"/>
  <c r="G1622" i="1" a="1"/>
  <c r="G1622" i="1"/>
  <c r="I1627" i="1" a="1"/>
  <c r="I1627" i="1"/>
  <c r="F1623" i="1" a="1"/>
  <c r="F1623" i="1"/>
  <c r="G1624" i="1" a="1"/>
  <c r="G1624" i="1"/>
  <c r="J1622" i="1" a="1"/>
  <c r="J1622" i="1"/>
  <c r="G1621" i="1" a="1"/>
  <c r="G1621" i="1"/>
  <c r="F1621" i="1" a="1"/>
  <c r="F1621" i="1"/>
  <c r="K1626" i="1" a="1"/>
  <c r="K1626" i="1"/>
  <c r="F1626" i="1" a="1"/>
  <c r="F1626" i="1"/>
  <c r="H1626" i="1" a="1"/>
  <c r="H1626" i="1"/>
  <c r="J1625" i="1" a="1"/>
  <c r="J1625" i="1"/>
  <c r="H1624" i="1" a="1"/>
  <c r="H1624" i="1"/>
  <c r="K1621" i="1" a="1"/>
  <c r="K1621" i="1"/>
  <c r="G1623" i="1" a="1"/>
  <c r="G1623" i="1"/>
  <c r="F1625" i="1" a="1"/>
  <c r="F1625" i="1"/>
  <c r="J1624" i="1" a="1"/>
  <c r="J1624" i="1"/>
  <c r="H1623" i="1" a="1"/>
  <c r="H1623" i="1"/>
  <c r="K1627" i="1" a="1"/>
  <c r="K1627" i="1"/>
  <c r="K1640" i="1" a="1"/>
  <c r="K1640" i="1"/>
  <c r="G1627" i="1" a="1"/>
  <c r="G1627" i="1"/>
  <c r="I1625" i="1" a="1"/>
  <c r="I1625" i="1"/>
  <c r="J1640" i="1" a="1"/>
  <c r="J1640" i="1"/>
  <c r="I1640" i="1" a="1"/>
  <c r="I1640" i="1"/>
  <c r="H1640" i="1" a="1"/>
  <c r="H1640" i="1"/>
  <c r="F1640" i="1" a="1"/>
  <c r="F1640" i="1"/>
  <c r="K1624" i="1" a="1"/>
  <c r="K1624" i="1"/>
  <c r="J1623" i="1" a="1"/>
  <c r="J1623" i="1"/>
  <c r="I1622" i="1" a="1"/>
  <c r="I1622" i="1"/>
  <c r="H1622" i="1" a="1"/>
  <c r="H1622" i="1"/>
  <c r="K1623" i="1" a="1"/>
  <c r="K1623" i="1"/>
  <c r="J1621" i="1" a="1"/>
  <c r="J1621" i="1"/>
  <c r="F1627" i="1" a="1"/>
  <c r="F1627" i="1"/>
  <c r="K1625" i="1" a="1"/>
  <c r="K1625" i="1"/>
  <c r="H1625" i="1" a="1"/>
  <c r="H1625" i="1"/>
  <c r="J1627" i="1" a="1"/>
  <c r="J1627" i="1"/>
  <c r="G1640" i="1" a="1"/>
  <c r="G1640" i="1"/>
  <c r="I1623" i="1" a="1"/>
  <c r="I1623" i="1"/>
  <c r="F1624" i="1" a="1"/>
  <c r="F1624" i="1"/>
  <c r="J1626" i="1" a="1"/>
  <c r="J1626" i="1"/>
  <c r="F1620" i="1" a="1"/>
  <c r="F1620" i="1"/>
  <c r="J1619" i="1" a="1"/>
  <c r="J1619" i="1"/>
  <c r="G1603" i="1" a="1"/>
  <c r="G1603" i="1"/>
  <c r="G1609" i="1" a="1"/>
  <c r="G1609" i="1"/>
  <c r="I1619" i="1" a="1"/>
  <c r="I1619" i="1"/>
  <c r="H1619" i="1" a="1"/>
  <c r="H1619" i="1"/>
  <c r="F1619" i="1" a="1"/>
  <c r="F1619" i="1"/>
  <c r="H1610" i="1" a="1"/>
  <c r="H1610" i="1"/>
  <c r="I1611" i="1" a="1"/>
  <c r="I1611" i="1"/>
  <c r="K1609" i="1" a="1"/>
  <c r="K1609" i="1"/>
  <c r="I1609" i="1" a="1"/>
  <c r="I1609" i="1"/>
  <c r="J1610" i="1" a="1"/>
  <c r="J1610" i="1"/>
  <c r="J1609" i="1" a="1"/>
  <c r="J1609" i="1"/>
  <c r="F1603" i="1" a="1"/>
  <c r="F1603" i="1"/>
  <c r="J1603" i="1" a="1"/>
  <c r="J1603" i="1"/>
  <c r="H1617" i="1" a="1"/>
  <c r="H1617" i="1"/>
  <c r="I1603" i="1" a="1"/>
  <c r="I1603" i="1"/>
  <c r="I1610" i="1" a="1"/>
  <c r="I1610" i="1"/>
  <c r="G1619" i="1" a="1"/>
  <c r="G1619" i="1"/>
  <c r="F1610" i="1" a="1"/>
  <c r="F1610" i="1"/>
  <c r="F1609" i="1" a="1"/>
  <c r="F1609" i="1"/>
  <c r="J1620" i="1" a="1"/>
  <c r="J1620" i="1"/>
  <c r="I1617" i="1" a="1"/>
  <c r="I1617" i="1"/>
  <c r="G1620" i="1" a="1"/>
  <c r="G1620" i="1"/>
  <c r="J1611" i="1" a="1"/>
  <c r="J1611" i="1"/>
  <c r="H1603" i="1" a="1"/>
  <c r="H1603" i="1"/>
  <c r="H1611" i="1" a="1"/>
  <c r="H1611" i="1"/>
  <c r="K1619" i="1" a="1"/>
  <c r="K1619" i="1"/>
  <c r="K1617" i="1" a="1"/>
  <c r="K1617" i="1"/>
  <c r="F1611" i="1" a="1"/>
  <c r="F1611" i="1"/>
  <c r="J1617" i="1" a="1"/>
  <c r="J1617" i="1"/>
  <c r="G1617" i="1" a="1"/>
  <c r="G1617" i="1"/>
  <c r="F1617" i="1" a="1"/>
  <c r="F1617" i="1"/>
  <c r="K1611" i="1" a="1"/>
  <c r="K1611" i="1"/>
  <c r="G1611" i="1" a="1"/>
  <c r="G1611" i="1"/>
  <c r="K1610" i="1" a="1"/>
  <c r="K1610" i="1"/>
  <c r="H1609" i="1" a="1"/>
  <c r="H1609" i="1"/>
  <c r="G1610" i="1" a="1"/>
  <c r="G1610" i="1"/>
  <c r="K1603" i="1" a="1"/>
  <c r="K1603" i="1"/>
  <c r="I1620" i="1" a="1"/>
  <c r="I1620" i="1"/>
  <c r="H1620" i="1" a="1"/>
  <c r="H1620" i="1"/>
  <c r="H1593" i="1" a="1"/>
  <c r="H1593" i="1"/>
  <c r="K1596" i="1" a="1"/>
  <c r="K1596" i="1"/>
  <c r="G1596" i="1" a="1"/>
  <c r="G1596" i="1"/>
  <c r="F1596" i="1" a="1"/>
  <c r="F1596" i="1"/>
  <c r="I1594" i="1" a="1"/>
  <c r="I1594" i="1"/>
  <c r="I1593" i="1" a="1"/>
  <c r="I1593" i="1"/>
  <c r="G1594" i="1" a="1"/>
  <c r="G1594" i="1"/>
  <c r="H1594" i="1" a="1"/>
  <c r="H1594" i="1"/>
  <c r="J1593" i="1" a="1"/>
  <c r="J1593" i="1"/>
  <c r="F1593" i="1" a="1"/>
  <c r="F1593" i="1"/>
  <c r="K1602" i="1" a="1"/>
  <c r="K1602" i="1"/>
  <c r="G1602" i="1" a="1"/>
  <c r="G1602" i="1"/>
  <c r="H1602" i="1" a="1"/>
  <c r="H1602" i="1"/>
  <c r="J1602" i="1" a="1"/>
  <c r="J1602" i="1"/>
  <c r="I1602" i="1" a="1"/>
  <c r="I1602" i="1"/>
  <c r="F1602" i="1" a="1"/>
  <c r="F1602" i="1"/>
  <c r="K1593" i="1" a="1"/>
  <c r="K1593" i="1"/>
  <c r="F1594" i="1" a="1"/>
  <c r="F1594" i="1"/>
  <c r="G1593" i="1" a="1"/>
  <c r="G1593" i="1"/>
  <c r="H1596" i="1" a="1"/>
  <c r="H1596" i="1"/>
  <c r="J1594" i="1" a="1"/>
  <c r="J1594" i="1"/>
  <c r="J1596" i="1" a="1"/>
  <c r="J1596" i="1"/>
  <c r="I1596" i="1" a="1"/>
  <c r="I1596" i="1"/>
  <c r="K1594" i="1" a="1"/>
  <c r="K1594" i="1"/>
  <c r="J1577" i="1" a="1"/>
  <c r="J1577" i="1"/>
  <c r="G1579" i="1" a="1"/>
  <c r="G1579" i="1"/>
  <c r="G1574" i="1" a="1"/>
  <c r="G1574" i="1"/>
  <c r="I1570" i="1" a="1"/>
  <c r="I1570" i="1"/>
  <c r="I1578" i="1" a="1"/>
  <c r="I1578" i="1"/>
  <c r="J1573" i="1" a="1"/>
  <c r="J1573" i="1"/>
  <c r="F1580" i="1" a="1"/>
  <c r="F1580" i="1"/>
  <c r="K1576" i="1" a="1"/>
  <c r="K1576" i="1"/>
  <c r="F1575" i="1" a="1"/>
  <c r="F1575" i="1"/>
  <c r="H1579" i="1" a="1"/>
  <c r="H1579" i="1"/>
  <c r="F1576" i="1" a="1"/>
  <c r="F1576" i="1"/>
  <c r="J1578" i="1" a="1"/>
  <c r="J1578" i="1"/>
  <c r="F1578" i="1" a="1"/>
  <c r="F1578" i="1"/>
  <c r="H1577" i="1" a="1"/>
  <c r="H1577" i="1"/>
  <c r="H1575" i="1" a="1"/>
  <c r="H1575" i="1"/>
  <c r="F1572" i="1" a="1"/>
  <c r="F1572" i="1"/>
  <c r="K1573" i="1" a="1"/>
  <c r="K1573" i="1"/>
  <c r="K1570" i="1" a="1"/>
  <c r="K1570" i="1"/>
  <c r="K1574" i="1" a="1"/>
  <c r="K1574" i="1"/>
  <c r="F1570" i="1" a="1"/>
  <c r="F1570" i="1"/>
  <c r="F1574" i="1" a="1"/>
  <c r="F1574" i="1"/>
  <c r="H1570" i="1" a="1"/>
  <c r="H1570" i="1"/>
  <c r="H1573" i="1" a="1"/>
  <c r="H1573" i="1"/>
  <c r="H1572" i="1" a="1"/>
  <c r="H1572" i="1"/>
  <c r="J1575" i="1" a="1"/>
  <c r="J1575" i="1"/>
  <c r="K1577" i="1" a="1"/>
  <c r="K1577" i="1"/>
  <c r="I1576" i="1" a="1"/>
  <c r="I1576" i="1"/>
  <c r="G1575" i="1" a="1"/>
  <c r="G1575" i="1"/>
  <c r="J1570" i="1" a="1"/>
  <c r="J1570" i="1"/>
  <c r="I1573" i="1" a="1"/>
  <c r="I1573" i="1"/>
  <c r="J1574" i="1" a="1"/>
  <c r="J1574" i="1"/>
  <c r="K1578" i="1" a="1"/>
  <c r="K1578" i="1"/>
  <c r="H1580" i="1" a="1"/>
  <c r="H1580" i="1"/>
  <c r="H1578" i="1" a="1"/>
  <c r="H1578" i="1"/>
  <c r="H1576" i="1" a="1"/>
  <c r="H1576" i="1"/>
  <c r="K1580" i="1" a="1"/>
  <c r="K1580" i="1"/>
  <c r="K1579" i="1" a="1"/>
  <c r="K1579" i="1"/>
  <c r="K1572" i="1" a="1"/>
  <c r="K1572" i="1"/>
  <c r="F1577" i="1" a="1"/>
  <c r="F1577" i="1"/>
  <c r="J1576" i="1" a="1"/>
  <c r="J1576" i="1"/>
  <c r="F1579" i="1" a="1"/>
  <c r="F1579" i="1"/>
  <c r="I1579" i="1" a="1"/>
  <c r="I1579" i="1"/>
  <c r="G1570" i="1" a="1"/>
  <c r="G1570" i="1"/>
  <c r="J1580" i="1" a="1"/>
  <c r="J1580" i="1"/>
  <c r="G1580" i="1" a="1"/>
  <c r="G1580" i="1"/>
  <c r="J1579" i="1" a="1"/>
  <c r="J1579" i="1"/>
  <c r="G1577" i="1" a="1"/>
  <c r="G1577" i="1"/>
  <c r="G1576" i="1" a="1"/>
  <c r="G1576" i="1"/>
  <c r="F1573" i="1" a="1"/>
  <c r="F1573" i="1"/>
  <c r="K1575" i="1" a="1"/>
  <c r="K1575" i="1"/>
  <c r="I1574" i="1" a="1"/>
  <c r="I1574" i="1"/>
  <c r="J1572" i="1" a="1"/>
  <c r="J1572" i="1"/>
  <c r="I1580" i="1" a="1"/>
  <c r="I1580" i="1"/>
  <c r="I1577" i="1" a="1"/>
  <c r="I1577" i="1"/>
  <c r="I1575" i="1" a="1"/>
  <c r="I1575" i="1"/>
  <c r="G1578" i="1" a="1"/>
  <c r="G1578" i="1"/>
  <c r="G1572" i="1" a="1"/>
  <c r="G1572" i="1"/>
  <c r="G1573" i="1" a="1"/>
  <c r="G1573" i="1"/>
  <c r="I1572" i="1" a="1"/>
  <c r="I1572" i="1"/>
  <c r="H1574" i="1" a="1"/>
  <c r="H1574" i="1"/>
  <c r="I1555" i="1" a="1"/>
  <c r="I1555" i="1"/>
  <c r="F1564" i="1" a="1"/>
  <c r="F1564" i="1"/>
  <c r="H1556" i="1" a="1"/>
  <c r="H1556" i="1"/>
  <c r="I1563" i="1" a="1"/>
  <c r="I1563" i="1"/>
  <c r="J1549" i="1" a="1"/>
  <c r="J1549" i="1"/>
  <c r="G1549" i="1" a="1"/>
  <c r="G1549" i="1"/>
  <c r="K1563" i="1" a="1"/>
  <c r="K1563" i="1"/>
  <c r="K1562" i="1" a="1"/>
  <c r="K1562" i="1"/>
  <c r="G1555" i="1" a="1"/>
  <c r="G1555" i="1"/>
  <c r="I1564" i="1" a="1"/>
  <c r="I1564" i="1"/>
  <c r="K1556" i="1" a="1"/>
  <c r="K1556" i="1"/>
  <c r="J1563" i="1" a="1"/>
  <c r="J1563" i="1"/>
  <c r="I1562" i="1" a="1"/>
  <c r="I1562" i="1"/>
  <c r="G1556" i="1" a="1"/>
  <c r="G1556" i="1"/>
  <c r="H1563" i="1" a="1"/>
  <c r="H1563" i="1"/>
  <c r="J1555" i="1" a="1"/>
  <c r="J1555" i="1"/>
  <c r="J1556" i="1" a="1"/>
  <c r="J1556" i="1"/>
  <c r="K1549" i="1" a="1"/>
  <c r="K1549" i="1"/>
  <c r="G1564" i="1" a="1"/>
  <c r="G1564" i="1"/>
  <c r="J1564" i="1" a="1"/>
  <c r="J1564" i="1"/>
  <c r="G1563" i="1" a="1"/>
  <c r="G1563" i="1"/>
  <c r="H1549" i="1" a="1"/>
  <c r="H1549" i="1"/>
  <c r="F1562" i="1" a="1"/>
  <c r="F1562" i="1"/>
  <c r="J1562" i="1" a="1"/>
  <c r="J1562" i="1"/>
  <c r="I1556" i="1" a="1"/>
  <c r="I1556" i="1"/>
  <c r="H1562" i="1" a="1"/>
  <c r="H1562" i="1"/>
  <c r="K1564" i="1" a="1"/>
  <c r="K1564" i="1"/>
  <c r="H1564" i="1" a="1"/>
  <c r="H1564" i="1"/>
  <c r="F1563" i="1" a="1"/>
  <c r="F1563" i="1"/>
  <c r="K1547" i="1" a="1"/>
  <c r="K1547" i="1"/>
  <c r="G1562" i="1" a="1"/>
  <c r="G1562" i="1"/>
  <c r="F1556" i="1" a="1"/>
  <c r="F1556" i="1"/>
  <c r="F1555" i="1" a="1"/>
  <c r="F1555" i="1"/>
  <c r="H1555" i="1" a="1"/>
  <c r="H1555" i="1"/>
  <c r="I1549" i="1" a="1"/>
  <c r="I1549" i="1"/>
  <c r="F1549" i="1" a="1"/>
  <c r="F1549" i="1"/>
  <c r="K1555" i="1" a="1"/>
  <c r="K1555" i="1"/>
  <c r="H1523" i="1" a="1"/>
  <c r="H1523" i="1"/>
  <c r="G1525" i="1" a="1"/>
  <c r="G1525" i="1"/>
  <c r="F1523" i="1" a="1"/>
  <c r="F1523" i="1"/>
  <c r="K1529" i="1" a="1"/>
  <c r="K1529" i="1"/>
  <c r="I1529" i="1" a="1"/>
  <c r="I1529" i="1"/>
  <c r="F1524" i="1" a="1"/>
  <c r="F1524" i="1"/>
  <c r="K1522" i="1" a="1"/>
  <c r="K1522" i="1"/>
  <c r="H1529" i="1" a="1"/>
  <c r="H1529" i="1"/>
  <c r="J1527" i="1" a="1"/>
  <c r="J1527" i="1"/>
  <c r="H1526" i="1" a="1"/>
  <c r="H1526" i="1"/>
  <c r="K1525" i="1" a="1"/>
  <c r="K1525" i="1"/>
  <c r="H1524" i="1" a="1"/>
  <c r="H1524" i="1"/>
  <c r="G1526" i="1" a="1"/>
  <c r="G1526" i="1"/>
  <c r="K1523" i="1" a="1"/>
  <c r="K1523" i="1"/>
  <c r="J1523" i="1" a="1"/>
  <c r="J1523" i="1"/>
  <c r="H1546" i="1" a="1"/>
  <c r="H1546" i="1"/>
  <c r="J1528" i="1" a="1"/>
  <c r="J1528" i="1"/>
  <c r="G1528" i="1" a="1"/>
  <c r="G1528" i="1"/>
  <c r="F1527" i="1" a="1"/>
  <c r="F1527" i="1"/>
  <c r="H1528" i="1" a="1"/>
  <c r="H1528" i="1"/>
  <c r="F1529" i="1" a="1"/>
  <c r="F1529" i="1"/>
  <c r="I1528" i="1" a="1"/>
  <c r="I1528" i="1"/>
  <c r="G1523" i="1" a="1"/>
  <c r="G1523" i="1"/>
  <c r="K1527" i="1" a="1"/>
  <c r="K1527" i="1"/>
  <c r="K1524" i="1" a="1"/>
  <c r="K1524" i="1"/>
  <c r="G1527" i="1" a="1"/>
  <c r="G1527" i="1"/>
  <c r="G1524" i="1" a="1"/>
  <c r="G1524" i="1"/>
  <c r="I1526" i="1" a="1"/>
  <c r="I1526" i="1"/>
  <c r="I1525" i="1" a="1"/>
  <c r="I1525" i="1"/>
  <c r="I1523" i="1" a="1"/>
  <c r="I1523" i="1"/>
  <c r="H1527" i="1" a="1"/>
  <c r="H1527" i="1"/>
  <c r="F1526" i="1" a="1"/>
  <c r="F1526" i="1"/>
  <c r="J1524" i="1" a="1"/>
  <c r="J1524" i="1"/>
  <c r="F1525" i="1" a="1"/>
  <c r="F1525" i="1"/>
  <c r="K1526" i="1" a="1"/>
  <c r="K1526" i="1"/>
  <c r="J1547" i="1" a="1"/>
  <c r="J1547" i="1"/>
  <c r="I1547" i="1" a="1"/>
  <c r="I1547" i="1"/>
  <c r="H1547" i="1" a="1"/>
  <c r="H1547" i="1"/>
  <c r="G1547" i="1" a="1"/>
  <c r="G1547" i="1"/>
  <c r="F1546" i="1" a="1"/>
  <c r="F1546" i="1"/>
  <c r="F1547" i="1" a="1"/>
  <c r="F1547" i="1"/>
  <c r="K1546" i="1" a="1"/>
  <c r="K1546" i="1"/>
  <c r="G1529" i="1" a="1"/>
  <c r="G1529" i="1"/>
  <c r="J1525" i="1" a="1"/>
  <c r="J1525" i="1"/>
  <c r="J1546" i="1" a="1"/>
  <c r="J1546" i="1"/>
  <c r="I1546" i="1" a="1"/>
  <c r="I1546" i="1"/>
  <c r="G1546" i="1" a="1"/>
  <c r="G1546" i="1"/>
  <c r="I1524" i="1" a="1"/>
  <c r="I1524" i="1"/>
  <c r="J1526" i="1" a="1"/>
  <c r="J1526" i="1"/>
  <c r="K1528" i="1" a="1"/>
  <c r="K1528" i="1"/>
  <c r="I1527" i="1" a="1"/>
  <c r="I1527" i="1"/>
  <c r="J1529" i="1" a="1"/>
  <c r="J1529" i="1"/>
  <c r="F1528" i="1" a="1"/>
  <c r="F1528" i="1"/>
  <c r="H1525" i="1" a="1"/>
  <c r="H1525" i="1"/>
  <c r="F1513" i="1" a="1"/>
  <c r="F1513" i="1"/>
  <c r="J1517" i="1" a="1"/>
  <c r="J1517" i="1"/>
  <c r="K1515" i="1" a="1"/>
  <c r="K1515" i="1"/>
  <c r="I1521" i="1" a="1"/>
  <c r="I1521" i="1"/>
  <c r="H1519" i="1" a="1"/>
  <c r="H1519" i="1"/>
  <c r="G1512" i="1" a="1"/>
  <c r="G1512" i="1"/>
  <c r="K1518" i="1" a="1"/>
  <c r="K1518" i="1"/>
  <c r="I1514" i="1" a="1"/>
  <c r="I1514" i="1"/>
  <c r="K1517" i="1" a="1"/>
  <c r="K1517" i="1"/>
  <c r="H1522" i="1" a="1"/>
  <c r="H1522" i="1"/>
  <c r="K1520" i="1" a="1"/>
  <c r="K1520" i="1"/>
  <c r="F1520" i="1" a="1"/>
  <c r="F1520" i="1"/>
  <c r="I1519" i="1" a="1"/>
  <c r="I1519" i="1"/>
  <c r="K1514" i="1" a="1"/>
  <c r="K1514" i="1"/>
  <c r="F1519" i="1" a="1"/>
  <c r="F1519" i="1"/>
  <c r="I1512" i="1" a="1"/>
  <c r="I1512" i="1"/>
  <c r="K1512" i="1" a="1"/>
  <c r="K1512" i="1"/>
  <c r="J1522" i="1" a="1"/>
  <c r="J1522" i="1"/>
  <c r="I1522" i="1" a="1"/>
  <c r="I1522" i="1"/>
  <c r="J1520" i="1" a="1"/>
  <c r="J1520" i="1"/>
  <c r="F1522" i="1" a="1"/>
  <c r="F1522" i="1"/>
  <c r="F1514" i="1" a="1"/>
  <c r="F1514" i="1"/>
  <c r="J1513" i="1" a="1"/>
  <c r="J1513" i="1"/>
  <c r="K1521" i="1" a="1"/>
  <c r="K1521" i="1"/>
  <c r="I1515" i="1" a="1"/>
  <c r="I1515" i="1"/>
  <c r="F1521" i="1" a="1"/>
  <c r="F1521" i="1"/>
  <c r="G1515" i="1" a="1"/>
  <c r="G1515" i="1"/>
  <c r="H1512" i="1" a="1"/>
  <c r="H1512" i="1"/>
  <c r="H1520" i="1" a="1"/>
  <c r="H1520" i="1"/>
  <c r="G1518" i="1" a="1"/>
  <c r="G1518" i="1"/>
  <c r="G1517" i="1" a="1"/>
  <c r="G1517" i="1"/>
  <c r="J1515" i="1" a="1"/>
  <c r="J1515" i="1"/>
  <c r="F1512" i="1" a="1"/>
  <c r="F1512" i="1"/>
  <c r="H1515" i="1" a="1"/>
  <c r="H1515" i="1"/>
  <c r="H1514" i="1" a="1"/>
  <c r="H1514" i="1"/>
  <c r="I1513" i="1" a="1"/>
  <c r="I1513" i="1"/>
  <c r="I1520" i="1" a="1"/>
  <c r="I1520" i="1"/>
  <c r="I1518" i="1" a="1"/>
  <c r="I1518" i="1"/>
  <c r="I1517" i="1" a="1"/>
  <c r="I1517" i="1"/>
  <c r="H1513" i="1" a="1"/>
  <c r="H1513" i="1"/>
  <c r="H1521" i="1" a="1"/>
  <c r="H1521" i="1"/>
  <c r="G1519" i="1" a="1"/>
  <c r="G1519" i="1"/>
  <c r="G1521" i="1" a="1"/>
  <c r="G1521" i="1"/>
  <c r="G1520" i="1" a="1"/>
  <c r="G1520" i="1"/>
  <c r="F1518" i="1" a="1"/>
  <c r="F1518" i="1"/>
  <c r="J1512" i="1" a="1"/>
  <c r="J1512" i="1"/>
  <c r="K1519" i="1" a="1"/>
  <c r="K1519" i="1"/>
  <c r="J1514" i="1" a="1"/>
  <c r="J1514" i="1"/>
  <c r="F1515" i="1" a="1"/>
  <c r="F1515" i="1"/>
  <c r="J1521" i="1" a="1"/>
  <c r="J1521" i="1"/>
  <c r="H1518" i="1" a="1"/>
  <c r="H1518" i="1"/>
  <c r="H1517" i="1" a="1"/>
  <c r="H1517" i="1"/>
  <c r="G1513" i="1" a="1"/>
  <c r="G1513" i="1"/>
  <c r="F1517" i="1" a="1"/>
  <c r="F1517" i="1"/>
  <c r="G1514" i="1" a="1"/>
  <c r="G1514" i="1"/>
  <c r="G1522" i="1" a="1"/>
  <c r="G1522" i="1"/>
  <c r="J1519" i="1" a="1"/>
  <c r="J1519" i="1"/>
  <c r="J1518" i="1" a="1"/>
  <c r="J1518" i="1"/>
  <c r="K1513" i="1" a="1"/>
  <c r="K1513" i="1"/>
  <c r="K1504" i="1" a="1"/>
  <c r="K1504" i="1"/>
  <c r="I1499" i="1" a="1"/>
  <c r="I1499" i="1"/>
  <c r="J1500" i="1" a="1"/>
  <c r="J1500" i="1"/>
  <c r="I1505" i="1" a="1"/>
  <c r="I1505" i="1"/>
  <c r="J1498" i="1" a="1"/>
  <c r="J1498" i="1"/>
  <c r="H1504" i="1" a="1"/>
  <c r="H1504" i="1"/>
  <c r="G1500" i="1" a="1"/>
  <c r="G1500" i="1"/>
  <c r="H1503" i="1" a="1"/>
  <c r="H1503" i="1"/>
  <c r="J1511" i="1" a="1"/>
  <c r="J1511" i="1"/>
  <c r="J1503" i="1" a="1"/>
  <c r="J1503" i="1"/>
  <c r="K1499" i="1" a="1"/>
  <c r="K1499" i="1"/>
  <c r="J1504" i="1" a="1"/>
  <c r="J1504" i="1"/>
  <c r="F1504" i="1" a="1"/>
  <c r="F1504" i="1"/>
  <c r="J1505" i="1" a="1"/>
  <c r="J1505" i="1"/>
  <c r="G1505" i="1" a="1"/>
  <c r="G1505" i="1"/>
  <c r="G1504" i="1" a="1"/>
  <c r="G1504" i="1"/>
  <c r="J1499" i="1" a="1"/>
  <c r="J1499" i="1"/>
  <c r="H1499" i="1" a="1"/>
  <c r="H1499" i="1"/>
  <c r="K1503" i="1" a="1"/>
  <c r="K1503" i="1"/>
  <c r="F1503" i="1" a="1"/>
  <c r="F1503" i="1"/>
  <c r="I1502" i="1" a="1"/>
  <c r="I1502" i="1"/>
  <c r="K1500" i="1" a="1"/>
  <c r="K1500" i="1"/>
  <c r="F1500" i="1" a="1"/>
  <c r="F1500" i="1"/>
  <c r="K1511" i="1" a="1"/>
  <c r="K1511" i="1"/>
  <c r="K1505" i="1" a="1"/>
  <c r="K1505" i="1"/>
  <c r="I1511" i="1" a="1"/>
  <c r="I1511" i="1"/>
  <c r="H1502" i="1" a="1"/>
  <c r="H1502" i="1"/>
  <c r="I1500" i="1" a="1"/>
  <c r="I1500" i="1"/>
  <c r="G1511" i="1" a="1"/>
  <c r="G1511" i="1"/>
  <c r="I1504" i="1" a="1"/>
  <c r="I1504" i="1"/>
  <c r="F1505" i="1" a="1"/>
  <c r="F1505" i="1"/>
  <c r="G1502" i="1" a="1"/>
  <c r="G1502" i="1"/>
  <c r="J1502" i="1" a="1"/>
  <c r="J1502" i="1"/>
  <c r="H1500" i="1" a="1"/>
  <c r="H1500" i="1"/>
  <c r="K1498" i="1" a="1"/>
  <c r="K1498" i="1"/>
  <c r="G1499" i="1" a="1"/>
  <c r="G1499" i="1"/>
  <c r="I1503" i="1" a="1"/>
  <c r="I1503" i="1"/>
  <c r="G1503" i="1" a="1"/>
  <c r="G1503" i="1"/>
  <c r="F1511" i="1" a="1"/>
  <c r="F1511" i="1"/>
  <c r="F1502" i="1" a="1"/>
  <c r="F1502" i="1"/>
  <c r="F1499" i="1" a="1"/>
  <c r="F1499" i="1"/>
  <c r="H1505" i="1" a="1"/>
  <c r="H1505" i="1"/>
  <c r="H1511" i="1" a="1"/>
  <c r="H1511" i="1"/>
  <c r="K1502" i="1" a="1"/>
  <c r="K1502" i="1"/>
  <c r="I1483" i="1" a="1"/>
  <c r="I1483" i="1"/>
  <c r="K1497" i="1" a="1"/>
  <c r="K1497" i="1"/>
  <c r="G1497" i="1" a="1"/>
  <c r="G1497" i="1"/>
  <c r="J1497" i="1" a="1"/>
  <c r="J1497" i="1"/>
  <c r="I1492" i="1" a="1"/>
  <c r="I1492" i="1"/>
  <c r="G1492" i="1" a="1"/>
  <c r="G1492" i="1"/>
  <c r="K1490" i="1" a="1"/>
  <c r="K1490" i="1"/>
  <c r="K1492" i="1" a="1"/>
  <c r="K1492" i="1"/>
  <c r="I1497" i="1" a="1"/>
  <c r="I1497" i="1"/>
  <c r="H1497" i="1" a="1"/>
  <c r="H1497" i="1"/>
  <c r="F1492" i="1" a="1"/>
  <c r="F1492" i="1"/>
  <c r="J1485" i="1" a="1"/>
  <c r="J1485" i="1"/>
  <c r="H1483" i="1" a="1"/>
  <c r="H1483" i="1"/>
  <c r="F1497" i="1" a="1"/>
  <c r="F1497" i="1"/>
  <c r="F1490" i="1" a="1"/>
  <c r="F1490" i="1"/>
  <c r="G1490" i="1" a="1"/>
  <c r="G1490" i="1"/>
  <c r="F1483" i="1" a="1"/>
  <c r="F1483" i="1"/>
  <c r="J1490" i="1" a="1"/>
  <c r="J1490" i="1"/>
  <c r="J1492" i="1" a="1"/>
  <c r="J1492" i="1"/>
  <c r="I1490" i="1" a="1"/>
  <c r="I1490" i="1"/>
  <c r="K1485" i="1" a="1"/>
  <c r="K1485" i="1"/>
  <c r="F1485" i="1" a="1"/>
  <c r="F1485" i="1"/>
  <c r="H1492" i="1" a="1"/>
  <c r="H1492" i="1"/>
  <c r="G1483" i="1" a="1"/>
  <c r="G1483" i="1"/>
  <c r="K1483" i="1" a="1"/>
  <c r="K1483" i="1"/>
  <c r="J1483" i="1" a="1"/>
  <c r="J1483" i="1"/>
  <c r="I1485" i="1" a="1"/>
  <c r="I1485" i="1"/>
  <c r="H1485" i="1" a="1"/>
  <c r="H1485" i="1"/>
  <c r="G1485" i="1" a="1"/>
  <c r="G1485" i="1"/>
  <c r="I1498" i="1" a="1"/>
  <c r="I1498" i="1"/>
  <c r="H1498" i="1" a="1"/>
  <c r="H1498" i="1"/>
  <c r="G1498" i="1" a="1"/>
  <c r="G1498" i="1"/>
  <c r="F1498" i="1" a="1"/>
  <c r="F1498" i="1"/>
  <c r="H1490" i="1" a="1"/>
  <c r="H1490" i="1"/>
  <c r="J1453" i="1" a="1"/>
  <c r="J1453" i="1"/>
  <c r="I1455" i="1" a="1"/>
  <c r="I1455" i="1"/>
  <c r="K1454" i="1" a="1"/>
  <c r="K1454" i="1"/>
  <c r="G1453" i="1" a="1"/>
  <c r="G1453" i="1"/>
  <c r="I1452" i="1" a="1"/>
  <c r="I1452" i="1"/>
  <c r="H1456" i="1" a="1"/>
  <c r="H1456" i="1"/>
  <c r="G1454" i="1" a="1"/>
  <c r="G1454" i="1"/>
  <c r="I1453" i="1" a="1"/>
  <c r="I1453" i="1"/>
  <c r="F1453" i="1" a="1"/>
  <c r="F1453" i="1"/>
  <c r="I1456" i="1" a="1"/>
  <c r="I1456" i="1"/>
  <c r="F1456" i="1" a="1"/>
  <c r="F1456" i="1"/>
  <c r="K1453" i="1" a="1"/>
  <c r="K1453" i="1"/>
  <c r="F1455" i="1" a="1"/>
  <c r="F1455" i="1"/>
  <c r="J1456" i="1" a="1"/>
  <c r="J1456" i="1"/>
  <c r="K1455" i="1" a="1"/>
  <c r="K1455" i="1"/>
  <c r="K1452" i="1" a="1"/>
  <c r="K1452" i="1"/>
  <c r="J1454" i="1" a="1"/>
  <c r="J1454" i="1"/>
  <c r="H1454" i="1" a="1"/>
  <c r="H1454" i="1"/>
  <c r="K1456" i="1" a="1"/>
  <c r="K1456" i="1"/>
  <c r="G1456" i="1" a="1"/>
  <c r="G1456" i="1"/>
  <c r="J1455" i="1" a="1"/>
  <c r="J1455" i="1"/>
  <c r="I1454" i="1" a="1"/>
  <c r="I1454" i="1"/>
  <c r="H1453" i="1" a="1"/>
  <c r="H1453" i="1"/>
  <c r="H1455" i="1" a="1"/>
  <c r="H1455" i="1"/>
  <c r="J1452" i="1" a="1"/>
  <c r="J1452" i="1"/>
  <c r="G1455" i="1" a="1"/>
  <c r="G1455" i="1"/>
  <c r="F1454" i="1" a="1"/>
  <c r="F1454" i="1"/>
  <c r="F1450" i="1" a="1"/>
  <c r="F1450" i="1"/>
  <c r="F1452" i="1" a="1"/>
  <c r="F1452" i="1"/>
  <c r="I1448" i="1" a="1"/>
  <c r="I1448" i="1"/>
  <c r="J1451" i="1" a="1"/>
  <c r="J1451" i="1"/>
  <c r="G1451" i="1" a="1"/>
  <c r="G1451" i="1"/>
  <c r="I1450" i="1" a="1"/>
  <c r="I1450" i="1"/>
  <c r="I1446" i="1" a="1"/>
  <c r="I1446" i="1"/>
  <c r="H1450" i="1" a="1"/>
  <c r="H1450" i="1"/>
  <c r="K1451" i="1" a="1"/>
  <c r="K1451" i="1"/>
  <c r="J1450" i="1" a="1"/>
  <c r="J1450" i="1"/>
  <c r="F1449" i="1" a="1"/>
  <c r="F1449" i="1"/>
  <c r="F1447" i="1" a="1"/>
  <c r="F1447" i="1"/>
  <c r="J1448" i="1" a="1"/>
  <c r="J1448" i="1"/>
  <c r="K1449" i="1" a="1"/>
  <c r="K1449" i="1"/>
  <c r="K1447" i="1" a="1"/>
  <c r="K1447" i="1"/>
  <c r="H1451" i="1" a="1"/>
  <c r="H1451" i="1"/>
  <c r="G1450" i="1" a="1"/>
  <c r="G1450" i="1"/>
  <c r="G1449" i="1" a="1"/>
  <c r="G1449" i="1"/>
  <c r="K1448" i="1" a="1"/>
  <c r="K1448" i="1"/>
  <c r="F1448" i="1" a="1"/>
  <c r="F1448" i="1"/>
  <c r="J1447" i="1" a="1"/>
  <c r="J1447" i="1"/>
  <c r="G1447" i="1" a="1"/>
  <c r="G1447" i="1"/>
  <c r="H1446" i="1" a="1"/>
  <c r="H1446" i="1"/>
  <c r="H1449" i="1" a="1"/>
  <c r="H1449" i="1"/>
  <c r="K1450" i="1" a="1"/>
  <c r="K1450" i="1"/>
  <c r="J1449" i="1" a="1"/>
  <c r="J1449" i="1"/>
  <c r="I1451" i="1" a="1"/>
  <c r="I1451" i="1"/>
  <c r="F1451" i="1" a="1"/>
  <c r="F1451" i="1"/>
  <c r="K1446" i="1" a="1"/>
  <c r="K1446" i="1"/>
  <c r="I1449" i="1" a="1"/>
  <c r="I1449" i="1"/>
  <c r="H1448" i="1" a="1"/>
  <c r="H1448" i="1"/>
  <c r="G1448" i="1" a="1"/>
  <c r="G1448" i="1" s="1"/>
  <c r="I1447" i="1" a="1"/>
  <c r="I1447" i="1"/>
  <c r="G1446" i="1" a="1"/>
  <c r="G1446" i="1"/>
  <c r="J1446" i="1" a="1"/>
  <c r="J1446" i="1"/>
  <c r="F1446" i="1" a="1"/>
  <c r="F1446" i="1"/>
  <c r="K1445" i="1" a="1"/>
  <c r="K1445" i="1"/>
  <c r="J1445" i="1" a="1"/>
  <c r="J1445" i="1" s="1"/>
  <c r="H1447" i="1" a="1"/>
  <c r="H1447" i="1"/>
  <c r="H1452" i="1" a="1"/>
  <c r="H1452" i="1"/>
  <c r="G1452" i="1" a="1"/>
  <c r="G1452" i="1"/>
  <c r="H2011" i="1" a="1"/>
  <c r="H2011" i="1"/>
  <c r="H2012" i="1" s="1" a="1"/>
  <c r="H2012" i="1" s="1"/>
  <c r="K2013" i="1" a="1"/>
  <c r="K2013" i="1" s="1"/>
  <c r="J2013" i="1" a="1"/>
  <c r="J2013" i="1"/>
  <c r="I2010" i="1" a="1"/>
  <c r="I2010" i="1"/>
  <c r="J2011" i="1" a="1"/>
  <c r="J2011" i="1" s="1"/>
  <c r="J2012" i="1" s="1" a="1"/>
  <c r="J2012" i="1" s="1"/>
  <c r="I2011" i="1" a="1"/>
  <c r="I2011" i="1"/>
  <c r="I2012" i="1" s="1" a="1"/>
  <c r="I2012" i="1" s="1"/>
  <c r="I2009" i="1" a="1"/>
  <c r="I2009" i="1" s="1"/>
  <c r="I2008" i="1" a="1"/>
  <c r="I2008" i="1"/>
  <c r="I2013" i="1" a="1"/>
  <c r="I2013" i="1"/>
  <c r="H2013" i="1" a="1"/>
  <c r="H2013" i="1"/>
  <c r="G2013" i="1" a="1"/>
  <c r="G2013" i="1" s="1"/>
  <c r="G2008" i="1" a="1"/>
  <c r="G2008" i="1"/>
  <c r="G2009" i="1" s="1" a="1"/>
  <c r="G2009" i="1" s="1"/>
  <c r="G2011" i="1" a="1"/>
  <c r="G2011" i="1" s="1"/>
  <c r="G2012" i="1" s="1" a="1"/>
  <c r="G2012" i="1" s="1"/>
  <c r="F2010" i="1" a="1"/>
  <c r="F2010" i="1"/>
  <c r="F2008" i="1" a="1"/>
  <c r="F2008" i="1" s="1"/>
  <c r="F2009" i="1" s="1" a="1"/>
  <c r="F2009" i="1" s="1"/>
  <c r="G2006" i="1" a="1"/>
  <c r="G2006" i="1" s="1"/>
  <c r="K2011" i="1" a="1"/>
  <c r="K2011" i="1" s="1"/>
  <c r="K2012" i="1" s="1" a="1"/>
  <c r="K2012" i="1" s="1"/>
  <c r="J2006" i="1" a="1"/>
  <c r="J2006" i="1" s="1"/>
  <c r="F2013" i="1" a="1"/>
  <c r="F2013" i="1" s="1"/>
  <c r="I2006" i="1" a="1"/>
  <c r="I2006" i="1"/>
  <c r="H2006" i="1" a="1"/>
  <c r="H2006" i="1" s="1"/>
  <c r="K2006" i="1" a="1"/>
  <c r="K2006" i="1" s="1"/>
  <c r="F2011" i="1" a="1"/>
  <c r="F2011" i="1"/>
  <c r="F2012" i="1" s="1" a="1"/>
  <c r="F2012" i="1" s="1"/>
  <c r="K2010" i="1" a="1"/>
  <c r="K2010" i="1"/>
  <c r="J2010" i="1" a="1"/>
  <c r="J2010" i="1"/>
  <c r="K2008" i="1" a="1"/>
  <c r="K2008" i="1" s="1"/>
  <c r="K2009" i="1" s="1" a="1"/>
  <c r="K2009" i="1" s="1"/>
  <c r="H2008" i="1" a="1"/>
  <c r="H2008" i="1" s="1"/>
  <c r="H2009" i="1" s="1" a="1"/>
  <c r="H2009" i="1" s="1"/>
  <c r="J2008" i="1" a="1"/>
  <c r="J2008" i="1" s="1"/>
  <c r="J2009" i="1" s="1" a="1"/>
  <c r="J2009" i="1" s="1"/>
  <c r="H2010" i="1" a="1"/>
  <c r="H2010" i="1" s="1"/>
  <c r="G2010" i="1" a="1"/>
  <c r="G2010" i="1" s="1"/>
  <c r="F1998" i="1" a="1"/>
  <c r="F1998" i="1"/>
  <c r="K2005" i="1" a="1"/>
  <c r="K2005" i="1" s="1"/>
  <c r="I1998" i="1" a="1"/>
  <c r="I1998" i="1" s="1"/>
  <c r="I1999" i="1" s="1" a="1"/>
  <c r="I1999" i="1" s="1"/>
  <c r="J1996" i="1" a="1"/>
  <c r="J1996" i="1"/>
  <c r="K1995" i="1" a="1"/>
  <c r="K1995" i="1"/>
  <c r="G1995" i="1" a="1"/>
  <c r="G1995" i="1"/>
  <c r="H1996" i="1" a="1"/>
  <c r="H1996" i="1"/>
  <c r="J2005" i="1" a="1"/>
  <c r="J2005" i="1" s="1"/>
  <c r="H2000" i="1" a="1"/>
  <c r="H2000" i="1"/>
  <c r="F1996" i="1" a="1"/>
  <c r="F1996" i="1" s="1"/>
  <c r="G2000" i="1" a="1"/>
  <c r="G2000" i="1" s="1"/>
  <c r="K1996" i="1" a="1"/>
  <c r="K1996" i="1" s="1"/>
  <c r="I2005" i="1" a="1"/>
  <c r="I2005" i="1"/>
  <c r="H2005" i="1" a="1"/>
  <c r="H2005" i="1" s="1"/>
  <c r="H1998" i="1" a="1"/>
  <c r="H1998" i="1" s="1"/>
  <c r="H1999" i="1" s="1" a="1"/>
  <c r="H1999" i="1" s="1"/>
  <c r="F2005" i="1" a="1"/>
  <c r="F2005" i="1" s="1"/>
  <c r="J2000" i="1" a="1"/>
  <c r="J2000" i="1"/>
  <c r="J1995" i="1" a="1"/>
  <c r="J1995" i="1" s="1"/>
  <c r="F2002" i="1" a="1"/>
  <c r="F2002" i="1" s="1"/>
  <c r="H2003" i="1" a="1"/>
  <c r="H2003" i="1" s="1"/>
  <c r="H2004" i="1" s="1" a="1"/>
  <c r="H2004" i="1" s="1"/>
  <c r="G2001" i="1" a="1"/>
  <c r="G2001" i="1" s="1"/>
  <c r="K2000" i="1" a="1"/>
  <c r="K2000" i="1" s="1"/>
  <c r="G1998" i="1" a="1"/>
  <c r="G1998" i="1" s="1"/>
  <c r="G1999" i="1" s="1" a="1"/>
  <c r="G1999" i="1" s="1"/>
  <c r="I1996" i="1" a="1"/>
  <c r="I1996" i="1"/>
  <c r="G1996" i="1" a="1"/>
  <c r="G1996" i="1"/>
  <c r="H1995" i="1" a="1"/>
  <c r="H1995" i="1" s="1"/>
  <c r="K2003" i="1" a="1"/>
  <c r="K2003" i="1" s="1"/>
  <c r="K2004" i="1" s="1" a="1"/>
  <c r="K2004" i="1" s="1"/>
  <c r="J2002" i="1" a="1"/>
  <c r="J2002" i="1" s="1"/>
  <c r="J2001" i="1" a="1"/>
  <c r="J2001" i="1"/>
  <c r="H2001" i="1" a="1"/>
  <c r="H2001" i="1" s="1"/>
  <c r="H2002" i="1" s="1" a="1"/>
  <c r="H2002" i="1" s="1"/>
  <c r="J2003" i="1" a="1"/>
  <c r="J2003" i="1"/>
  <c r="J2004" i="1" s="1" a="1"/>
  <c r="J2004" i="1" s="1"/>
  <c r="F2000" i="1" a="1"/>
  <c r="F2000" i="1" s="1"/>
  <c r="I2003" i="1" a="1"/>
  <c r="I2003" i="1" s="1"/>
  <c r="I2004" i="1" s="1" a="1"/>
  <c r="I2004" i="1" s="1"/>
  <c r="F2001" i="1" a="1"/>
  <c r="F2001" i="1" s="1"/>
  <c r="K1998" i="1" a="1"/>
  <c r="K1998" i="1" s="1"/>
  <c r="K1999" i="1" s="1" a="1"/>
  <c r="K1999" i="1" s="1"/>
  <c r="J1998" i="1" a="1"/>
  <c r="J1998" i="1" s="1"/>
  <c r="J1999" i="1" s="1" a="1"/>
  <c r="J1999" i="1" s="1"/>
  <c r="F1999" i="1" a="1"/>
  <c r="F1999" i="1"/>
  <c r="I1995" i="1" a="1"/>
  <c r="I1995" i="1" s="1"/>
  <c r="I2000" i="1" a="1"/>
  <c r="I2000" i="1"/>
  <c r="F2006" i="1" a="1"/>
  <c r="F2006" i="1"/>
  <c r="G2005" i="1" a="1"/>
  <c r="G2005" i="1"/>
  <c r="I2001" i="1" a="1"/>
  <c r="I2001" i="1" s="1"/>
  <c r="I2002" i="1" s="1" a="1"/>
  <c r="I2002" i="1" s="1"/>
  <c r="F2003" i="1" a="1"/>
  <c r="F2003" i="1" s="1"/>
  <c r="F2004" i="1" s="1" a="1"/>
  <c r="F2004" i="1" s="1"/>
  <c r="K2001" i="1" a="1"/>
  <c r="K2001" i="1" s="1"/>
  <c r="K2002" i="1" s="1" a="1"/>
  <c r="K2002" i="1" s="1"/>
  <c r="G2003" i="1" a="1"/>
  <c r="G2003" i="1" s="1"/>
  <c r="G2004" i="1" s="1" a="1"/>
  <c r="G2004" i="1" s="1"/>
  <c r="G2002" i="1" a="1"/>
  <c r="G2002" i="1" s="1"/>
  <c r="F1994" i="1" a="1"/>
  <c r="F1994" i="1" s="1"/>
  <c r="G1993" i="1" a="1"/>
  <c r="G1993" i="1"/>
  <c r="K1991" i="1" a="1"/>
  <c r="K1991" i="1" s="1"/>
  <c r="G1991" i="1" a="1"/>
  <c r="G1991" i="1"/>
  <c r="I1990" i="1" a="1"/>
  <c r="I1990" i="1"/>
  <c r="K1989" i="1" a="1"/>
  <c r="K1989" i="1"/>
  <c r="I1984" i="1" a="1"/>
  <c r="I1984" i="1"/>
  <c r="I1992" i="1" a="1"/>
  <c r="I1992" i="1" s="1"/>
  <c r="K1986" i="1" a="1"/>
  <c r="K1986" i="1" s="1"/>
  <c r="J1993" i="1" a="1"/>
  <c r="J1993" i="1" s="1"/>
  <c r="I1987" i="1" a="1"/>
  <c r="I1987" i="1" s="1"/>
  <c r="H1990" i="1" a="1"/>
  <c r="H1990" i="1" s="1"/>
  <c r="J1989" i="1" a="1"/>
  <c r="J1989" i="1"/>
  <c r="I1985" i="1" a="1"/>
  <c r="I1985" i="1" s="1"/>
  <c r="F1987" i="1" a="1"/>
  <c r="F1987" i="1" s="1"/>
  <c r="I1986" i="1" a="1"/>
  <c r="I1986" i="1" s="1"/>
  <c r="I1993" i="1" a="1"/>
  <c r="I1993" i="1"/>
  <c r="F1993" i="1" a="1"/>
  <c r="F1993" i="1"/>
  <c r="J1986" i="1" a="1"/>
  <c r="J1986" i="1"/>
  <c r="F1992" i="1" a="1"/>
  <c r="F1992" i="1"/>
  <c r="J1991" i="1" a="1"/>
  <c r="J1991" i="1" s="1"/>
  <c r="K1987" i="1" a="1"/>
  <c r="K1987" i="1"/>
  <c r="J1984" i="1" a="1"/>
  <c r="J1984" i="1" s="1"/>
  <c r="H1992" i="1" a="1"/>
  <c r="H1992" i="1" s="1"/>
  <c r="G1992" i="1" a="1"/>
  <c r="G1992" i="1" s="1"/>
  <c r="K1985" i="1" a="1"/>
  <c r="K1985" i="1" s="1"/>
  <c r="F1995" i="1" a="1"/>
  <c r="F1995" i="1" s="1"/>
  <c r="G1994" i="1" a="1"/>
  <c r="G1994" i="1" s="1"/>
  <c r="K1993" i="1" a="1"/>
  <c r="K1993" i="1" s="1"/>
  <c r="F1991" i="1" a="1"/>
  <c r="F1991" i="1"/>
  <c r="J1988" i="1" a="1"/>
  <c r="J1988" i="1"/>
  <c r="I1989" i="1" a="1"/>
  <c r="I1989" i="1"/>
  <c r="H1993" i="1" a="1"/>
  <c r="H1993" i="1" s="1"/>
  <c r="H1991" i="1" a="1"/>
  <c r="H1991" i="1" s="1"/>
  <c r="G1989" i="1" a="1"/>
  <c r="G1989" i="1"/>
  <c r="H1994" i="1" a="1"/>
  <c r="H1994" i="1" s="1"/>
  <c r="K1992" i="1" a="1"/>
  <c r="K1992" i="1" s="1"/>
  <c r="H1987" i="1" a="1"/>
  <c r="H1987" i="1" s="1"/>
  <c r="F1989" i="1" a="1"/>
  <c r="F1989" i="1" s="1"/>
  <c r="K1994" i="1" a="1"/>
  <c r="K1994" i="1"/>
  <c r="G1986" i="1" a="1"/>
  <c r="G1986" i="1" s="1"/>
  <c r="J1994" i="1" a="1"/>
  <c r="J1994" i="1" s="1"/>
  <c r="H1985" i="1" a="1"/>
  <c r="H1985" i="1"/>
  <c r="K1988" i="1" a="1"/>
  <c r="K1988" i="1"/>
  <c r="I1991" i="1" a="1"/>
  <c r="I1991" i="1" s="1"/>
  <c r="K1990" i="1" a="1"/>
  <c r="K1990" i="1"/>
  <c r="G1990" i="1" a="1"/>
  <c r="G1990" i="1" s="1"/>
  <c r="F1990" i="1" a="1"/>
  <c r="F1990" i="1"/>
  <c r="H1989" i="1" a="1"/>
  <c r="H1989" i="1" s="1"/>
  <c r="J1985" i="1" a="1"/>
  <c r="J1985" i="1" s="1"/>
  <c r="F1988" i="1" a="1"/>
  <c r="F1988" i="1" s="1"/>
  <c r="H1988" i="1" a="1"/>
  <c r="H1988" i="1"/>
  <c r="G1988" i="1" a="1"/>
  <c r="G1988" i="1"/>
  <c r="F1986" i="1" a="1"/>
  <c r="F1986" i="1" s="1"/>
  <c r="G1985" i="1" a="1"/>
  <c r="G1985" i="1" s="1"/>
  <c r="F1985" i="1" a="1"/>
  <c r="F1985" i="1"/>
  <c r="J1992" i="1" a="1"/>
  <c r="J1992" i="1" s="1"/>
  <c r="I1988" i="1" a="1"/>
  <c r="I1988" i="1" s="1"/>
  <c r="K1984" i="1" a="1"/>
  <c r="K1984" i="1"/>
  <c r="G1987" i="1" a="1"/>
  <c r="G1987" i="1" s="1"/>
  <c r="I1994" i="1" a="1"/>
  <c r="I1994" i="1"/>
  <c r="J1990" i="1" a="1"/>
  <c r="J1990" i="1" s="1"/>
  <c r="H1986" i="1" a="1"/>
  <c r="H1986" i="1" s="1"/>
  <c r="J1987" i="1" a="1"/>
  <c r="J1987" i="1"/>
  <c r="I1974" i="1" a="1"/>
  <c r="I1974" i="1"/>
  <c r="K1974" i="1" a="1"/>
  <c r="K1974" i="1"/>
  <c r="G1984" i="1" a="1"/>
  <c r="G1984" i="1" s="1"/>
  <c r="F1984" i="1" a="1"/>
  <c r="F1984" i="1" s="1"/>
  <c r="K1983" i="1" a="1"/>
  <c r="K1983" i="1" s="1"/>
  <c r="J1983" i="1" a="1"/>
  <c r="J1983" i="1" s="1"/>
  <c r="I1983" i="1" a="1"/>
  <c r="I1983" i="1" s="1"/>
  <c r="H1983" i="1" a="1"/>
  <c r="H1983" i="1" s="1"/>
  <c r="I1981" i="1" a="1"/>
  <c r="I1981" i="1" s="1"/>
  <c r="H1975" i="1" a="1"/>
  <c r="H1975" i="1"/>
  <c r="K1975" i="1" a="1"/>
  <c r="K1975" i="1" s="1"/>
  <c r="G1983" i="1" a="1"/>
  <c r="G1983" i="1"/>
  <c r="K1982" i="1" a="1"/>
  <c r="K1982" i="1"/>
  <c r="J1979" i="1" a="1"/>
  <c r="J1979" i="1"/>
  <c r="J1982" i="1" a="1"/>
  <c r="J1982" i="1"/>
  <c r="I1982" i="1" a="1"/>
  <c r="I1982" i="1" s="1"/>
  <c r="I1977" i="1" a="1"/>
  <c r="I1977" i="1" s="1"/>
  <c r="F1982" i="1" a="1"/>
  <c r="F1982" i="1"/>
  <c r="H1982" i="1" a="1"/>
  <c r="H1982" i="1" s="1"/>
  <c r="K1981" i="1" a="1"/>
  <c r="K1981" i="1" s="1"/>
  <c r="H1979" i="1" a="1"/>
  <c r="H1979" i="1" s="1"/>
  <c r="J1978" i="1" a="1"/>
  <c r="J1978" i="1" s="1"/>
  <c r="H1981" i="1" a="1"/>
  <c r="H1981" i="1" s="1"/>
  <c r="F1978" i="1" a="1"/>
  <c r="F1978" i="1" s="1"/>
  <c r="I1976" i="1" a="1"/>
  <c r="I1976" i="1"/>
  <c r="G1976" i="1" a="1"/>
  <c r="G1976" i="1"/>
  <c r="G1981" i="1" a="1"/>
  <c r="G1981" i="1"/>
  <c r="G1982" i="1" a="1"/>
  <c r="G1982" i="1"/>
  <c r="I1975" i="1" a="1"/>
  <c r="I1975" i="1" s="1"/>
  <c r="J1981" i="1" a="1"/>
  <c r="J1981" i="1"/>
  <c r="F1977" i="1" a="1"/>
  <c r="F1977" i="1"/>
  <c r="J1980" i="1" a="1"/>
  <c r="J1980" i="1" s="1"/>
  <c r="F1975" i="1" a="1"/>
  <c r="F1975" i="1" s="1"/>
  <c r="K1978" i="1" a="1"/>
  <c r="K1978" i="1" s="1"/>
  <c r="H1976" i="1" a="1"/>
  <c r="H1976" i="1" s="1"/>
  <c r="F1981" i="1" a="1"/>
  <c r="F1981" i="1" s="1"/>
  <c r="G1977" i="1" a="1"/>
  <c r="G1977" i="1" s="1"/>
  <c r="K1980" i="1" a="1"/>
  <c r="K1980" i="1"/>
  <c r="G1979" i="1" a="1"/>
  <c r="G1979" i="1"/>
  <c r="I1978" i="1" a="1"/>
  <c r="I1978" i="1"/>
  <c r="J1975" i="1" a="1"/>
  <c r="J1975" i="1" s="1"/>
  <c r="I1979" i="1" a="1"/>
  <c r="I1979" i="1" s="1"/>
  <c r="G1980" i="1" a="1"/>
  <c r="G1980" i="1"/>
  <c r="F1974" i="1" a="1"/>
  <c r="F1974" i="1"/>
  <c r="J1977" i="1" a="1"/>
  <c r="J1977" i="1" s="1"/>
  <c r="K1979" i="1" a="1"/>
  <c r="K1979" i="1" s="1"/>
  <c r="F1979" i="1" a="1"/>
  <c r="F1979" i="1" s="1"/>
  <c r="G1974" i="1" a="1"/>
  <c r="G1974" i="1"/>
  <c r="H1974" i="1" a="1"/>
  <c r="H1974" i="1" s="1"/>
  <c r="I1980" i="1" a="1"/>
  <c r="I1980" i="1" s="1"/>
  <c r="F1980" i="1" a="1"/>
  <c r="F1980" i="1"/>
  <c r="K1977" i="1" a="1"/>
  <c r="K1977" i="1"/>
  <c r="H1980" i="1" a="1"/>
  <c r="H1980" i="1" s="1"/>
  <c r="F1976" i="1" a="1"/>
  <c r="F1976" i="1" s="1"/>
  <c r="J1974" i="1" a="1"/>
  <c r="J1974" i="1" s="1"/>
  <c r="H1978" i="1" a="1"/>
  <c r="H1978" i="1"/>
  <c r="K1976" i="1" a="1"/>
  <c r="K1976" i="1"/>
  <c r="G1975" i="1" a="1"/>
  <c r="G1975" i="1" s="1"/>
  <c r="J1976" i="1" a="1"/>
  <c r="J1976" i="1" s="1"/>
  <c r="H1984" i="1" a="1"/>
  <c r="H1984" i="1"/>
  <c r="G1978" i="1" a="1"/>
  <c r="G1978" i="1"/>
  <c r="H1977" i="1" a="1"/>
  <c r="H1977" i="1" s="1"/>
  <c r="F1983" i="1" a="1"/>
  <c r="F1983" i="1" s="1"/>
  <c r="K1972" i="1" a="1"/>
  <c r="K1972" i="1"/>
  <c r="J1972" i="1" a="1"/>
  <c r="J1972" i="1" s="1"/>
  <c r="H1963" i="1" a="1"/>
  <c r="H1963" i="1" s="1"/>
  <c r="H1972" i="1" a="1"/>
  <c r="H1972" i="1" s="1"/>
  <c r="K1971" i="1" a="1"/>
  <c r="K1971" i="1" s="1"/>
  <c r="J1969" i="1" a="1"/>
  <c r="J1969" i="1"/>
  <c r="G1972" i="1" a="1"/>
  <c r="G1972" i="1"/>
  <c r="I1967" i="1" a="1"/>
  <c r="I1967" i="1" s="1"/>
  <c r="F1972" i="1" a="1"/>
  <c r="F1972" i="1"/>
  <c r="J1968" i="1" a="1"/>
  <c r="J1968" i="1"/>
  <c r="F1965" i="1" a="1"/>
  <c r="F1965" i="1"/>
  <c r="J1965" i="1" a="1"/>
  <c r="J1965" i="1" s="1"/>
  <c r="J1970" i="1" a="1"/>
  <c r="J1970" i="1" s="1"/>
  <c r="G1969" i="1" a="1"/>
  <c r="G1969" i="1" s="1"/>
  <c r="K1964" i="1" a="1"/>
  <c r="K1964" i="1" s="1"/>
  <c r="K1968" i="1" a="1"/>
  <c r="K1968" i="1" s="1"/>
  <c r="I1965" i="1" a="1"/>
  <c r="I1965" i="1" s="1"/>
  <c r="K1966" i="1" a="1"/>
  <c r="K1966" i="1" s="1"/>
  <c r="G1965" i="1" a="1"/>
  <c r="G1965" i="1"/>
  <c r="F1966" i="1" a="1"/>
  <c r="F1966" i="1" s="1"/>
  <c r="I1963" i="1" a="1"/>
  <c r="I1963" i="1"/>
  <c r="K1970" i="1" a="1"/>
  <c r="K1970" i="1"/>
  <c r="I1969" i="1" a="1"/>
  <c r="I1969" i="1"/>
  <c r="H1969" i="1" a="1"/>
  <c r="H1969" i="1"/>
  <c r="H1966" i="1" a="1"/>
  <c r="H1966" i="1" s="1"/>
  <c r="J1967" i="1" a="1"/>
  <c r="J1967" i="1" s="1"/>
  <c r="I1966" i="1" a="1"/>
  <c r="I1966" i="1"/>
  <c r="G1971" i="1" a="1"/>
  <c r="G1971" i="1" s="1"/>
  <c r="J1971" i="1" a="1"/>
  <c r="J1971" i="1" s="1"/>
  <c r="F1969" i="1" a="1"/>
  <c r="F1969" i="1" s="1"/>
  <c r="I1971" i="1" a="1"/>
  <c r="I1971" i="1" s="1"/>
  <c r="J1966" i="1" a="1"/>
  <c r="J1966" i="1" s="1"/>
  <c r="K1965" i="1" a="1"/>
  <c r="K1965" i="1" s="1"/>
  <c r="G1966" i="1" a="1"/>
  <c r="G1966" i="1"/>
  <c r="I1964" i="1" a="1"/>
  <c r="I1964" i="1"/>
  <c r="H1971" i="1" a="1"/>
  <c r="H1971" i="1"/>
  <c r="F1970" i="1" a="1"/>
  <c r="F1970" i="1"/>
  <c r="K1969" i="1" a="1"/>
  <c r="K1969" i="1" s="1"/>
  <c r="K1967" i="1" a="1"/>
  <c r="K1967" i="1"/>
  <c r="G1967" i="1" a="1"/>
  <c r="G1967" i="1"/>
  <c r="J1963" i="1" a="1"/>
  <c r="J1963" i="1" s="1"/>
  <c r="I1970" i="1" a="1"/>
  <c r="I1970" i="1" s="1"/>
  <c r="H1968" i="1" a="1"/>
  <c r="H1968" i="1" s="1"/>
  <c r="G1968" i="1" a="1"/>
  <c r="G1968" i="1" s="1"/>
  <c r="H1970" i="1" a="1"/>
  <c r="H1970" i="1" s="1"/>
  <c r="H1965" i="1" a="1"/>
  <c r="H1965" i="1" s="1"/>
  <c r="G1970" i="1" a="1"/>
  <c r="G1970" i="1"/>
  <c r="I1968" i="1" a="1"/>
  <c r="I1968" i="1"/>
  <c r="K1963" i="1" a="1"/>
  <c r="K1963" i="1"/>
  <c r="G1964" i="1" a="1"/>
  <c r="G1964" i="1" s="1"/>
  <c r="F1968" i="1" a="1"/>
  <c r="F1968" i="1" s="1"/>
  <c r="H1964" i="1" a="1"/>
  <c r="H1964" i="1"/>
  <c r="F1964" i="1" a="1"/>
  <c r="F1964" i="1"/>
  <c r="I1972" i="1" a="1"/>
  <c r="I1972" i="1" s="1"/>
  <c r="F1971" i="1" a="1"/>
  <c r="F1971" i="1" s="1"/>
  <c r="J1964" i="1" a="1"/>
  <c r="J1964" i="1" s="1"/>
  <c r="H1967" i="1" a="1"/>
  <c r="H1967" i="1"/>
  <c r="F1967" i="1" a="1"/>
  <c r="F1967" i="1" s="1"/>
  <c r="J1958" i="1" a="1"/>
  <c r="J1958" i="1" s="1"/>
  <c r="I1953" i="1" a="1"/>
  <c r="I1953" i="1"/>
  <c r="J1956" i="1" a="1"/>
  <c r="J1956" i="1"/>
  <c r="K1953" i="1" a="1"/>
  <c r="K1953" i="1" s="1"/>
  <c r="F1963" i="1" a="1"/>
  <c r="F1963" i="1" s="1"/>
  <c r="H1960" i="1" a="1"/>
  <c r="H1960" i="1" s="1"/>
  <c r="I1956" i="1" a="1"/>
  <c r="I1956" i="1"/>
  <c r="G1957" i="1" a="1"/>
  <c r="G1957" i="1"/>
  <c r="K1956" i="1" a="1"/>
  <c r="K1956" i="1" s="1"/>
  <c r="F1954" i="1" a="1"/>
  <c r="F1954" i="1" s="1"/>
  <c r="K1955" i="1" a="1"/>
  <c r="K1955" i="1"/>
  <c r="K1962" i="1" a="1"/>
  <c r="K1962" i="1"/>
  <c r="G1960" i="1" a="1"/>
  <c r="G1960" i="1" s="1"/>
  <c r="J1962" i="1" a="1"/>
  <c r="J1962" i="1" s="1"/>
  <c r="K1957" i="1" a="1"/>
  <c r="K1957" i="1"/>
  <c r="H1962" i="1" a="1"/>
  <c r="H1962" i="1" s="1"/>
  <c r="G1962" i="1" a="1"/>
  <c r="G1962" i="1" s="1"/>
  <c r="G1956" i="1" a="1"/>
  <c r="G1956" i="1" s="1"/>
  <c r="F1962" i="1" a="1"/>
  <c r="F1962" i="1" s="1"/>
  <c r="I1958" i="1" a="1"/>
  <c r="I1958" i="1"/>
  <c r="I1955" i="1" a="1"/>
  <c r="I1955" i="1" s="1"/>
  <c r="K1954" i="1" a="1"/>
  <c r="K1954" i="1" s="1"/>
  <c r="F1956" i="1" a="1"/>
  <c r="F1956" i="1"/>
  <c r="K1961" i="1" a="1"/>
  <c r="K1961" i="1"/>
  <c r="I1954" i="1" a="1"/>
  <c r="I1954" i="1"/>
  <c r="F1959" i="1" a="1"/>
  <c r="F1959" i="1" s="1"/>
  <c r="G1959" i="1" a="1"/>
  <c r="G1959" i="1" s="1"/>
  <c r="H1957" i="1" a="1"/>
  <c r="H1957" i="1" s="1"/>
  <c r="G1954" i="1" a="1"/>
  <c r="G1954" i="1" s="1"/>
  <c r="J1961" i="1" a="1"/>
  <c r="J1961" i="1" s="1"/>
  <c r="I1957" i="1" a="1"/>
  <c r="I1957" i="1" s="1"/>
  <c r="F1953" i="1" a="1"/>
  <c r="F1953" i="1" s="1"/>
  <c r="K1952" i="1" a="1"/>
  <c r="K1952" i="1"/>
  <c r="I1961" i="1" a="1"/>
  <c r="I1961" i="1" s="1"/>
  <c r="J1957" i="1" a="1"/>
  <c r="J1957" i="1"/>
  <c r="K1960" i="1" a="1"/>
  <c r="K1960" i="1"/>
  <c r="J1959" i="1" a="1"/>
  <c r="J1959" i="1"/>
  <c r="I1959" i="1" a="1"/>
  <c r="I1959" i="1"/>
  <c r="H1955" i="1" a="1"/>
  <c r="H1955" i="1" s="1"/>
  <c r="F1958" i="1" a="1"/>
  <c r="F1958" i="1" s="1"/>
  <c r="J1954" i="1" a="1"/>
  <c r="J1954" i="1"/>
  <c r="H1954" i="1" a="1"/>
  <c r="H1954" i="1" s="1"/>
  <c r="G1961" i="1" a="1"/>
  <c r="G1961" i="1" s="1"/>
  <c r="H1956" i="1" a="1"/>
  <c r="H1956" i="1" s="1"/>
  <c r="G1958" i="1" a="1"/>
  <c r="G1958" i="1" s="1"/>
  <c r="F1961" i="1" a="1"/>
  <c r="F1961" i="1" s="1"/>
  <c r="H1958" i="1" a="1"/>
  <c r="H1958" i="1" s="1"/>
  <c r="F1955" i="1" a="1"/>
  <c r="F1955" i="1"/>
  <c r="G1955" i="1" a="1"/>
  <c r="G1955" i="1"/>
  <c r="K1959" i="1" a="1"/>
  <c r="K1959" i="1"/>
  <c r="F1960" i="1" a="1"/>
  <c r="F1960" i="1"/>
  <c r="J1955" i="1" a="1"/>
  <c r="J1955" i="1" s="1"/>
  <c r="H1961" i="1" a="1"/>
  <c r="H1961" i="1"/>
  <c r="J1960" i="1" a="1"/>
  <c r="J1960" i="1" s="1"/>
  <c r="H1959" i="1" a="1"/>
  <c r="H1959" i="1" s="1"/>
  <c r="H1953" i="1" a="1"/>
  <c r="H1953" i="1" s="1"/>
  <c r="F1957" i="1" a="1"/>
  <c r="F1957" i="1" s="1"/>
  <c r="G1953" i="1" a="1"/>
  <c r="G1953" i="1" s="1"/>
  <c r="G1963" i="1" a="1"/>
  <c r="G1963" i="1" s="1"/>
  <c r="I1962" i="1" a="1"/>
  <c r="I1962" i="1" s="1"/>
  <c r="I1960" i="1" a="1"/>
  <c r="I1960" i="1"/>
  <c r="K1958" i="1" a="1"/>
  <c r="K1958" i="1"/>
  <c r="J1953" i="1" a="1"/>
  <c r="J1953" i="1"/>
  <c r="J1372" i="1" a="1"/>
  <c r="J1372" i="1" s="1"/>
  <c r="K1372" i="1" a="1"/>
  <c r="K1372" i="1" s="1"/>
  <c r="I1372" i="1" a="1"/>
  <c r="I1372" i="1"/>
  <c r="G1372" i="1" a="1"/>
  <c r="G1372" i="1"/>
  <c r="J1371" i="1" a="1"/>
  <c r="J1371" i="1" s="1"/>
  <c r="I1371" i="1" a="1"/>
  <c r="I1371" i="1" s="1"/>
  <c r="J1370" i="1" a="1"/>
  <c r="J1370" i="1" s="1"/>
  <c r="K1369" i="1" a="1"/>
  <c r="K1369" i="1"/>
  <c r="H1369" i="1" a="1"/>
  <c r="H1369" i="1" s="1"/>
  <c r="I1370" i="1" a="1"/>
  <c r="I1370" i="1" s="1"/>
  <c r="F1369" i="1" a="1"/>
  <c r="F1369" i="1"/>
  <c r="H1372" i="1" a="1"/>
  <c r="H1372" i="1"/>
  <c r="H1371" i="1" a="1"/>
  <c r="H1371" i="1" s="1"/>
  <c r="G1371" i="1" a="1"/>
  <c r="G1371" i="1" s="1"/>
  <c r="I1369" i="1" a="1"/>
  <c r="I1369" i="1" s="1"/>
  <c r="K1370" i="1" a="1"/>
  <c r="K1370" i="1"/>
  <c r="H1370" i="1" a="1"/>
  <c r="H1370" i="1"/>
  <c r="J1369" i="1" a="1"/>
  <c r="J1369" i="1" s="1"/>
  <c r="K1368" i="1" a="1"/>
  <c r="K1368" i="1" s="1"/>
  <c r="F1372" i="1" a="1"/>
  <c r="F1372" i="1"/>
  <c r="F1370" i="1" a="1"/>
  <c r="F1370" i="1"/>
  <c r="K1371" i="1" a="1"/>
  <c r="K1371" i="1" s="1"/>
  <c r="F1371" i="1" a="1"/>
  <c r="F1371" i="1" s="1"/>
  <c r="G1370" i="1" a="1"/>
  <c r="G1370" i="1"/>
  <c r="G1369" i="1" a="1"/>
  <c r="G1369" i="1" s="1"/>
  <c r="J1368" i="1" a="1"/>
  <c r="J1368" i="1" s="1"/>
  <c r="J1428" i="1" a="1"/>
  <c r="J1428" i="1" s="1"/>
  <c r="K1422" i="1" a="1"/>
  <c r="K1422" i="1" s="1"/>
  <c r="J1422" i="1" a="1"/>
  <c r="J1422" i="1"/>
  <c r="K1421" i="1" a="1"/>
  <c r="K1421" i="1"/>
  <c r="F1422" i="1" a="1"/>
  <c r="F1422" i="1" s="1"/>
  <c r="I1421" i="1" a="1"/>
  <c r="I1421" i="1"/>
  <c r="G1428" i="1" a="1"/>
  <c r="G1428" i="1"/>
  <c r="J1421" i="1" a="1"/>
  <c r="J1421" i="1"/>
  <c r="G1422" i="1" a="1"/>
  <c r="G1422" i="1" s="1"/>
  <c r="H1428" i="1" a="1"/>
  <c r="H1428" i="1" s="1"/>
  <c r="H1422" i="1" a="1"/>
  <c r="H1422" i="1" s="1"/>
  <c r="G1429" i="1" a="1"/>
  <c r="G1429" i="1" s="1"/>
  <c r="K1428" i="1" a="1"/>
  <c r="K1428" i="1" s="1"/>
  <c r="I1428" i="1" a="1"/>
  <c r="I1428" i="1" s="1"/>
  <c r="F1428" i="1" a="1"/>
  <c r="F1428" i="1" s="1"/>
  <c r="I1429" i="1" a="1"/>
  <c r="I1429" i="1"/>
  <c r="H1429" i="1" a="1"/>
  <c r="H1429" i="1" s="1"/>
  <c r="F1429" i="1" a="1"/>
  <c r="F1429" i="1"/>
  <c r="I1422" i="1" a="1"/>
  <c r="I1422" i="1"/>
  <c r="J1432" i="1" a="1"/>
  <c r="J1432" i="1"/>
  <c r="I1432" i="1" a="1"/>
  <c r="I1432" i="1"/>
  <c r="K1430" i="1" a="1"/>
  <c r="K1430" i="1" s="1"/>
  <c r="H1432" i="1" a="1"/>
  <c r="H1432" i="1" s="1"/>
  <c r="F1432" i="1" a="1"/>
  <c r="F1432" i="1"/>
  <c r="G1432" i="1" a="1"/>
  <c r="G1432" i="1" s="1"/>
  <c r="G1430" i="1" a="1"/>
  <c r="G1430" i="1" s="1"/>
  <c r="J1431" i="1" a="1"/>
  <c r="J1431" i="1" s="1"/>
  <c r="K1431" i="1" a="1"/>
  <c r="K1431" i="1" s="1"/>
  <c r="I1431" i="1" a="1"/>
  <c r="I1431" i="1" s="1"/>
  <c r="H1431" i="1" a="1"/>
  <c r="H1431" i="1" s="1"/>
  <c r="G1431" i="1" a="1"/>
  <c r="G1431" i="1"/>
  <c r="F1431" i="1" a="1"/>
  <c r="F1431" i="1"/>
  <c r="J1430" i="1" a="1"/>
  <c r="J1430" i="1"/>
  <c r="I1430" i="1" a="1"/>
  <c r="I1430" i="1"/>
  <c r="K1429" i="1" a="1"/>
  <c r="K1429" i="1" s="1"/>
  <c r="J1429" i="1" a="1"/>
  <c r="J1429" i="1"/>
  <c r="H1430" i="1" a="1"/>
  <c r="H1430" i="1"/>
  <c r="F1430" i="1" a="1"/>
  <c r="F1430" i="1" s="1"/>
  <c r="K1403" i="1" a="1"/>
  <c r="K1403" i="1" s="1"/>
  <c r="H1403" i="1" a="1"/>
  <c r="H1403" i="1" s="1"/>
  <c r="G1402" i="1" a="1"/>
  <c r="G1402" i="1" s="1"/>
  <c r="J1399" i="1" a="1"/>
  <c r="J1399" i="1" s="1"/>
  <c r="K1400" i="1" a="1"/>
  <c r="K1400" i="1" s="1"/>
  <c r="I1401" i="1" a="1"/>
  <c r="I1401" i="1"/>
  <c r="G1400" i="1" a="1"/>
  <c r="G1400" i="1"/>
  <c r="J1400" i="1" a="1"/>
  <c r="J1400" i="1"/>
  <c r="J1403" i="1" a="1"/>
  <c r="J1403" i="1" s="1"/>
  <c r="I1403" i="1" a="1"/>
  <c r="I1403" i="1" s="1"/>
  <c r="F1402" i="1" a="1"/>
  <c r="F1402" i="1"/>
  <c r="I1400" i="1" a="1"/>
  <c r="I1400" i="1"/>
  <c r="G1399" i="1" a="1"/>
  <c r="G1399" i="1" s="1"/>
  <c r="G1401" i="1" a="1"/>
  <c r="G1401" i="1" s="1"/>
  <c r="K1401" i="1" a="1"/>
  <c r="K1401" i="1" s="1"/>
  <c r="H1399" i="1" a="1"/>
  <c r="H1399" i="1"/>
  <c r="H1400" i="1" a="1"/>
  <c r="H1400" i="1" s="1"/>
  <c r="I1402" i="1" a="1"/>
  <c r="I1402" i="1" s="1"/>
  <c r="H1401" i="1" a="1"/>
  <c r="H1401" i="1"/>
  <c r="G1403" i="1" a="1"/>
  <c r="G1403" i="1"/>
  <c r="F1403" i="1" a="1"/>
  <c r="F1403" i="1" s="1"/>
  <c r="I1399" i="1" a="1"/>
  <c r="I1399" i="1" s="1"/>
  <c r="J1402" i="1" a="1"/>
  <c r="J1402" i="1" s="1"/>
  <c r="H1402" i="1" a="1"/>
  <c r="H1402" i="1"/>
  <c r="F1400" i="1" a="1"/>
  <c r="F1400" i="1"/>
  <c r="K1399" i="1" a="1"/>
  <c r="K1399" i="1" s="1"/>
  <c r="F1399" i="1" a="1"/>
  <c r="F1399" i="1" s="1"/>
  <c r="K1402" i="1" a="1"/>
  <c r="K1402" i="1"/>
  <c r="J1401" i="1" a="1"/>
  <c r="J1401" i="1"/>
  <c r="F1401" i="1" a="1"/>
  <c r="F1401" i="1" s="1"/>
  <c r="I1359" i="1" a="1"/>
  <c r="I1359" i="1" s="1"/>
  <c r="H1356" i="1" a="1"/>
  <c r="H1356" i="1"/>
  <c r="F1363" i="1" a="1"/>
  <c r="F1363" i="1" s="1"/>
  <c r="J1361" i="1" a="1"/>
  <c r="J1361" i="1" s="1"/>
  <c r="H1362" i="1" a="1"/>
  <c r="H1362" i="1" s="1"/>
  <c r="J1358" i="1" a="1"/>
  <c r="J1358" i="1" s="1"/>
  <c r="F1361" i="1" a="1"/>
  <c r="F1361" i="1"/>
  <c r="G1362" i="1" a="1"/>
  <c r="G1362" i="1"/>
  <c r="H1360" i="1" a="1"/>
  <c r="H1360" i="1" s="1"/>
  <c r="F1362" i="1" a="1"/>
  <c r="F1362" i="1"/>
  <c r="I1361" i="1" a="1"/>
  <c r="I1361" i="1"/>
  <c r="H1358" i="1" a="1"/>
  <c r="H1358" i="1"/>
  <c r="G1361" i="1" a="1"/>
  <c r="G1361" i="1" s="1"/>
  <c r="J1360" i="1" a="1"/>
  <c r="J1360" i="1" s="1"/>
  <c r="J1357" i="1" a="1"/>
  <c r="J1357" i="1" s="1"/>
  <c r="G1356" i="1" a="1"/>
  <c r="G1356" i="1" s="1"/>
  <c r="I1360" i="1" a="1"/>
  <c r="I1360" i="1" s="1"/>
  <c r="I1356" i="1" a="1"/>
  <c r="I1356" i="1" s="1"/>
  <c r="G1360" i="1" a="1"/>
  <c r="G1360" i="1" s="1"/>
  <c r="H1359" i="1" a="1"/>
  <c r="H1359" i="1"/>
  <c r="K1359" i="1" a="1"/>
  <c r="K1359" i="1" s="1"/>
  <c r="I1357" i="1" a="1"/>
  <c r="I1357" i="1"/>
  <c r="K1358" i="1" a="1"/>
  <c r="K1358" i="1"/>
  <c r="G1357" i="1" a="1"/>
  <c r="G1357" i="1"/>
  <c r="F1357" i="1" a="1"/>
  <c r="F1357" i="1"/>
  <c r="G1359" i="1" a="1"/>
  <c r="G1359" i="1" s="1"/>
  <c r="G1364" i="1" a="1"/>
  <c r="G1364" i="1" s="1"/>
  <c r="F1364" i="1" a="1"/>
  <c r="F1364" i="1"/>
  <c r="K1363" i="1" a="1"/>
  <c r="K1363" i="1" s="1"/>
  <c r="I1362" i="1" a="1"/>
  <c r="I1362" i="1" s="1"/>
  <c r="K1360" i="1" a="1"/>
  <c r="K1360" i="1" s="1"/>
  <c r="J1356" i="1" a="1"/>
  <c r="J1356" i="1" s="1"/>
  <c r="J1363" i="1" a="1"/>
  <c r="J1363" i="1" s="1"/>
  <c r="I1358" i="1" a="1"/>
  <c r="I1358" i="1" s="1"/>
  <c r="I1363" i="1" a="1"/>
  <c r="I1363" i="1"/>
  <c r="H1363" i="1" a="1"/>
  <c r="H1363" i="1"/>
  <c r="K1362" i="1" a="1"/>
  <c r="K1362" i="1"/>
  <c r="K1361" i="1" a="1"/>
  <c r="K1361" i="1"/>
  <c r="F1359" i="1" a="1"/>
  <c r="F1359" i="1" s="1"/>
  <c r="G1358" i="1" a="1"/>
  <c r="G1358" i="1"/>
  <c r="H1357" i="1" a="1"/>
  <c r="H1357" i="1"/>
  <c r="F1358" i="1" a="1"/>
  <c r="F1358" i="1" s="1"/>
  <c r="G1363" i="1" a="1"/>
  <c r="G1363" i="1" s="1"/>
  <c r="J1362" i="1" a="1"/>
  <c r="J1362" i="1" s="1"/>
  <c r="H1361" i="1" a="1"/>
  <c r="H1361" i="1" s="1"/>
  <c r="F1360" i="1" a="1"/>
  <c r="F1360" i="1" s="1"/>
  <c r="J1359" i="1" a="1"/>
  <c r="J1359" i="1" s="1"/>
  <c r="K1357" i="1" a="1"/>
  <c r="K1357" i="1"/>
  <c r="K1356" i="1" a="1"/>
  <c r="K1356" i="1"/>
  <c r="F1408" i="1" a="1"/>
  <c r="F1408" i="1"/>
  <c r="J1406" i="1" a="1"/>
  <c r="J1406" i="1" s="1"/>
  <c r="I1407" i="1" a="1"/>
  <c r="I1407" i="1" s="1"/>
  <c r="G1405" i="1" a="1"/>
  <c r="G1405" i="1"/>
  <c r="I1408" i="1" a="1"/>
  <c r="I1408" i="1"/>
  <c r="H1408" i="1" a="1"/>
  <c r="H1408" i="1" s="1"/>
  <c r="G1408" i="1" a="1"/>
  <c r="G1408" i="1" s="1"/>
  <c r="K1407" i="1" a="1"/>
  <c r="K1407" i="1" s="1"/>
  <c r="G1407" i="1" a="1"/>
  <c r="G1407" i="1"/>
  <c r="F1407" i="1" a="1"/>
  <c r="F1407" i="1" s="1"/>
  <c r="G1406" i="1" a="1"/>
  <c r="G1406" i="1" s="1"/>
  <c r="F1405" i="1" a="1"/>
  <c r="F1405" i="1"/>
  <c r="I1406" i="1" a="1"/>
  <c r="I1406" i="1"/>
  <c r="H1406" i="1" a="1"/>
  <c r="H1406" i="1" s="1"/>
  <c r="J1405" i="1" a="1"/>
  <c r="J1405" i="1" s="1"/>
  <c r="H1407" i="1" a="1"/>
  <c r="H1407" i="1" s="1"/>
  <c r="I1405" i="1" a="1"/>
  <c r="I1405" i="1"/>
  <c r="K1406" i="1" a="1"/>
  <c r="K1406" i="1"/>
  <c r="K1405" i="1" a="1"/>
  <c r="K1405" i="1" s="1"/>
  <c r="H1405" i="1" a="1"/>
  <c r="H1405" i="1" s="1"/>
  <c r="J1407" i="1" a="1"/>
  <c r="J1407" i="1"/>
  <c r="F1406" i="1" a="1"/>
  <c r="F1406" i="1"/>
  <c r="K1418" i="1" a="1"/>
  <c r="K1418" i="1" s="1"/>
  <c r="J1419" i="1" a="1"/>
  <c r="J1419" i="1" s="1"/>
  <c r="I1419" i="1" a="1"/>
  <c r="I1419" i="1"/>
  <c r="F1414" i="1" a="1"/>
  <c r="F1414" i="1" s="1"/>
  <c r="H1419" i="1" a="1"/>
  <c r="H1419" i="1" s="1"/>
  <c r="F1415" i="1" a="1"/>
  <c r="F1415" i="1" s="1"/>
  <c r="G1418" i="1" a="1"/>
  <c r="G1418" i="1" s="1"/>
  <c r="J1417" i="1" a="1"/>
  <c r="J1417" i="1"/>
  <c r="G1417" i="1" a="1"/>
  <c r="G1417" i="1"/>
  <c r="K1408" i="1" a="1"/>
  <c r="K1408" i="1" s="1"/>
  <c r="F1418" i="1" a="1"/>
  <c r="F1418" i="1"/>
  <c r="H1416" i="1" a="1"/>
  <c r="H1416" i="1"/>
  <c r="K1416" i="1" a="1"/>
  <c r="K1416" i="1"/>
  <c r="J1415" i="1" a="1"/>
  <c r="J1415" i="1" s="1"/>
  <c r="K1414" i="1" a="1"/>
  <c r="K1414" i="1" s="1"/>
  <c r="H1414" i="1" a="1"/>
  <c r="H1414" i="1" s="1"/>
  <c r="J1414" i="1" a="1"/>
  <c r="J1414" i="1" s="1"/>
  <c r="K1417" i="1" a="1"/>
  <c r="K1417" i="1" s="1"/>
  <c r="H1417" i="1" a="1"/>
  <c r="H1417" i="1" s="1"/>
  <c r="G1416" i="1" a="1"/>
  <c r="G1416" i="1" s="1"/>
  <c r="G1414" i="1" a="1"/>
  <c r="G1414" i="1"/>
  <c r="H1421" i="1" a="1"/>
  <c r="H1421" i="1" s="1"/>
  <c r="H1418" i="1" a="1"/>
  <c r="H1418" i="1"/>
  <c r="F1419" i="1" a="1"/>
  <c r="F1419" i="1"/>
  <c r="F1416" i="1" a="1"/>
  <c r="F1416" i="1"/>
  <c r="G1421" i="1" a="1"/>
  <c r="G1421" i="1"/>
  <c r="I1415" i="1" a="1"/>
  <c r="I1415" i="1" s="1"/>
  <c r="I1417" i="1" a="1"/>
  <c r="I1417" i="1" s="1"/>
  <c r="F1421" i="1" a="1"/>
  <c r="F1421" i="1"/>
  <c r="H1415" i="1" a="1"/>
  <c r="H1415" i="1" s="1"/>
  <c r="K1420" i="1" a="1"/>
  <c r="K1420" i="1" s="1"/>
  <c r="J1420" i="1" a="1"/>
  <c r="J1420" i="1" s="1"/>
  <c r="I1416" i="1" a="1"/>
  <c r="I1416" i="1" s="1"/>
  <c r="I1414" i="1" a="1"/>
  <c r="I1414" i="1" s="1"/>
  <c r="I1420" i="1" a="1"/>
  <c r="I1420" i="1" s="1"/>
  <c r="H1420" i="1" a="1"/>
  <c r="H1420" i="1"/>
  <c r="I1418" i="1" a="1"/>
  <c r="I1418" i="1"/>
  <c r="J1416" i="1" a="1"/>
  <c r="J1416" i="1"/>
  <c r="K1415" i="1" a="1"/>
  <c r="K1415" i="1"/>
  <c r="G1420" i="1" a="1"/>
  <c r="G1420" i="1" s="1"/>
  <c r="J1418" i="1" a="1"/>
  <c r="J1418" i="1"/>
  <c r="G1415" i="1" a="1"/>
  <c r="G1415" i="1"/>
  <c r="F1420" i="1" a="1"/>
  <c r="F1420" i="1" s="1"/>
  <c r="F1417" i="1" a="1"/>
  <c r="F1417" i="1" s="1"/>
  <c r="J1408" i="1" a="1"/>
  <c r="J1408" i="1" s="1"/>
  <c r="K1419" i="1" a="1"/>
  <c r="K1419" i="1" s="1"/>
  <c r="G1419" i="1" a="1"/>
  <c r="G1419" i="1" s="1"/>
  <c r="J1365" i="1" a="1"/>
  <c r="J1365" i="1" s="1"/>
  <c r="H1365" i="1" a="1"/>
  <c r="H1365" i="1"/>
  <c r="J1366" i="1" a="1"/>
  <c r="J1366" i="1"/>
  <c r="I1366" i="1" a="1"/>
  <c r="I1366" i="1"/>
  <c r="F1366" i="1" a="1"/>
  <c r="F1366" i="1" s="1"/>
  <c r="K1365" i="1" a="1"/>
  <c r="K1365" i="1" s="1"/>
  <c r="I1365" i="1" a="1"/>
  <c r="I1365" i="1"/>
  <c r="F1365" i="1" a="1"/>
  <c r="F1365" i="1"/>
  <c r="G1366" i="1" a="1"/>
  <c r="G1366" i="1" s="1"/>
  <c r="F1367" i="1" a="1"/>
  <c r="F1367" i="1" s="1"/>
  <c r="H1367" i="1" a="1"/>
  <c r="H1367" i="1" s="1"/>
  <c r="K1366" i="1" a="1"/>
  <c r="K1366" i="1"/>
  <c r="G1365" i="1" a="1"/>
  <c r="G1365" i="1" s="1"/>
  <c r="G1367" i="1" a="1"/>
  <c r="G1367" i="1" s="1"/>
  <c r="H1366" i="1" a="1"/>
  <c r="H1366" i="1"/>
  <c r="K1364" i="1" a="1"/>
  <c r="K1364" i="1"/>
  <c r="J1364" i="1" a="1"/>
  <c r="J1364" i="1" s="1"/>
  <c r="I1364" i="1" a="1"/>
  <c r="I1364" i="1" s="1"/>
  <c r="H1364" i="1" a="1"/>
  <c r="H1364" i="1" s="1"/>
  <c r="I1368" i="1" a="1"/>
  <c r="I1368" i="1"/>
  <c r="H1368" i="1" a="1"/>
  <c r="H1368" i="1"/>
  <c r="G1368" i="1" a="1"/>
  <c r="G1368" i="1" s="1"/>
  <c r="F1368" i="1" a="1"/>
  <c r="F1368" i="1" s="1"/>
  <c r="K1367" i="1" a="1"/>
  <c r="K1367" i="1"/>
  <c r="J1367" i="1" a="1"/>
  <c r="J1367" i="1"/>
  <c r="I1367" i="1" a="1"/>
  <c r="I1367" i="1" s="1"/>
  <c r="H1443" i="1" a="1"/>
  <c r="H1443" i="1" s="1"/>
  <c r="G1443" i="1" a="1"/>
  <c r="G1443" i="1"/>
  <c r="F1443" i="1" a="1"/>
  <c r="F1443" i="1" s="1"/>
  <c r="J1442" i="1" a="1"/>
  <c r="J1442" i="1" s="1"/>
  <c r="K1442" i="1" a="1"/>
  <c r="K1442" i="1" s="1"/>
  <c r="I1443" i="1" a="1"/>
  <c r="I1443" i="1" s="1"/>
  <c r="F1439" i="1" a="1"/>
  <c r="F1439" i="1"/>
  <c r="K1438" i="1" a="1"/>
  <c r="K1438" i="1"/>
  <c r="I1438" i="1" a="1"/>
  <c r="I1438" i="1" s="1"/>
  <c r="H1438" i="1" a="1"/>
  <c r="H1438" i="1"/>
  <c r="F1438" i="1" a="1"/>
  <c r="F1438" i="1"/>
  <c r="G1439" i="1" a="1"/>
  <c r="G1439" i="1"/>
  <c r="J1438" i="1" a="1"/>
  <c r="J1438" i="1" s="1"/>
  <c r="G1438" i="1" a="1"/>
  <c r="G1438" i="1" s="1"/>
  <c r="I1436" i="1" a="1"/>
  <c r="I1436" i="1" s="1"/>
  <c r="G1436" i="1" a="1"/>
  <c r="G1436" i="1" s="1"/>
  <c r="J1435" i="1" a="1"/>
  <c r="J1435" i="1" s="1"/>
  <c r="F1436" i="1" a="1"/>
  <c r="F1436" i="1" s="1"/>
  <c r="H1435" i="1" a="1"/>
  <c r="H1435" i="1" s="1"/>
  <c r="H1436" i="1" a="1"/>
  <c r="H1436" i="1"/>
  <c r="K1435" i="1" a="1"/>
  <c r="K1435" i="1" s="1"/>
  <c r="I1435" i="1" a="1"/>
  <c r="I1435" i="1"/>
  <c r="J1443" i="1" a="1"/>
  <c r="J1443" i="1"/>
  <c r="I1444" i="1" a="1"/>
  <c r="I1444" i="1"/>
  <c r="H1444" i="1" a="1"/>
  <c r="H1444" i="1"/>
  <c r="G1444" i="1" a="1"/>
  <c r="G1444" i="1" s="1"/>
  <c r="F1444" i="1" a="1"/>
  <c r="F1444" i="1" s="1"/>
  <c r="K1443" i="1" a="1"/>
  <c r="K1443" i="1"/>
  <c r="G1440" i="1" a="1"/>
  <c r="G1440" i="1" s="1"/>
  <c r="H1439" i="1" a="1"/>
  <c r="H1439" i="1" s="1"/>
  <c r="H1440" i="1" a="1"/>
  <c r="H1440" i="1" s="1"/>
  <c r="F1440" i="1" a="1"/>
  <c r="F1440" i="1" s="1"/>
  <c r="K1439" i="1" a="1"/>
  <c r="K1439" i="1" s="1"/>
  <c r="I1439" i="1" a="1"/>
  <c r="I1439" i="1" s="1"/>
  <c r="J1439" i="1" a="1"/>
  <c r="J1439" i="1"/>
  <c r="H1441" i="1" a="1"/>
  <c r="H1441" i="1"/>
  <c r="G1441" i="1" a="1"/>
  <c r="G1441" i="1"/>
  <c r="K1440" i="1" a="1"/>
  <c r="K1440" i="1"/>
  <c r="J1440" i="1" a="1"/>
  <c r="J1440" i="1" s="1"/>
  <c r="I1440" i="1" a="1"/>
  <c r="I1440" i="1"/>
  <c r="F1441" i="1" a="1"/>
  <c r="F1441" i="1"/>
  <c r="I1441" i="1" a="1"/>
  <c r="I1441" i="1" s="1"/>
  <c r="I1445" i="1" a="1"/>
  <c r="I1445" i="1" s="1"/>
  <c r="H1445" i="1" a="1"/>
  <c r="H1445" i="1" s="1"/>
  <c r="G1445" i="1" a="1"/>
  <c r="G1445" i="1" s="1"/>
  <c r="F1445" i="1" a="1"/>
  <c r="F1445" i="1" s="1"/>
  <c r="K1444" i="1" a="1"/>
  <c r="K1444" i="1" s="1"/>
  <c r="J1444" i="1" a="1"/>
  <c r="J1444" i="1"/>
  <c r="G1223" i="1" a="1"/>
  <c r="G1223" i="1"/>
  <c r="J1222" i="1" a="1"/>
  <c r="J1222" i="1"/>
  <c r="I1222" i="1" a="1"/>
  <c r="I1222" i="1" s="1"/>
  <c r="J1223" i="1" a="1"/>
  <c r="J1223" i="1" s="1"/>
  <c r="K1222" i="1" a="1"/>
  <c r="K1222" i="1"/>
  <c r="F1226" i="1" a="1"/>
  <c r="F1226" i="1"/>
  <c r="F1223" i="1" a="1"/>
  <c r="F1223" i="1" s="1"/>
  <c r="I1225" i="1" a="1"/>
  <c r="I1225" i="1" s="1"/>
  <c r="K1224" i="1" a="1"/>
  <c r="K1224" i="1" s="1"/>
  <c r="H1222" i="1" a="1"/>
  <c r="H1222" i="1"/>
  <c r="F1224" i="1" a="1"/>
  <c r="F1224" i="1" s="1"/>
  <c r="H1223" i="1" a="1"/>
  <c r="H1223" i="1" s="1"/>
  <c r="K1225" i="1" a="1"/>
  <c r="K1225" i="1"/>
  <c r="J1225" i="1" a="1"/>
  <c r="J1225" i="1"/>
  <c r="H1225" i="1" a="1"/>
  <c r="H1225" i="1" s="1"/>
  <c r="G1225" i="1" a="1"/>
  <c r="G1225" i="1" s="1"/>
  <c r="F1225" i="1" a="1"/>
  <c r="F1225" i="1" s="1"/>
  <c r="J1224" i="1" a="1"/>
  <c r="J1224" i="1"/>
  <c r="I1224" i="1" a="1"/>
  <c r="I1224" i="1"/>
  <c r="H1224" i="1" a="1"/>
  <c r="H1224" i="1" s="1"/>
  <c r="G1224" i="1" a="1"/>
  <c r="G1224" i="1" s="1"/>
  <c r="K1223" i="1" a="1"/>
  <c r="K1223" i="1"/>
  <c r="I1223" i="1" a="1"/>
  <c r="I1223" i="1"/>
  <c r="G1222" i="1" a="1"/>
  <c r="G1222" i="1" s="1"/>
  <c r="F1222" i="1" a="1"/>
  <c r="F1222" i="1" s="1"/>
  <c r="J1221" i="1" a="1"/>
  <c r="J1221" i="1"/>
  <c r="F1221" i="1" a="1"/>
  <c r="F1221" i="1" s="1"/>
  <c r="K1221" i="1" a="1"/>
  <c r="K1221" i="1" s="1"/>
  <c r="I1219" i="1" a="1"/>
  <c r="I1219" i="1" s="1"/>
  <c r="I1221" i="1" a="1"/>
  <c r="I1221" i="1" s="1"/>
  <c r="H1221" i="1" a="1"/>
  <c r="H1221" i="1"/>
  <c r="G1221" i="1" a="1"/>
  <c r="G1221" i="1"/>
  <c r="K1220" i="1" a="1"/>
  <c r="K1220" i="1" s="1"/>
  <c r="K1219" i="1" a="1"/>
  <c r="K1219" i="1"/>
  <c r="J1220" i="1" a="1"/>
  <c r="J1220" i="1"/>
  <c r="I1220" i="1" a="1"/>
  <c r="I1220" i="1"/>
  <c r="H1220" i="1" a="1"/>
  <c r="H1220" i="1" s="1"/>
  <c r="G1220" i="1" a="1"/>
  <c r="G1220" i="1" s="1"/>
  <c r="F1220" i="1" a="1"/>
  <c r="F1220" i="1" s="1"/>
  <c r="G1219" i="1" a="1"/>
  <c r="G1219" i="1" s="1"/>
  <c r="J1219" i="1" a="1"/>
  <c r="J1219" i="1" s="1"/>
  <c r="H1219" i="1" a="1"/>
  <c r="H1219" i="1" s="1"/>
  <c r="G1216" i="1" a="1"/>
  <c r="G1216" i="1" s="1"/>
  <c r="K1217" i="1" a="1"/>
  <c r="K1217" i="1"/>
  <c r="H1217" i="1" a="1"/>
  <c r="H1217" i="1" s="1"/>
  <c r="K1216" i="1" a="1"/>
  <c r="K1216" i="1"/>
  <c r="J1216" i="1" a="1"/>
  <c r="J1216" i="1"/>
  <c r="I1217" i="1" a="1"/>
  <c r="I1217" i="1"/>
  <c r="H1218" i="1" a="1"/>
  <c r="H1218" i="1"/>
  <c r="H1216" i="1" a="1"/>
  <c r="H1216" i="1" s="1"/>
  <c r="G1218" i="1" a="1"/>
  <c r="G1218" i="1" s="1"/>
  <c r="F1219" i="1" a="1"/>
  <c r="F1219" i="1"/>
  <c r="J1217" i="1" a="1"/>
  <c r="J1217" i="1" s="1"/>
  <c r="K1218" i="1" a="1"/>
  <c r="K1218" i="1" s="1"/>
  <c r="J1218" i="1" a="1"/>
  <c r="J1218" i="1" s="1"/>
  <c r="I1218" i="1" a="1"/>
  <c r="I1218" i="1" s="1"/>
  <c r="F1218" i="1" a="1"/>
  <c r="F1218" i="1" s="1"/>
  <c r="G1217" i="1" a="1"/>
  <c r="G1217" i="1" s="1"/>
  <c r="F1217" i="1" a="1"/>
  <c r="F1217" i="1"/>
  <c r="I1216" i="1" a="1"/>
  <c r="I1216" i="1"/>
  <c r="F1216" i="1" a="1"/>
  <c r="F1216" i="1"/>
  <c r="K1215" i="1" a="1"/>
  <c r="K1215" i="1"/>
  <c r="J1215" i="1" a="1"/>
  <c r="J1215" i="1" s="1"/>
  <c r="I1215" i="1" a="1"/>
  <c r="I1215" i="1"/>
  <c r="H1215" i="1" a="1"/>
  <c r="H1215" i="1"/>
  <c r="G1215" i="1" a="1"/>
  <c r="G1215" i="1" s="1"/>
  <c r="I1214" i="1" a="1"/>
  <c r="I1214" i="1" s="1"/>
  <c r="F1215" i="1" a="1"/>
  <c r="F1215" i="1" s="1"/>
  <c r="K1214" i="1" a="1"/>
  <c r="K1214" i="1" s="1"/>
  <c r="J1214" i="1" a="1"/>
  <c r="J1214" i="1" s="1"/>
  <c r="F1214" i="1" a="1"/>
  <c r="F1214" i="1" s="1"/>
  <c r="H1214" i="1" a="1"/>
  <c r="H1214" i="1"/>
  <c r="G1214" i="1" a="1"/>
  <c r="G1214" i="1"/>
  <c r="G1213" i="1" a="1"/>
  <c r="G1213" i="1"/>
  <c r="F1213" i="1" a="1"/>
  <c r="F1213" i="1" s="1"/>
  <c r="K1212" i="1" a="1"/>
  <c r="K1212" i="1" s="1"/>
  <c r="J1213" i="1" a="1"/>
  <c r="J1213" i="1"/>
  <c r="H1213" i="1" a="1"/>
  <c r="H1213" i="1"/>
  <c r="K1213" i="1" a="1"/>
  <c r="K1213" i="1" s="1"/>
  <c r="I1213" i="1" a="1"/>
  <c r="I1213" i="1" s="1"/>
  <c r="G1212" i="1" a="1"/>
  <c r="G1212" i="1" s="1"/>
  <c r="H1210" i="1" a="1"/>
  <c r="H1210" i="1"/>
  <c r="J1210" i="1" a="1"/>
  <c r="J1210" i="1" s="1"/>
  <c r="J1212" i="1" a="1"/>
  <c r="J1212" i="1" s="1"/>
  <c r="F1212" i="1" a="1"/>
  <c r="F1212" i="1"/>
  <c r="I1212" i="1" a="1"/>
  <c r="I1212" i="1"/>
  <c r="H1212" i="1" a="1"/>
  <c r="H1212" i="1" s="1"/>
  <c r="K1210" i="1" a="1"/>
  <c r="K1210" i="1" s="1"/>
  <c r="I1210" i="1" a="1"/>
  <c r="I1210" i="1" s="1"/>
  <c r="H1209" i="1" a="1"/>
  <c r="H1209" i="1"/>
  <c r="F1210" i="1" a="1"/>
  <c r="F1210" i="1"/>
  <c r="K1209" i="1" a="1"/>
  <c r="K1209" i="1" s="1"/>
  <c r="F1209" i="1" a="1"/>
  <c r="F1209" i="1" s="1"/>
  <c r="J1208" i="1" a="1"/>
  <c r="J1208" i="1"/>
  <c r="I1208" i="1" a="1"/>
  <c r="I1208" i="1"/>
  <c r="G1208" i="1" a="1"/>
  <c r="G1208" i="1" s="1"/>
  <c r="I1207" i="1" a="1"/>
  <c r="I1207" i="1" s="1"/>
  <c r="H1206" i="1" a="1"/>
  <c r="H1206" i="1"/>
  <c r="G1206" i="1" a="1"/>
  <c r="G1206" i="1" s="1"/>
  <c r="H1208" i="1" a="1"/>
  <c r="H1208" i="1" s="1"/>
  <c r="H1207" i="1" a="1"/>
  <c r="H1207" i="1" s="1"/>
  <c r="G1207" i="1" a="1"/>
  <c r="G1207" i="1" s="1"/>
  <c r="K1206" i="1" a="1"/>
  <c r="K1206" i="1"/>
  <c r="I1206" i="1" a="1"/>
  <c r="I1206" i="1"/>
  <c r="F1206" i="1" a="1"/>
  <c r="F1206" i="1" s="1"/>
  <c r="J1209" i="1" a="1"/>
  <c r="J1209" i="1"/>
  <c r="J1206" i="1" a="1"/>
  <c r="J1206" i="1"/>
  <c r="G1209" i="1" a="1"/>
  <c r="G1209" i="1"/>
  <c r="F1208" i="1" a="1"/>
  <c r="F1208" i="1" s="1"/>
  <c r="F1207" i="1" a="1"/>
  <c r="F1207" i="1" s="1"/>
  <c r="I1209" i="1" a="1"/>
  <c r="I1209" i="1" s="1"/>
  <c r="J1207" i="1" a="1"/>
  <c r="J1207" i="1" s="1"/>
  <c r="K1208" i="1" a="1"/>
  <c r="K1208" i="1" s="1"/>
  <c r="K1207" i="1" a="1"/>
  <c r="K1207" i="1" s="1"/>
  <c r="G1210" i="1" a="1"/>
  <c r="G1210" i="1" s="1"/>
  <c r="I1199" i="1" a="1"/>
  <c r="I1199" i="1"/>
  <c r="H1199" i="1" a="1"/>
  <c r="H1199" i="1" s="1"/>
  <c r="H1198" i="1" a="1"/>
  <c r="H1198" i="1"/>
  <c r="J1197" i="1" a="1"/>
  <c r="J1197" i="1"/>
  <c r="G1199" i="1" a="1"/>
  <c r="G1199" i="1"/>
  <c r="J1198" i="1" a="1"/>
  <c r="J1198" i="1"/>
  <c r="I1197" i="1" a="1"/>
  <c r="I1197" i="1" s="1"/>
  <c r="F1199" i="1" a="1"/>
  <c r="F1199" i="1" s="1"/>
  <c r="K1198" i="1" a="1"/>
  <c r="K1198" i="1"/>
  <c r="F1198" i="1" a="1"/>
  <c r="F1198" i="1" s="1"/>
  <c r="H1197" i="1" a="1"/>
  <c r="H1197" i="1" s="1"/>
  <c r="I1200" i="1" a="1"/>
  <c r="I1200" i="1" s="1"/>
  <c r="K1200" i="1" a="1"/>
  <c r="K1200" i="1" s="1"/>
  <c r="J1200" i="1" a="1"/>
  <c r="J1200" i="1" s="1"/>
  <c r="H1200" i="1" a="1"/>
  <c r="H1200" i="1" s="1"/>
  <c r="G1200" i="1" a="1"/>
  <c r="G1200" i="1"/>
  <c r="I1198" i="1" a="1"/>
  <c r="I1198" i="1"/>
  <c r="K1197" i="1" a="1"/>
  <c r="K1197" i="1"/>
  <c r="G1198" i="1" a="1"/>
  <c r="G1198" i="1"/>
  <c r="F1200" i="1" a="1"/>
  <c r="F1200" i="1" s="1"/>
  <c r="J1199" i="1" a="1"/>
  <c r="J1199" i="1"/>
  <c r="K1199" i="1" a="1"/>
  <c r="K1199" i="1"/>
  <c r="F1356" i="1" a="1"/>
  <c r="F1356" i="1" s="1"/>
  <c r="K1355" i="1" a="1"/>
  <c r="K1355" i="1" s="1"/>
  <c r="J1355" i="1" a="1"/>
  <c r="J1355" i="1" s="1"/>
  <c r="I1355" i="1" a="1"/>
  <c r="I1355" i="1" s="1"/>
  <c r="G1355" i="1" a="1"/>
  <c r="G1355" i="1" s="1"/>
  <c r="H1355" i="1" a="1"/>
  <c r="H1355" i="1" s="1"/>
  <c r="F1355" i="1" a="1"/>
  <c r="F1355" i="1"/>
  <c r="K1354" i="1" a="1"/>
  <c r="K1354" i="1"/>
  <c r="H1346" i="1" a="1"/>
  <c r="H1346" i="1"/>
  <c r="F1354" i="1" a="1"/>
  <c r="F1354" i="1" s="1"/>
  <c r="K1353" i="1" a="1"/>
  <c r="K1353" i="1" s="1"/>
  <c r="F1353" i="1" a="1"/>
  <c r="F1353" i="1"/>
  <c r="K1352" i="1" a="1"/>
  <c r="K1352" i="1"/>
  <c r="J1352" i="1" a="1"/>
  <c r="J1352" i="1" s="1"/>
  <c r="G1352" i="1" a="1"/>
  <c r="G1352" i="1" s="1"/>
  <c r="I1351" i="1" a="1"/>
  <c r="I1351" i="1" s="1"/>
  <c r="K1348" i="1" a="1"/>
  <c r="K1348" i="1"/>
  <c r="H1347" i="1" a="1"/>
  <c r="H1347" i="1" s="1"/>
  <c r="I1346" i="1" a="1"/>
  <c r="I1346" i="1" s="1"/>
  <c r="H1351" i="1" a="1"/>
  <c r="H1351" i="1"/>
  <c r="I1350" i="1" a="1"/>
  <c r="I1350" i="1"/>
  <c r="J1348" i="1" a="1"/>
  <c r="J1348" i="1" s="1"/>
  <c r="H1348" i="1" a="1"/>
  <c r="H1348" i="1" s="1"/>
  <c r="J1346" i="1" a="1"/>
  <c r="J1346" i="1" s="1"/>
  <c r="I1348" i="1" a="1"/>
  <c r="I1348" i="1"/>
  <c r="G1353" i="1" a="1"/>
  <c r="G1353" i="1"/>
  <c r="I1352" i="1" a="1"/>
  <c r="I1352" i="1" s="1"/>
  <c r="G1347" i="1" a="1"/>
  <c r="G1347" i="1" s="1"/>
  <c r="F1352" i="1" a="1"/>
  <c r="F1352" i="1"/>
  <c r="K1351" i="1" a="1"/>
  <c r="K1351" i="1"/>
  <c r="F1347" i="1" a="1"/>
  <c r="F1347" i="1" s="1"/>
  <c r="F1351" i="1" a="1"/>
  <c r="F1351" i="1" s="1"/>
  <c r="K1347" i="1" a="1"/>
  <c r="K1347" i="1"/>
  <c r="H1350" i="1" a="1"/>
  <c r="H1350" i="1" s="1"/>
  <c r="K1346" i="1" a="1"/>
  <c r="K1346" i="1" s="1"/>
  <c r="G1350" i="1" a="1"/>
  <c r="G1350" i="1" s="1"/>
  <c r="F1348" i="1" a="1"/>
  <c r="F1348" i="1" s="1"/>
  <c r="I1347" i="1" a="1"/>
  <c r="I1347" i="1"/>
  <c r="J1354" i="1" a="1"/>
  <c r="J1354" i="1"/>
  <c r="J1347" i="1" a="1"/>
  <c r="J1347" i="1" s="1"/>
  <c r="J1350" i="1" a="1"/>
  <c r="J1350" i="1"/>
  <c r="I1353" i="1" a="1"/>
  <c r="I1353" i="1"/>
  <c r="G1346" i="1" a="1"/>
  <c r="G1346" i="1"/>
  <c r="J1351" i="1" a="1"/>
  <c r="J1351" i="1" s="1"/>
  <c r="G1351" i="1" a="1"/>
  <c r="G1351" i="1" s="1"/>
  <c r="F1350" i="1" a="1"/>
  <c r="F1350" i="1" s="1"/>
  <c r="G1348" i="1" a="1"/>
  <c r="G1348" i="1" s="1"/>
  <c r="H1352" i="1" a="1"/>
  <c r="H1352" i="1" s="1"/>
  <c r="K1350" i="1" a="1"/>
  <c r="K1350" i="1" s="1"/>
  <c r="I1354" i="1" a="1"/>
  <c r="I1354" i="1"/>
  <c r="H1354" i="1" a="1"/>
  <c r="H1354" i="1"/>
  <c r="G1354" i="1" a="1"/>
  <c r="G1354" i="1" s="1"/>
  <c r="J1353" i="1" a="1"/>
  <c r="J1353" i="1"/>
  <c r="H1353" i="1" a="1"/>
  <c r="H1353" i="1"/>
  <c r="F1346" i="1" a="1"/>
  <c r="F1346" i="1"/>
  <c r="K1345" i="1" a="1"/>
  <c r="K1345" i="1"/>
  <c r="J1345" i="1" a="1"/>
  <c r="J1345" i="1" s="1"/>
  <c r="I1345" i="1" a="1"/>
  <c r="I1345" i="1" s="1"/>
  <c r="H1344" i="1" a="1"/>
  <c r="H1344" i="1"/>
  <c r="K1338" i="1" a="1"/>
  <c r="K1338" i="1" s="1"/>
  <c r="H1345" i="1" a="1"/>
  <c r="H1345" i="1" s="1"/>
  <c r="G1345" i="1" a="1"/>
  <c r="G1345" i="1" s="1"/>
  <c r="F1345" i="1" a="1"/>
  <c r="F1345" i="1"/>
  <c r="I1344" i="1" a="1"/>
  <c r="I1344" i="1" s="1"/>
  <c r="K1344" i="1" a="1"/>
  <c r="K1344" i="1" s="1"/>
  <c r="J1344" i="1" a="1"/>
  <c r="J1344" i="1"/>
  <c r="G1344" i="1" a="1"/>
  <c r="G1344" i="1"/>
  <c r="F1344" i="1" a="1"/>
  <c r="F1344" i="1"/>
  <c r="J1338" i="1" a="1"/>
  <c r="J1338" i="1"/>
  <c r="H1337" i="1" a="1"/>
  <c r="H1337" i="1" s="1"/>
  <c r="G1337" i="1" a="1"/>
  <c r="G1337" i="1"/>
  <c r="F1337" i="1" a="1"/>
  <c r="F1337" i="1"/>
  <c r="J1337" i="1" a="1"/>
  <c r="J1337" i="1" s="1"/>
  <c r="I1338" i="1" a="1"/>
  <c r="I1338" i="1" s="1"/>
  <c r="H1338" i="1" a="1"/>
  <c r="H1338" i="1" s="1"/>
  <c r="G1338" i="1" a="1"/>
  <c r="G1338" i="1" s="1"/>
  <c r="F1338" i="1" a="1"/>
  <c r="F1338" i="1" s="1"/>
  <c r="K1337" i="1" a="1"/>
  <c r="K1337" i="1" s="1"/>
  <c r="I1337" i="1" a="1"/>
  <c r="I1337" i="1"/>
  <c r="H1330" i="1" a="1"/>
  <c r="H1330" i="1"/>
  <c r="K1336" i="1" a="1"/>
  <c r="K1336" i="1"/>
  <c r="J1336" i="1" a="1"/>
  <c r="J1336" i="1" s="1"/>
  <c r="G1336" i="1" a="1"/>
  <c r="G1336" i="1" s="1"/>
  <c r="K1332" i="1" a="1"/>
  <c r="K1332" i="1"/>
  <c r="K1335" i="1" a="1"/>
  <c r="K1335" i="1"/>
  <c r="F1332" i="1" a="1"/>
  <c r="F1332" i="1" s="1"/>
  <c r="H1335" i="1" a="1"/>
  <c r="H1335" i="1" s="1"/>
  <c r="I1331" i="1" a="1"/>
  <c r="I1331" i="1" s="1"/>
  <c r="G1335" i="1" a="1"/>
  <c r="G1335" i="1"/>
  <c r="J1330" i="1" a="1"/>
  <c r="J1330" i="1" s="1"/>
  <c r="I1333" i="1" a="1"/>
  <c r="I1333" i="1" s="1"/>
  <c r="F1334" i="1" a="1"/>
  <c r="F1334" i="1"/>
  <c r="I1336" i="1" a="1"/>
  <c r="I1336" i="1"/>
  <c r="H1336" i="1" a="1"/>
  <c r="H1336" i="1" s="1"/>
  <c r="F1335" i="1" a="1"/>
  <c r="F1335" i="1" s="1"/>
  <c r="K1334" i="1" a="1"/>
  <c r="K1334" i="1"/>
  <c r="J1331" i="1" a="1"/>
  <c r="J1331" i="1"/>
  <c r="G1333" i="1" a="1"/>
  <c r="G1333" i="1"/>
  <c r="K1331" i="1" a="1"/>
  <c r="K1331" i="1" s="1"/>
  <c r="F1336" i="1" a="1"/>
  <c r="F1336" i="1" s="1"/>
  <c r="J1335" i="1" a="1"/>
  <c r="J1335" i="1"/>
  <c r="I1335" i="1" a="1"/>
  <c r="I1335" i="1"/>
  <c r="I1330" i="1" a="1"/>
  <c r="I1330" i="1" s="1"/>
  <c r="K1333" i="1" a="1"/>
  <c r="K1333" i="1" s="1"/>
  <c r="G1331" i="1" a="1"/>
  <c r="G1331" i="1"/>
  <c r="J1334" i="1" a="1"/>
  <c r="J1334" i="1" s="1"/>
  <c r="J1333" i="1" a="1"/>
  <c r="J1333" i="1" s="1"/>
  <c r="H1333" i="1" a="1"/>
  <c r="H1333" i="1"/>
  <c r="J1332" i="1" a="1"/>
  <c r="J1332" i="1" s="1"/>
  <c r="I1332" i="1" a="1"/>
  <c r="I1332" i="1"/>
  <c r="H1332" i="1" a="1"/>
  <c r="H1332" i="1"/>
  <c r="K1330" i="1" a="1"/>
  <c r="K1330" i="1" s="1"/>
  <c r="H1331" i="1" a="1"/>
  <c r="H1331" i="1"/>
  <c r="F1331" i="1" a="1"/>
  <c r="F1331" i="1"/>
  <c r="I1334" i="1" a="1"/>
  <c r="I1334" i="1"/>
  <c r="G1334" i="1" a="1"/>
  <c r="G1334" i="1" s="1"/>
  <c r="F1333" i="1" a="1"/>
  <c r="F1333" i="1" s="1"/>
  <c r="G1332" i="1" a="1"/>
  <c r="G1332" i="1" s="1"/>
  <c r="H1334" i="1" a="1"/>
  <c r="H1334" i="1" s="1"/>
  <c r="F1319" i="1" a="1"/>
  <c r="F1319" i="1" s="1"/>
  <c r="I1321" i="1" a="1"/>
  <c r="I1321" i="1" s="1"/>
  <c r="G1318" i="1" a="1"/>
  <c r="G1318" i="1" s="1"/>
  <c r="K1324" i="1" a="1"/>
  <c r="K1324" i="1"/>
  <c r="I1324" i="1" a="1"/>
  <c r="I1324" i="1" s="1"/>
  <c r="H1323" i="1" a="1"/>
  <c r="H1323" i="1"/>
  <c r="F1324" i="1" a="1"/>
  <c r="F1324" i="1"/>
  <c r="I1317" i="1" a="1"/>
  <c r="I1317" i="1"/>
  <c r="K1318" i="1" a="1"/>
  <c r="K1318" i="1"/>
  <c r="G1330" i="1" a="1"/>
  <c r="G1330" i="1" s="1"/>
  <c r="F1330" i="1" a="1"/>
  <c r="F1330" i="1" s="1"/>
  <c r="I1323" i="1" a="1"/>
  <c r="I1323" i="1"/>
  <c r="F1322" i="1" a="1"/>
  <c r="F1322" i="1" s="1"/>
  <c r="K1317" i="1" a="1"/>
  <c r="K1317" i="1" s="1"/>
  <c r="F1323" i="1" a="1"/>
  <c r="F1323" i="1" s="1"/>
  <c r="J1321" i="1" a="1"/>
  <c r="J1321" i="1"/>
  <c r="H1317" i="1" a="1"/>
  <c r="H1317" i="1" s="1"/>
  <c r="K1322" i="1" a="1"/>
  <c r="K1322" i="1" s="1"/>
  <c r="K1321" i="1" a="1"/>
  <c r="K1321" i="1"/>
  <c r="I1319" i="1" a="1"/>
  <c r="I1319" i="1"/>
  <c r="H1319" i="1" a="1"/>
  <c r="H1319" i="1"/>
  <c r="J1322" i="1" a="1"/>
  <c r="J1322" i="1" s="1"/>
  <c r="G1317" i="1" a="1"/>
  <c r="G1317" i="1" s="1"/>
  <c r="G1323" i="1" a="1"/>
  <c r="G1323" i="1" s="1"/>
  <c r="F1321" i="1" a="1"/>
  <c r="F1321" i="1"/>
  <c r="J1324" i="1" a="1"/>
  <c r="J1324" i="1" s="1"/>
  <c r="I1318" i="1" a="1"/>
  <c r="I1318" i="1" s="1"/>
  <c r="K1319" i="1" a="1"/>
  <c r="K1319" i="1"/>
  <c r="F1318" i="1" a="1"/>
  <c r="F1318" i="1" s="1"/>
  <c r="G1319" i="1" a="1"/>
  <c r="G1319" i="1" s="1"/>
  <c r="G1322" i="1" a="1"/>
  <c r="G1322" i="1" s="1"/>
  <c r="H1324" i="1" a="1"/>
  <c r="H1324" i="1" s="1"/>
  <c r="G1321" i="1" a="1"/>
  <c r="G1321" i="1"/>
  <c r="J1318" i="1" a="1"/>
  <c r="J1318" i="1"/>
  <c r="H1321" i="1" a="1"/>
  <c r="H1321" i="1" s="1"/>
  <c r="J1317" i="1" a="1"/>
  <c r="J1317" i="1"/>
  <c r="G1324" i="1" a="1"/>
  <c r="G1324" i="1" s="1"/>
  <c r="H1322" i="1" a="1"/>
  <c r="H1322" i="1"/>
  <c r="K1323" i="1" a="1"/>
  <c r="K1323" i="1"/>
  <c r="J1323" i="1" a="1"/>
  <c r="J1323" i="1" s="1"/>
  <c r="J1319" i="1" a="1"/>
  <c r="J1319" i="1" s="1"/>
  <c r="I1322" i="1" a="1"/>
  <c r="I1322" i="1" s="1"/>
  <c r="H1318" i="1" a="1"/>
  <c r="H1318" i="1"/>
  <c r="J1316" i="1" a="1"/>
  <c r="J1316" i="1" s="1"/>
  <c r="I1316" i="1" a="1"/>
  <c r="I1316" i="1"/>
  <c r="K1260" i="1" a="1"/>
  <c r="K1260" i="1" s="1"/>
  <c r="H1315" i="1" a="1"/>
  <c r="H1315" i="1" s="1"/>
  <c r="K1261" i="1" a="1"/>
  <c r="K1261" i="1" s="1"/>
  <c r="K1316" i="1" a="1"/>
  <c r="K1316" i="1" s="1"/>
  <c r="H1316" i="1" a="1"/>
  <c r="H1316" i="1"/>
  <c r="G1316" i="1" a="1"/>
  <c r="G1316" i="1"/>
  <c r="K1315" i="1" a="1"/>
  <c r="K1315" i="1" s="1"/>
  <c r="G1315" i="1" a="1"/>
  <c r="G1315" i="1" s="1"/>
  <c r="J1315" i="1" a="1"/>
  <c r="J1315" i="1"/>
  <c r="J1260" i="1" a="1"/>
  <c r="J1260" i="1"/>
  <c r="F1315" i="1" a="1"/>
  <c r="F1315" i="1"/>
  <c r="F1316" i="1" a="1"/>
  <c r="F1316" i="1" s="1"/>
  <c r="I1315" i="1" a="1"/>
  <c r="I1315" i="1" s="1"/>
  <c r="I1260" i="1" a="1"/>
  <c r="I1260" i="1" s="1"/>
  <c r="G1261" i="1" a="1"/>
  <c r="G1261" i="1" s="1"/>
  <c r="J1261" i="1" a="1"/>
  <c r="J1261" i="1"/>
  <c r="I1261" i="1" a="1"/>
  <c r="I1261" i="1" s="1"/>
  <c r="H1261" i="1" a="1"/>
  <c r="H1261" i="1" s="1"/>
  <c r="F1261" i="1" a="1"/>
  <c r="F1261" i="1"/>
  <c r="F1317" i="1" a="1"/>
  <c r="F1317" i="1" s="1"/>
  <c r="H1257" i="1" a="1"/>
  <c r="H1257" i="1"/>
  <c r="I1256" i="1" a="1"/>
  <c r="I1256" i="1"/>
  <c r="F1256" i="1" a="1"/>
  <c r="F1256" i="1"/>
  <c r="G1256" i="1" a="1"/>
  <c r="G1256" i="1"/>
  <c r="I1258" i="1" a="1"/>
  <c r="I1258" i="1" s="1"/>
  <c r="H1258" i="1" a="1"/>
  <c r="H1258" i="1"/>
  <c r="J1258" i="1" a="1"/>
  <c r="J1258" i="1" s="1"/>
  <c r="J1257" i="1" a="1"/>
  <c r="J1257" i="1"/>
  <c r="I1257" i="1" a="1"/>
  <c r="I1257" i="1"/>
  <c r="H1256" i="1" a="1"/>
  <c r="H1256" i="1" s="1"/>
  <c r="J1256" i="1" a="1"/>
  <c r="J1256" i="1" s="1"/>
  <c r="K1255" i="1" a="1"/>
  <c r="K1255" i="1"/>
  <c r="J1255" i="1" a="1"/>
  <c r="J1255" i="1"/>
  <c r="F1260" i="1" a="1"/>
  <c r="F1260" i="1"/>
  <c r="K1259" i="1" a="1"/>
  <c r="K1259" i="1" s="1"/>
  <c r="G1258" i="1" a="1"/>
  <c r="G1258" i="1"/>
  <c r="H1260" i="1" a="1"/>
  <c r="H1260" i="1" s="1"/>
  <c r="I1255" i="1" a="1"/>
  <c r="I1255" i="1" s="1"/>
  <c r="G1260" i="1" a="1"/>
  <c r="G1260" i="1"/>
  <c r="J1259" i="1" a="1"/>
  <c r="J1259" i="1"/>
  <c r="I1259" i="1" a="1"/>
  <c r="I1259" i="1" s="1"/>
  <c r="H1259" i="1" a="1"/>
  <c r="H1259" i="1"/>
  <c r="G1259" i="1" a="1"/>
  <c r="G1259" i="1" s="1"/>
  <c r="F1259" i="1" a="1"/>
  <c r="F1259" i="1"/>
  <c r="G1257" i="1" a="1"/>
  <c r="G1257" i="1"/>
  <c r="K1258" i="1" a="1"/>
  <c r="K1258" i="1"/>
  <c r="K1257" i="1" a="1"/>
  <c r="K1257" i="1"/>
  <c r="F1257" i="1" a="1"/>
  <c r="F1257" i="1" s="1"/>
  <c r="K1256" i="1" a="1"/>
  <c r="K1256" i="1" s="1"/>
  <c r="H1255" i="1" a="1"/>
  <c r="H1255" i="1" s="1"/>
  <c r="F1258" i="1" a="1"/>
  <c r="F1258" i="1" s="1"/>
  <c r="G1255" i="1" a="1"/>
  <c r="G1255" i="1"/>
  <c r="F1255" i="1" a="1"/>
  <c r="F1255" i="1" s="1"/>
  <c r="K1254" i="1" a="1"/>
  <c r="K1254" i="1" s="1"/>
  <c r="J1254" i="1" a="1"/>
  <c r="J1254" i="1" s="1"/>
  <c r="I1254" i="1" a="1"/>
  <c r="I1254" i="1"/>
  <c r="H1254" i="1" a="1"/>
  <c r="H1254" i="1"/>
  <c r="G1254" i="1" a="1"/>
  <c r="G1254" i="1"/>
  <c r="F1254" i="1" a="1"/>
  <c r="F1254" i="1"/>
  <c r="H1250" i="1" a="1"/>
  <c r="H1250" i="1"/>
  <c r="F1251" i="1" a="1"/>
  <c r="F1251" i="1" s="1"/>
  <c r="K1252" i="1" a="1"/>
  <c r="K1252" i="1"/>
  <c r="F1252" i="1" a="1"/>
  <c r="F1252" i="1" s="1"/>
  <c r="K1251" i="1" a="1"/>
  <c r="K1251" i="1"/>
  <c r="I1249" i="1" a="1"/>
  <c r="I1249" i="1"/>
  <c r="J1251" i="1" a="1"/>
  <c r="J1251" i="1" s="1"/>
  <c r="H1251" i="1" a="1"/>
  <c r="H1251" i="1" s="1"/>
  <c r="G1251" i="1" a="1"/>
  <c r="G1251" i="1" s="1"/>
  <c r="K1249" i="1" a="1"/>
  <c r="K1249" i="1"/>
  <c r="G1250" i="1" a="1"/>
  <c r="G1250" i="1"/>
  <c r="K1250" i="1" a="1"/>
  <c r="K1250" i="1"/>
  <c r="J1250" i="1" a="1"/>
  <c r="J1250" i="1"/>
  <c r="I1250" i="1" a="1"/>
  <c r="I1250" i="1" s="1"/>
  <c r="F1250" i="1" a="1"/>
  <c r="F1250" i="1" s="1"/>
  <c r="F1253" i="1" a="1"/>
  <c r="F1253" i="1"/>
  <c r="J1252" i="1" a="1"/>
  <c r="J1252" i="1"/>
  <c r="I1252" i="1" a="1"/>
  <c r="I1252" i="1" s="1"/>
  <c r="G1252" i="1" a="1"/>
  <c r="G1252" i="1"/>
  <c r="H1252" i="1" a="1"/>
  <c r="H1252" i="1" s="1"/>
  <c r="J1249" i="1" a="1"/>
  <c r="J1249" i="1"/>
  <c r="H1249" i="1" a="1"/>
  <c r="H1249" i="1" s="1"/>
  <c r="K1253" i="1" a="1"/>
  <c r="K1253" i="1"/>
  <c r="G1253" i="1" a="1"/>
  <c r="G1253" i="1"/>
  <c r="J1253" i="1" a="1"/>
  <c r="J1253" i="1"/>
  <c r="I1253" i="1" a="1"/>
  <c r="I1253" i="1" s="1"/>
  <c r="H1253" i="1" a="1"/>
  <c r="H1253" i="1" s="1"/>
  <c r="I1251" i="1" a="1"/>
  <c r="I1251" i="1" s="1"/>
  <c r="H1243" i="1" a="1"/>
  <c r="H1243" i="1"/>
  <c r="F1242" i="1" a="1"/>
  <c r="F1242" i="1" s="1"/>
  <c r="H1241" i="1" a="1"/>
  <c r="H1241" i="1" s="1"/>
  <c r="K1238" i="1" a="1"/>
  <c r="K1238" i="1" s="1"/>
  <c r="H1248" i="1" a="1"/>
  <c r="H1248" i="1"/>
  <c r="H1247" i="1" a="1"/>
  <c r="H1247" i="1"/>
  <c r="F1241" i="1" a="1"/>
  <c r="F1241" i="1"/>
  <c r="I1239" i="1" a="1"/>
  <c r="I1239" i="1"/>
  <c r="J1242" i="1" a="1"/>
  <c r="J1242" i="1"/>
  <c r="G1247" i="1" a="1"/>
  <c r="G1247" i="1" s="1"/>
  <c r="J1244" i="1" a="1"/>
  <c r="J1244" i="1"/>
  <c r="G1244" i="1" a="1"/>
  <c r="G1244" i="1" s="1"/>
  <c r="G1246" i="1" a="1"/>
  <c r="G1246" i="1"/>
  <c r="G1245" i="1" a="1"/>
  <c r="G1245" i="1"/>
  <c r="H1244" i="1" a="1"/>
  <c r="H1244" i="1" s="1"/>
  <c r="K1243" i="1" a="1"/>
  <c r="K1243" i="1" s="1"/>
  <c r="G1241" i="1" a="1"/>
  <c r="G1241" i="1"/>
  <c r="G1239" i="1" a="1"/>
  <c r="G1239" i="1"/>
  <c r="F1239" i="1" a="1"/>
  <c r="F1239" i="1"/>
  <c r="K1240" i="1" a="1"/>
  <c r="K1240" i="1" s="1"/>
  <c r="I1242" i="1" a="1"/>
  <c r="I1242" i="1"/>
  <c r="G1249" i="1" a="1"/>
  <c r="G1249" i="1" s="1"/>
  <c r="J1247" i="1" a="1"/>
  <c r="J1247" i="1" s="1"/>
  <c r="I1247" i="1" a="1"/>
  <c r="I1247" i="1"/>
  <c r="J1240" i="1" a="1"/>
  <c r="J1240" i="1" s="1"/>
  <c r="K1242" i="1" a="1"/>
  <c r="K1242" i="1" s="1"/>
  <c r="I1243" i="1" a="1"/>
  <c r="I1243" i="1"/>
  <c r="H1242" i="1" a="1"/>
  <c r="H1242" i="1" s="1"/>
  <c r="K1244" i="1" a="1"/>
  <c r="K1244" i="1"/>
  <c r="J1243" i="1" a="1"/>
  <c r="J1243" i="1"/>
  <c r="J1241" i="1" a="1"/>
  <c r="J1241" i="1"/>
  <c r="H1239" i="1" a="1"/>
  <c r="H1239" i="1"/>
  <c r="K1245" i="1" a="1"/>
  <c r="K1245" i="1" s="1"/>
  <c r="F1249" i="1" a="1"/>
  <c r="F1249" i="1" s="1"/>
  <c r="F1244" i="1" a="1"/>
  <c r="F1244" i="1" s="1"/>
  <c r="G1242" i="1" a="1"/>
  <c r="G1242" i="1" s="1"/>
  <c r="K1248" i="1" a="1"/>
  <c r="K1248" i="1"/>
  <c r="J1248" i="1" a="1"/>
  <c r="J1248" i="1" s="1"/>
  <c r="I1248" i="1" a="1"/>
  <c r="I1248" i="1" s="1"/>
  <c r="K1246" i="1" a="1"/>
  <c r="K1246" i="1" s="1"/>
  <c r="G1248" i="1" a="1"/>
  <c r="G1248" i="1"/>
  <c r="H1246" i="1" a="1"/>
  <c r="H1246" i="1"/>
  <c r="G1243" i="1" a="1"/>
  <c r="G1243" i="1"/>
  <c r="F1248" i="1" a="1"/>
  <c r="F1248" i="1"/>
  <c r="F1240" i="1" a="1"/>
  <c r="F1240" i="1"/>
  <c r="I1244" i="1" a="1"/>
  <c r="I1244" i="1" s="1"/>
  <c r="H1245" i="1" a="1"/>
  <c r="H1245" i="1"/>
  <c r="K1247" i="1" a="1"/>
  <c r="K1247" i="1" s="1"/>
  <c r="F1247" i="1" a="1"/>
  <c r="F1247" i="1" s="1"/>
  <c r="J1246" i="1" a="1"/>
  <c r="J1246" i="1"/>
  <c r="F1246" i="1" a="1"/>
  <c r="F1246" i="1" s="1"/>
  <c r="I1240" i="1" a="1"/>
  <c r="I1240" i="1" s="1"/>
  <c r="K1239" i="1" a="1"/>
  <c r="K1239" i="1" s="1"/>
  <c r="H1240" i="1" a="1"/>
  <c r="H1240" i="1"/>
  <c r="G1240" i="1" a="1"/>
  <c r="G1240" i="1"/>
  <c r="F1243" i="1" a="1"/>
  <c r="F1243" i="1"/>
  <c r="K1241" i="1" a="1"/>
  <c r="K1241" i="1"/>
  <c r="J1239" i="1" a="1"/>
  <c r="J1239" i="1" s="1"/>
  <c r="I1241" i="1" a="1"/>
  <c r="I1241" i="1" s="1"/>
  <c r="I1245" i="1" a="1"/>
  <c r="I1245" i="1"/>
  <c r="I1246" i="1" a="1"/>
  <c r="I1246" i="1" s="1"/>
  <c r="J1245" i="1" a="1"/>
  <c r="J1245" i="1" s="1"/>
  <c r="F1245" i="1" a="1"/>
  <c r="F1245" i="1"/>
  <c r="H1231" i="1" a="1"/>
  <c r="H1231" i="1" s="1"/>
  <c r="G1232" i="1" a="1"/>
  <c r="G1232" i="1"/>
  <c r="G1231" i="1" a="1"/>
  <c r="G1231" i="1" s="1"/>
  <c r="H1229" i="1" a="1"/>
  <c r="H1229" i="1"/>
  <c r="F1238" i="1" a="1"/>
  <c r="F1238" i="1"/>
  <c r="K1237" i="1" a="1"/>
  <c r="K1237" i="1"/>
  <c r="J1237" i="1" a="1"/>
  <c r="J1237" i="1" s="1"/>
  <c r="K1231" i="1" a="1"/>
  <c r="K1231" i="1" s="1"/>
  <c r="G1235" i="1" a="1"/>
  <c r="G1235" i="1" s="1"/>
  <c r="G1230" i="1" a="1"/>
  <c r="G1230" i="1"/>
  <c r="H1237" i="1" a="1"/>
  <c r="H1237" i="1" s="1"/>
  <c r="F1237" i="1" a="1"/>
  <c r="F1237" i="1" s="1"/>
  <c r="J1236" i="1" a="1"/>
  <c r="J1236" i="1" s="1"/>
  <c r="G1236" i="1" a="1"/>
  <c r="G1236" i="1"/>
  <c r="I1229" i="1" a="1"/>
  <c r="I1229" i="1"/>
  <c r="K1233" i="1" a="1"/>
  <c r="K1233" i="1" s="1"/>
  <c r="I1234" i="1" a="1"/>
  <c r="I1234" i="1"/>
  <c r="J1229" i="1" a="1"/>
  <c r="J1229" i="1"/>
  <c r="H1233" i="1" a="1"/>
  <c r="H1233" i="1" s="1"/>
  <c r="F1232" i="1" a="1"/>
  <c r="F1232" i="1"/>
  <c r="F1231" i="1" a="1"/>
  <c r="F1231" i="1" s="1"/>
  <c r="G1229" i="1" a="1"/>
  <c r="G1229" i="1" s="1"/>
  <c r="I1232" i="1" a="1"/>
  <c r="I1232" i="1"/>
  <c r="J1234" i="1" a="1"/>
  <c r="J1234" i="1" s="1"/>
  <c r="I1228" i="1" a="1"/>
  <c r="I1228" i="1" s="1"/>
  <c r="J1230" i="1" a="1"/>
  <c r="J1230" i="1"/>
  <c r="K1232" i="1" a="1"/>
  <c r="K1232" i="1"/>
  <c r="F1235" i="1" a="1"/>
  <c r="F1235" i="1"/>
  <c r="G1233" i="1" a="1"/>
  <c r="G1233" i="1" s="1"/>
  <c r="H1230" i="1" a="1"/>
  <c r="H1230" i="1"/>
  <c r="J1232" i="1" a="1"/>
  <c r="J1232" i="1" s="1"/>
  <c r="J1231" i="1" a="1"/>
  <c r="J1231" i="1" s="1"/>
  <c r="K1228" i="1" a="1"/>
  <c r="K1228" i="1"/>
  <c r="J1228" i="1" a="1"/>
  <c r="J1228" i="1" s="1"/>
  <c r="J1238" i="1" a="1"/>
  <c r="J1238" i="1" s="1"/>
  <c r="I1238" i="1" a="1"/>
  <c r="I1238" i="1"/>
  <c r="H1238" i="1" a="1"/>
  <c r="H1238" i="1" s="1"/>
  <c r="I1230" i="1" a="1"/>
  <c r="I1230" i="1"/>
  <c r="G1238" i="1" a="1"/>
  <c r="G1238" i="1"/>
  <c r="I1236" i="1" a="1"/>
  <c r="I1236" i="1"/>
  <c r="F1236" i="1" a="1"/>
  <c r="F1236" i="1"/>
  <c r="K1234" i="1" a="1"/>
  <c r="K1234" i="1" s="1"/>
  <c r="J1233" i="1" a="1"/>
  <c r="J1233" i="1" s="1"/>
  <c r="K1229" i="1" a="1"/>
  <c r="K1229" i="1" s="1"/>
  <c r="F1229" i="1" a="1"/>
  <c r="F1229" i="1" s="1"/>
  <c r="H1235" i="1" a="1"/>
  <c r="H1235" i="1"/>
  <c r="F1234" i="1" a="1"/>
  <c r="F1234" i="1" s="1"/>
  <c r="F1233" i="1" a="1"/>
  <c r="F1233" i="1" s="1"/>
  <c r="K1230" i="1" a="1"/>
  <c r="K1230" i="1" s="1"/>
  <c r="G1234" i="1" a="1"/>
  <c r="G1234" i="1"/>
  <c r="H1232" i="1" a="1"/>
  <c r="H1232" i="1"/>
  <c r="H1228" i="1" a="1"/>
  <c r="H1228" i="1"/>
  <c r="I1231" i="1" a="1"/>
  <c r="I1231" i="1"/>
  <c r="G1237" i="1" a="1"/>
  <c r="G1237" i="1"/>
  <c r="I1237" i="1" a="1"/>
  <c r="I1237" i="1" s="1"/>
  <c r="K1235" i="1" a="1"/>
  <c r="K1235" i="1"/>
  <c r="J1235" i="1" a="1"/>
  <c r="J1235" i="1" s="1"/>
  <c r="I1233" i="1" a="1"/>
  <c r="I1233" i="1" s="1"/>
  <c r="K1236" i="1" a="1"/>
  <c r="K1236" i="1"/>
  <c r="F1230" i="1" a="1"/>
  <c r="F1230" i="1" s="1"/>
  <c r="H1236" i="1" a="1"/>
  <c r="H1236" i="1" s="1"/>
  <c r="I1235" i="1" a="1"/>
  <c r="I1235" i="1" s="1"/>
  <c r="H1234" i="1" a="1"/>
  <c r="H1234" i="1"/>
  <c r="G1228" i="1" a="1"/>
  <c r="G1228" i="1"/>
  <c r="J1227" i="1" a="1"/>
  <c r="J1227" i="1"/>
  <c r="G1226" i="1" a="1"/>
  <c r="G1226" i="1"/>
  <c r="F1228" i="1" a="1"/>
  <c r="F1228" i="1" s="1"/>
  <c r="K1227" i="1" a="1"/>
  <c r="K1227" i="1" s="1"/>
  <c r="F1227" i="1" a="1"/>
  <c r="F1227" i="1"/>
  <c r="G1227" i="1" a="1"/>
  <c r="G1227" i="1" s="1"/>
  <c r="K1226" i="1" a="1"/>
  <c r="K1226" i="1" s="1"/>
  <c r="I1226" i="1" a="1"/>
  <c r="I1226" i="1"/>
  <c r="J1226" i="1" a="1"/>
  <c r="J1226" i="1" s="1"/>
  <c r="H1226" i="1" a="1"/>
  <c r="H1226" i="1"/>
  <c r="I1227" i="1" a="1"/>
  <c r="I1227" i="1" s="1"/>
  <c r="H1227" i="1" a="1"/>
  <c r="H1227" i="1"/>
  <c r="K1441" i="1" a="1"/>
  <c r="K1441" i="1"/>
  <c r="J1441" i="1" a="1"/>
  <c r="J1441" i="1"/>
  <c r="I1442" i="1" a="1"/>
  <c r="I1442" i="1" s="1"/>
  <c r="G1442" i="1" a="1"/>
  <c r="G1442" i="1" s="1"/>
  <c r="H1442" i="1" a="1"/>
  <c r="H1442" i="1" s="1"/>
  <c r="F1442" i="1" a="1"/>
  <c r="F1442" i="1"/>
  <c r="J1437" i="1" a="1"/>
  <c r="J1437" i="1" s="1"/>
  <c r="I1437" i="1" a="1"/>
  <c r="I1437" i="1" s="1"/>
  <c r="H1437" i="1" a="1"/>
  <c r="H1437" i="1" s="1"/>
  <c r="G1437" i="1" a="1"/>
  <c r="G1437" i="1"/>
  <c r="F1437" i="1" a="1"/>
  <c r="F1437" i="1"/>
  <c r="K1436" i="1" a="1"/>
  <c r="K1436" i="1" s="1"/>
  <c r="J1436" i="1" a="1"/>
  <c r="J1436" i="1"/>
  <c r="K1437" i="1" a="1"/>
  <c r="K1437" i="1"/>
  <c r="J1176" i="1" a="1"/>
  <c r="J1176" i="1" s="1"/>
  <c r="G1176" i="1" a="1"/>
  <c r="G1176" i="1"/>
  <c r="K1177" i="1" a="1"/>
  <c r="K1177" i="1" s="1"/>
  <c r="K1176" i="1" a="1"/>
  <c r="K1176" i="1" s="1"/>
  <c r="K1175" i="1" a="1"/>
  <c r="K1175" i="1"/>
  <c r="G1177" i="1" a="1"/>
  <c r="G1177" i="1" s="1"/>
  <c r="I1176" i="1" a="1"/>
  <c r="I1176" i="1" s="1"/>
  <c r="J1175" i="1" a="1"/>
  <c r="J1175" i="1"/>
  <c r="F1177" i="1" a="1"/>
  <c r="F1177" i="1"/>
  <c r="F1176" i="1" a="1"/>
  <c r="F1176" i="1"/>
  <c r="I1177" i="1" a="1"/>
  <c r="I1177" i="1" s="1"/>
  <c r="H1176" i="1" a="1"/>
  <c r="H1176" i="1"/>
  <c r="H1177" i="1" a="1"/>
  <c r="H1177" i="1" s="1"/>
  <c r="J1177" i="1" a="1"/>
  <c r="J1177" i="1" s="1"/>
  <c r="J1172" i="1" a="1"/>
  <c r="J1172" i="1"/>
  <c r="H1173" i="1" a="1"/>
  <c r="H1173" i="1" s="1"/>
  <c r="K1171" i="1" a="1"/>
  <c r="K1171" i="1" s="1"/>
  <c r="H1175" i="1" a="1"/>
  <c r="H1175" i="1"/>
  <c r="I1174" i="1" a="1"/>
  <c r="I1174" i="1" s="1"/>
  <c r="G1175" i="1" a="1"/>
  <c r="G1175" i="1"/>
  <c r="F1175" i="1" a="1"/>
  <c r="F1175" i="1"/>
  <c r="F1172" i="1" a="1"/>
  <c r="F1172" i="1"/>
  <c r="J1174" i="1" a="1"/>
  <c r="J1174" i="1"/>
  <c r="H1174" i="1" a="1"/>
  <c r="H1174" i="1" s="1"/>
  <c r="F1173" i="1" a="1"/>
  <c r="F1173" i="1" s="1"/>
  <c r="I1173" i="1" a="1"/>
  <c r="I1173" i="1" s="1"/>
  <c r="G1172" i="1" a="1"/>
  <c r="G1172" i="1" s="1"/>
  <c r="I1171" i="1" a="1"/>
  <c r="I1171" i="1"/>
  <c r="G1174" i="1" a="1"/>
  <c r="G1174" i="1" s="1"/>
  <c r="K1173" i="1" a="1"/>
  <c r="K1173" i="1" s="1"/>
  <c r="H1171" i="1" a="1"/>
  <c r="H1171" i="1" s="1"/>
  <c r="J1173" i="1" a="1"/>
  <c r="J1173" i="1"/>
  <c r="I1172" i="1" a="1"/>
  <c r="I1172" i="1"/>
  <c r="G1173" i="1" a="1"/>
  <c r="G1173" i="1"/>
  <c r="K1172" i="1" a="1"/>
  <c r="K1172" i="1"/>
  <c r="J1171" i="1" a="1"/>
  <c r="J1171" i="1"/>
  <c r="F1174" i="1" a="1"/>
  <c r="F1174" i="1" s="1"/>
  <c r="H1172" i="1" a="1"/>
  <c r="H1172" i="1"/>
  <c r="I1175" i="1" a="1"/>
  <c r="I1175" i="1" s="1"/>
  <c r="K1174" i="1" a="1"/>
  <c r="K1174" i="1" s="1"/>
  <c r="G1170" i="1" a="1"/>
  <c r="G1170" i="1"/>
  <c r="G1171" i="1" a="1"/>
  <c r="G1171" i="1" s="1"/>
  <c r="F1171" i="1" a="1"/>
  <c r="F1171" i="1" s="1"/>
  <c r="K1170" i="1" a="1"/>
  <c r="K1170" i="1" s="1"/>
  <c r="J1170" i="1" a="1"/>
  <c r="J1170" i="1"/>
  <c r="I1170" i="1" a="1"/>
  <c r="I1170" i="1"/>
  <c r="H1170" i="1" a="1"/>
  <c r="H1170" i="1"/>
  <c r="F1170" i="1" a="1"/>
  <c r="F1170" i="1"/>
  <c r="K1169" i="1" a="1"/>
  <c r="K1169" i="1" s="1"/>
  <c r="J1169" i="1" a="1"/>
  <c r="J1169" i="1" s="1"/>
  <c r="I1169" i="1" a="1"/>
  <c r="I1169" i="1"/>
  <c r="G1169" i="1" a="1"/>
  <c r="G1169" i="1" s="1"/>
  <c r="F1169" i="1" a="1"/>
  <c r="F1169" i="1" s="1"/>
  <c r="I1168" i="1" a="1"/>
  <c r="I1168" i="1"/>
  <c r="H1168" i="1" a="1"/>
  <c r="H1168" i="1" s="1"/>
  <c r="K1168" i="1" a="1"/>
  <c r="K1168" i="1"/>
  <c r="H1169" i="1" a="1"/>
  <c r="H1169" i="1" s="1"/>
  <c r="J1168" i="1" a="1"/>
  <c r="J1168" i="1"/>
  <c r="G1168" i="1" a="1"/>
  <c r="G1168" i="1"/>
  <c r="F1168" i="1" a="1"/>
  <c r="F1168" i="1"/>
  <c r="K1167" i="1" a="1"/>
  <c r="K1167" i="1" s="1"/>
  <c r="J1167" i="1" a="1"/>
  <c r="J1167" i="1" s="1"/>
  <c r="I1166" i="1" a="1"/>
  <c r="I1166" i="1" s="1"/>
  <c r="I1165" i="1" a="1"/>
  <c r="I1165" i="1"/>
  <c r="K1165" i="1" a="1"/>
  <c r="K1165" i="1" s="1"/>
  <c r="J1164" i="1" a="1"/>
  <c r="J1164" i="1" s="1"/>
  <c r="H1166" i="1" a="1"/>
  <c r="H1166" i="1" s="1"/>
  <c r="F1165" i="1" a="1"/>
  <c r="F1165" i="1"/>
  <c r="G1164" i="1" a="1"/>
  <c r="G1164" i="1"/>
  <c r="I1167" i="1" a="1"/>
  <c r="I1167" i="1" s="1"/>
  <c r="H1167" i="1" a="1"/>
  <c r="H1167" i="1"/>
  <c r="G1167" i="1" a="1"/>
  <c r="G1167" i="1"/>
  <c r="H1165" i="1" a="1"/>
  <c r="H1165" i="1" s="1"/>
  <c r="J1166" i="1" a="1"/>
  <c r="J1166" i="1"/>
  <c r="I1164" i="1" a="1"/>
  <c r="I1164" i="1" s="1"/>
  <c r="G1166" i="1" a="1"/>
  <c r="G1166" i="1" s="1"/>
  <c r="F1167" i="1" a="1"/>
  <c r="F1167" i="1"/>
  <c r="K1166" i="1" a="1"/>
  <c r="K1166" i="1" s="1"/>
  <c r="H1164" i="1" a="1"/>
  <c r="H1164" i="1" s="1"/>
  <c r="F1166" i="1" a="1"/>
  <c r="F1166" i="1"/>
  <c r="J1165" i="1" a="1"/>
  <c r="J1165" i="1"/>
  <c r="G1165" i="1" a="1"/>
  <c r="G1165" i="1"/>
  <c r="K1164" i="1" a="1"/>
  <c r="K1164" i="1" s="1"/>
  <c r="F1164" i="1" a="1"/>
  <c r="F1164" i="1"/>
  <c r="G1161" i="1" a="1"/>
  <c r="G1161" i="1" s="1"/>
  <c r="H1160" i="1" a="1"/>
  <c r="H1160" i="1" s="1"/>
  <c r="K1160" i="1" a="1"/>
  <c r="K1160" i="1"/>
  <c r="J1160" i="1" a="1"/>
  <c r="J1160" i="1" s="1"/>
  <c r="K1163" i="1" a="1"/>
  <c r="K1163" i="1" s="1"/>
  <c r="J1163" i="1" a="1"/>
  <c r="J1163" i="1"/>
  <c r="K1162" i="1" a="1"/>
  <c r="K1162" i="1" s="1"/>
  <c r="F1160" i="1" a="1"/>
  <c r="F1160" i="1"/>
  <c r="I1163" i="1" a="1"/>
  <c r="I1163" i="1"/>
  <c r="H1163" i="1" a="1"/>
  <c r="H1163" i="1"/>
  <c r="G1163" i="1" a="1"/>
  <c r="G1163" i="1"/>
  <c r="I1162" i="1" a="1"/>
  <c r="I1162" i="1" s="1"/>
  <c r="J1161" i="1" a="1"/>
  <c r="J1161" i="1" s="1"/>
  <c r="F1163" i="1" a="1"/>
  <c r="F1163" i="1" s="1"/>
  <c r="J1162" i="1" a="1"/>
  <c r="J1162" i="1" s="1"/>
  <c r="H1162" i="1" a="1"/>
  <c r="H1162" i="1"/>
  <c r="I1161" i="1" a="1"/>
  <c r="I1161" i="1" s="1"/>
  <c r="F1161" i="1" a="1"/>
  <c r="F1161" i="1" s="1"/>
  <c r="I1160" i="1" a="1"/>
  <c r="I1160" i="1" s="1"/>
  <c r="G1160" i="1" a="1"/>
  <c r="G1160" i="1"/>
  <c r="G1162" i="1" a="1"/>
  <c r="G1162" i="1"/>
  <c r="F1162" i="1" a="1"/>
  <c r="F1162" i="1"/>
  <c r="K1161" i="1" a="1"/>
  <c r="K1161" i="1"/>
  <c r="H1161" i="1" a="1"/>
  <c r="H1161" i="1"/>
  <c r="K1153" i="1" a="1"/>
  <c r="K1153" i="1" s="1"/>
  <c r="F1153" i="1" a="1"/>
  <c r="F1153" i="1"/>
  <c r="K1152" i="1" a="1"/>
  <c r="K1152" i="1" s="1"/>
  <c r="I1152" i="1" a="1"/>
  <c r="I1152" i="1" s="1"/>
  <c r="J1153" i="1" a="1"/>
  <c r="J1153" i="1"/>
  <c r="J1152" i="1" a="1"/>
  <c r="J1152" i="1" s="1"/>
  <c r="J1151" i="1" a="1"/>
  <c r="J1151" i="1" s="1"/>
  <c r="G1152" i="1" a="1"/>
  <c r="G1152" i="1" s="1"/>
  <c r="F1152" i="1" a="1"/>
  <c r="F1152" i="1"/>
  <c r="K1154" i="1" a="1"/>
  <c r="K1154" i="1"/>
  <c r="F1151" i="1" a="1"/>
  <c r="F1151" i="1"/>
  <c r="I1153" i="1" a="1"/>
  <c r="I1153" i="1"/>
  <c r="H1152" i="1" a="1"/>
  <c r="H1152" i="1" s="1"/>
  <c r="H1151" i="1" a="1"/>
  <c r="H1151" i="1" s="1"/>
  <c r="J1154" i="1" a="1"/>
  <c r="J1154" i="1"/>
  <c r="I1154" i="1" a="1"/>
  <c r="I1154" i="1" s="1"/>
  <c r="K1151" i="1" a="1"/>
  <c r="K1151" i="1" s="1"/>
  <c r="H1154" i="1" a="1"/>
  <c r="H1154" i="1"/>
  <c r="F1154" i="1" a="1"/>
  <c r="F1154" i="1" s="1"/>
  <c r="I1151" i="1" a="1"/>
  <c r="I1151" i="1"/>
  <c r="H1153" i="1" a="1"/>
  <c r="H1153" i="1" s="1"/>
  <c r="G1154" i="1" a="1"/>
  <c r="G1154" i="1"/>
  <c r="G1153" i="1" a="1"/>
  <c r="G1153" i="1"/>
  <c r="G1151" i="1" a="1"/>
  <c r="G1151" i="1"/>
  <c r="F1148" i="1" a="1"/>
  <c r="F1148" i="1" s="1"/>
  <c r="K1147" i="1" a="1"/>
  <c r="K1147" i="1" s="1"/>
  <c r="G1146" i="1" a="1"/>
  <c r="G1146" i="1" s="1"/>
  <c r="H1142" i="1" a="1"/>
  <c r="H1142" i="1"/>
  <c r="F1146" i="1" a="1"/>
  <c r="F1146" i="1" s="1"/>
  <c r="F1145" i="1" a="1"/>
  <c r="F1145" i="1" s="1"/>
  <c r="H1144" i="1" a="1"/>
  <c r="H1144" i="1" s="1"/>
  <c r="F1143" i="1" a="1"/>
  <c r="F1143" i="1"/>
  <c r="K1143" i="1" a="1"/>
  <c r="K1143" i="1"/>
  <c r="H1141" i="1" a="1"/>
  <c r="H1141" i="1" s="1"/>
  <c r="I1142" i="1" a="1"/>
  <c r="I1142" i="1"/>
  <c r="K1144" i="1" a="1"/>
  <c r="K1144" i="1"/>
  <c r="J1143" i="1" a="1"/>
  <c r="J1143" i="1" s="1"/>
  <c r="I1143" i="1" a="1"/>
  <c r="I1143" i="1"/>
  <c r="H1143" i="1" a="1"/>
  <c r="H1143" i="1" s="1"/>
  <c r="F1141" i="1" a="1"/>
  <c r="F1141" i="1" s="1"/>
  <c r="K1142" i="1" a="1"/>
  <c r="K1142" i="1"/>
  <c r="F1142" i="1" a="1"/>
  <c r="F1142" i="1" s="1"/>
  <c r="J1142" i="1" a="1"/>
  <c r="J1142" i="1" s="1"/>
  <c r="K1140" i="1" a="1"/>
  <c r="K1140" i="1"/>
  <c r="F1144" i="1" a="1"/>
  <c r="F1144" i="1"/>
  <c r="G1142" i="1" a="1"/>
  <c r="G1142" i="1"/>
  <c r="G1143" i="1" a="1"/>
  <c r="G1143" i="1" s="1"/>
  <c r="K1146" i="1" a="1"/>
  <c r="K1146" i="1"/>
  <c r="H1148" i="1" a="1"/>
  <c r="H1148" i="1" s="1"/>
  <c r="F1147" i="1" a="1"/>
  <c r="F1147" i="1" s="1"/>
  <c r="J1145" i="1" a="1"/>
  <c r="J1145" i="1"/>
  <c r="G1148" i="1" a="1"/>
  <c r="G1148" i="1" s="1"/>
  <c r="J1147" i="1" a="1"/>
  <c r="J1147" i="1" s="1"/>
  <c r="I1147" i="1" a="1"/>
  <c r="I1147" i="1"/>
  <c r="H1145" i="1" a="1"/>
  <c r="H1145" i="1" s="1"/>
  <c r="I1144" i="1" a="1"/>
  <c r="I1144" i="1"/>
  <c r="G1145" i="1" a="1"/>
  <c r="G1145" i="1"/>
  <c r="I1146" i="1" a="1"/>
  <c r="I1146" i="1"/>
  <c r="G1147" i="1" a="1"/>
  <c r="G1147" i="1"/>
  <c r="H1146" i="1" a="1"/>
  <c r="H1146" i="1" s="1"/>
  <c r="I1141" i="1" a="1"/>
  <c r="I1141" i="1" s="1"/>
  <c r="J1144" i="1" a="1"/>
  <c r="J1144" i="1" s="1"/>
  <c r="G1144" i="1" a="1"/>
  <c r="G1144" i="1" s="1"/>
  <c r="J1141" i="1" a="1"/>
  <c r="J1141" i="1"/>
  <c r="H1147" i="1" a="1"/>
  <c r="H1147" i="1" s="1"/>
  <c r="J1148" i="1" a="1"/>
  <c r="J1148" i="1" s="1"/>
  <c r="G1141" i="1" a="1"/>
  <c r="G1141" i="1" s="1"/>
  <c r="K1148" i="1" a="1"/>
  <c r="K1148" i="1"/>
  <c r="I1148" i="1" a="1"/>
  <c r="I1148" i="1"/>
  <c r="J1146" i="1" a="1"/>
  <c r="J1146" i="1"/>
  <c r="K1145" i="1" a="1"/>
  <c r="K1145" i="1"/>
  <c r="I1145" i="1" a="1"/>
  <c r="I1145" i="1"/>
  <c r="K1141" i="1" a="1"/>
  <c r="K1141" i="1" s="1"/>
  <c r="F1140" i="1" a="1"/>
  <c r="F1140" i="1"/>
  <c r="I1139" i="1" a="1"/>
  <c r="I1139" i="1" s="1"/>
  <c r="F1139" i="1" a="1"/>
  <c r="F1139" i="1" s="1"/>
  <c r="J1138" i="1" a="1"/>
  <c r="J1138" i="1"/>
  <c r="G1137" i="1" a="1"/>
  <c r="G1137" i="1" s="1"/>
  <c r="F1137" i="1" a="1"/>
  <c r="F1137" i="1" s="1"/>
  <c r="K1136" i="1" a="1"/>
  <c r="K1136" i="1" s="1"/>
  <c r="G1136" i="1" a="1"/>
  <c r="G1136" i="1"/>
  <c r="F1136" i="1" a="1"/>
  <c r="F1136" i="1"/>
  <c r="H1137" i="1" a="1"/>
  <c r="H1137" i="1"/>
  <c r="K1139" i="1" a="1"/>
  <c r="K1139" i="1"/>
  <c r="I1137" i="1" a="1"/>
  <c r="I1137" i="1" s="1"/>
  <c r="K1138" i="1" a="1"/>
  <c r="K1138" i="1" s="1"/>
  <c r="F1138" i="1" a="1"/>
  <c r="F1138" i="1"/>
  <c r="I1136" i="1" a="1"/>
  <c r="I1136" i="1" s="1"/>
  <c r="J1136" i="1" a="1"/>
  <c r="J1136" i="1" s="1"/>
  <c r="H1138" i="1" a="1"/>
  <c r="H1138" i="1"/>
  <c r="J1137" i="1" a="1"/>
  <c r="J1137" i="1" s="1"/>
  <c r="J1140" i="1" a="1"/>
  <c r="J1140" i="1"/>
  <c r="I1140" i="1" a="1"/>
  <c r="I1140" i="1" s="1"/>
  <c r="G1140" i="1" a="1"/>
  <c r="G1140" i="1"/>
  <c r="H1136" i="1" a="1"/>
  <c r="H1136" i="1"/>
  <c r="H1139" i="1" a="1"/>
  <c r="H1139" i="1"/>
  <c r="I1138" i="1" a="1"/>
  <c r="I1138" i="1" s="1"/>
  <c r="J1139" i="1" a="1"/>
  <c r="J1139" i="1" s="1"/>
  <c r="G1138" i="1" a="1"/>
  <c r="G1138" i="1" s="1"/>
  <c r="H1140" i="1" a="1"/>
  <c r="H1140" i="1"/>
  <c r="G1139" i="1" a="1"/>
  <c r="G1139" i="1" s="1"/>
  <c r="K1137" i="1" a="1"/>
  <c r="K1137" i="1" s="1"/>
  <c r="G1197" i="1" a="1"/>
  <c r="G1197" i="1" s="1"/>
  <c r="F1197" i="1" a="1"/>
  <c r="F1197" i="1"/>
  <c r="F1191" i="1" a="1"/>
  <c r="F1191" i="1"/>
  <c r="K1196" i="1" a="1"/>
  <c r="K1196" i="1" s="1"/>
  <c r="J1196" i="1" a="1"/>
  <c r="J1196" i="1"/>
  <c r="I1196" i="1" a="1"/>
  <c r="I1196" i="1"/>
  <c r="H1194" i="1" a="1"/>
  <c r="H1194" i="1" s="1"/>
  <c r="G1193" i="1" a="1"/>
  <c r="G1193" i="1"/>
  <c r="H1196" i="1" a="1"/>
  <c r="H1196" i="1" s="1"/>
  <c r="I1195" i="1" a="1"/>
  <c r="I1195" i="1" s="1"/>
  <c r="I1191" i="1" a="1"/>
  <c r="I1191" i="1"/>
  <c r="H1195" i="1" a="1"/>
  <c r="H1195" i="1" s="1"/>
  <c r="G1195" i="1" a="1"/>
  <c r="G1195" i="1" s="1"/>
  <c r="F1195" i="1" a="1"/>
  <c r="F1195" i="1"/>
  <c r="K1194" i="1" a="1"/>
  <c r="K1194" i="1"/>
  <c r="J1194" i="1" a="1"/>
  <c r="J1194" i="1"/>
  <c r="G1189" i="1" a="1"/>
  <c r="G1189" i="1" s="1"/>
  <c r="G1194" i="1" a="1"/>
  <c r="G1194" i="1"/>
  <c r="H1193" i="1" a="1"/>
  <c r="H1193" i="1" s="1"/>
  <c r="F1194" i="1" a="1"/>
  <c r="F1194" i="1" s="1"/>
  <c r="F1193" i="1" a="1"/>
  <c r="F1193" i="1"/>
  <c r="F1192" i="1" a="1"/>
  <c r="F1192" i="1" s="1"/>
  <c r="H1190" i="1" a="1"/>
  <c r="H1190" i="1" s="1"/>
  <c r="G1190" i="1" a="1"/>
  <c r="G1190" i="1"/>
  <c r="F1190" i="1" a="1"/>
  <c r="F1190" i="1" s="1"/>
  <c r="I1193" i="1" a="1"/>
  <c r="I1193" i="1"/>
  <c r="H1191" i="1" a="1"/>
  <c r="H1191" i="1"/>
  <c r="F1189" i="1" a="1"/>
  <c r="F1189" i="1" s="1"/>
  <c r="K1188" i="1" a="1"/>
  <c r="K1188" i="1"/>
  <c r="I1192" i="1" a="1"/>
  <c r="I1192" i="1" s="1"/>
  <c r="G1192" i="1" a="1"/>
  <c r="G1192" i="1" s="1"/>
  <c r="K1191" i="1" a="1"/>
  <c r="K1191" i="1" s="1"/>
  <c r="J1190" i="1" a="1"/>
  <c r="J1190" i="1" s="1"/>
  <c r="K1192" i="1" a="1"/>
  <c r="K1192" i="1"/>
  <c r="G1196" i="1" a="1"/>
  <c r="G1196" i="1" s="1"/>
  <c r="H1189" i="1" a="1"/>
  <c r="H1189" i="1" s="1"/>
  <c r="F1196" i="1" a="1"/>
  <c r="F1196" i="1" s="1"/>
  <c r="K1195" i="1" a="1"/>
  <c r="K1195" i="1"/>
  <c r="J1195" i="1" a="1"/>
  <c r="J1195" i="1"/>
  <c r="I1189" i="1" a="1"/>
  <c r="I1189" i="1"/>
  <c r="I1194" i="1" a="1"/>
  <c r="I1194" i="1" s="1"/>
  <c r="K1193" i="1" a="1"/>
  <c r="K1193" i="1"/>
  <c r="J1193" i="1" a="1"/>
  <c r="J1193" i="1" s="1"/>
  <c r="K1189" i="1" a="1"/>
  <c r="K1189" i="1"/>
  <c r="H1192" i="1" a="1"/>
  <c r="H1192" i="1" s="1"/>
  <c r="I1190" i="1" a="1"/>
  <c r="I1190" i="1" s="1"/>
  <c r="J1192" i="1" a="1"/>
  <c r="J1192" i="1"/>
  <c r="J1188" i="1" a="1"/>
  <c r="J1188" i="1" s="1"/>
  <c r="J1191" i="1" a="1"/>
  <c r="J1191" i="1" s="1"/>
  <c r="G1191" i="1" a="1"/>
  <c r="G1191" i="1" s="1"/>
  <c r="K1190" i="1" a="1"/>
  <c r="K1190" i="1"/>
  <c r="J1189" i="1" a="1"/>
  <c r="J1189" i="1"/>
  <c r="I1187" i="1" a="1"/>
  <c r="I1187" i="1"/>
  <c r="J1185" i="1" a="1"/>
  <c r="J1185" i="1" s="1"/>
  <c r="I1185" i="1" a="1"/>
  <c r="I1185" i="1" s="1"/>
  <c r="G1188" i="1" a="1"/>
  <c r="G1188" i="1" s="1"/>
  <c r="H1187" i="1" a="1"/>
  <c r="H1187" i="1"/>
  <c r="H1185" i="1" a="1"/>
  <c r="H1185" i="1" s="1"/>
  <c r="I1188" i="1" a="1"/>
  <c r="I1188" i="1" s="1"/>
  <c r="K1187" i="1" a="1"/>
  <c r="K1187" i="1"/>
  <c r="J1187" i="1" a="1"/>
  <c r="J1187" i="1" s="1"/>
  <c r="G1186" i="1" a="1"/>
  <c r="G1186" i="1"/>
  <c r="G1185" i="1" a="1"/>
  <c r="G1185" i="1" s="1"/>
  <c r="F1187" i="1" a="1"/>
  <c r="F1187" i="1"/>
  <c r="J1186" i="1" a="1"/>
  <c r="J1186" i="1"/>
  <c r="F1186" i="1" a="1"/>
  <c r="F1186" i="1"/>
  <c r="H1188" i="1" a="1"/>
  <c r="H1188" i="1" s="1"/>
  <c r="F1188" i="1" a="1"/>
  <c r="F1188" i="1" s="1"/>
  <c r="G1187" i="1" a="1"/>
  <c r="G1187" i="1" s="1"/>
  <c r="K1186" i="1" a="1"/>
  <c r="K1186" i="1"/>
  <c r="I1186" i="1" a="1"/>
  <c r="I1186" i="1" s="1"/>
  <c r="K1185" i="1" a="1"/>
  <c r="K1185" i="1" s="1"/>
  <c r="H1186" i="1" a="1"/>
  <c r="H1186" i="1" s="1"/>
  <c r="J1184" i="1" a="1"/>
  <c r="J1184" i="1" s="1"/>
  <c r="F1185" i="1" a="1"/>
  <c r="F1185" i="1"/>
  <c r="K1184" i="1" a="1"/>
  <c r="K1184" i="1" s="1"/>
  <c r="I1184" i="1" a="1"/>
  <c r="I1184" i="1" s="1"/>
  <c r="H1184" i="1" a="1"/>
  <c r="H1184" i="1"/>
  <c r="G1184" i="1" a="1"/>
  <c r="G1184" i="1" s="1"/>
  <c r="F1184" i="1" a="1"/>
  <c r="F1184" i="1"/>
  <c r="K1183" i="1" a="1"/>
  <c r="K1183" i="1" s="1"/>
  <c r="J1183" i="1" a="1"/>
  <c r="J1183" i="1" s="1"/>
  <c r="I1183" i="1" a="1"/>
  <c r="I1183" i="1"/>
  <c r="H1183" i="1" a="1"/>
  <c r="H1183" i="1" s="1"/>
  <c r="G1183" i="1" a="1"/>
  <c r="G1183" i="1" s="1"/>
  <c r="F1183" i="1" a="1"/>
  <c r="F1183" i="1"/>
  <c r="I2016" i="1" a="1"/>
  <c r="I2016" i="1" s="1"/>
  <c r="H2016" i="1" a="1"/>
  <c r="H2016" i="1"/>
  <c r="J2015" i="1" a="1"/>
  <c r="J2015" i="1" s="1"/>
  <c r="H2015" i="1" a="1"/>
  <c r="H2015" i="1" s="1"/>
  <c r="H2014" i="1" a="1"/>
  <c r="H2014" i="1" s="1"/>
  <c r="J2014" i="1" a="1"/>
  <c r="J2014" i="1" s="1"/>
  <c r="K2014" i="1" a="1"/>
  <c r="K2014" i="1"/>
  <c r="J2016" i="1" a="1"/>
  <c r="J2016" i="1"/>
  <c r="F2016" i="1" a="1"/>
  <c r="F2016" i="1" s="1"/>
  <c r="F2015" i="1" a="1"/>
  <c r="F2015" i="1"/>
  <c r="I2014" i="1" a="1"/>
  <c r="I2014" i="1" s="1"/>
  <c r="K2016" i="1" a="1"/>
  <c r="K2016" i="1"/>
  <c r="G2015" i="1" a="1"/>
  <c r="G2015" i="1"/>
  <c r="G2016" i="1" a="1"/>
  <c r="G2016" i="1" s="1"/>
  <c r="K2015" i="1" a="1"/>
  <c r="K2015" i="1" s="1"/>
  <c r="F2014" i="1" a="1"/>
  <c r="F2014" i="1" s="1"/>
  <c r="I2015" i="1" a="1"/>
  <c r="I2015" i="1" s="1"/>
  <c r="G2014" i="1" a="1"/>
  <c r="G2014" i="1" s="1"/>
  <c r="K1105" i="1"/>
  <c r="H1105" i="1"/>
  <c r="J1104" i="1"/>
  <c r="G1104" i="1"/>
  <c r="F1104" i="1"/>
  <c r="J1102" i="1"/>
  <c r="I1102" i="1"/>
  <c r="H1102" i="1"/>
  <c r="K1100" i="1"/>
  <c r="I1100" i="1"/>
  <c r="F1100" i="1"/>
  <c r="K1098" i="1"/>
  <c r="I1098" i="1"/>
  <c r="H1098" i="1"/>
  <c r="F1098" i="1"/>
  <c r="I1092" i="1"/>
  <c r="H1092" i="1"/>
  <c r="G1092" i="1"/>
  <c r="F1092" i="1"/>
  <c r="J1088" i="1"/>
  <c r="I1088" i="1"/>
  <c r="I1087" i="1"/>
  <c r="G1087" i="1"/>
  <c r="F1087" i="1"/>
  <c r="K1085" i="1"/>
  <c r="J1085" i="1"/>
  <c r="F1085" i="1"/>
  <c r="K1083" i="1"/>
  <c r="I1083" i="1"/>
  <c r="F1083" i="1"/>
  <c r="J1082" i="1"/>
  <c r="K1080" i="1"/>
  <c r="J1080" i="1"/>
  <c r="I1080" i="1"/>
  <c r="H1080" i="1"/>
  <c r="G1080" i="1"/>
  <c r="F1080" i="1"/>
  <c r="K1079" i="1"/>
  <c r="J1079" i="1"/>
  <c r="J1105" i="1" s="1"/>
  <c r="I1079" i="1"/>
  <c r="I1105" i="1" s="1"/>
  <c r="H1079" i="1"/>
  <c r="G1079" i="1"/>
  <c r="G1105" i="1" s="1"/>
  <c r="F1079" i="1"/>
  <c r="F1105" i="1" s="1"/>
  <c r="K1078" i="1"/>
  <c r="K1104" i="1" s="1"/>
  <c r="J1078" i="1"/>
  <c r="I1078" i="1"/>
  <c r="I1104" i="1" s="1"/>
  <c r="H1078" i="1"/>
  <c r="H1104" i="1" s="1"/>
  <c r="G1078" i="1"/>
  <c r="F1078" i="1"/>
  <c r="K1076" i="1"/>
  <c r="K1102" i="1" s="1"/>
  <c r="J1076" i="1"/>
  <c r="I1076" i="1"/>
  <c r="H1076" i="1"/>
  <c r="G1076" i="1"/>
  <c r="G1102" i="1" s="1"/>
  <c r="F1076" i="1"/>
  <c r="F1102" i="1" s="1"/>
  <c r="K1074" i="1"/>
  <c r="J1074" i="1"/>
  <c r="J1100" i="1" s="1"/>
  <c r="I1074" i="1"/>
  <c r="H1074" i="1"/>
  <c r="H1100" i="1" s="1"/>
  <c r="G1074" i="1"/>
  <c r="G1100" i="1" s="1"/>
  <c r="F1074" i="1"/>
  <c r="K1072" i="1"/>
  <c r="J1072" i="1"/>
  <c r="J1098" i="1" s="1"/>
  <c r="I1072" i="1"/>
  <c r="H1072" i="1"/>
  <c r="G1072" i="1"/>
  <c r="G1098" i="1" s="1"/>
  <c r="F1072" i="1"/>
  <c r="K1066" i="1"/>
  <c r="K1092" i="1" s="1"/>
  <c r="J1066" i="1"/>
  <c r="J1092" i="1" s="1"/>
  <c r="I1066" i="1"/>
  <c r="H1066" i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H1061" i="1"/>
  <c r="H1087" i="1" s="1"/>
  <c r="G1061" i="1"/>
  <c r="F1061" i="1"/>
  <c r="K1059" i="1"/>
  <c r="J1059" i="1"/>
  <c r="I1059" i="1"/>
  <c r="I1085" i="1" s="1"/>
  <c r="H1059" i="1"/>
  <c r="H1085" i="1" s="1"/>
  <c r="G1059" i="1"/>
  <c r="G1085" i="1" s="1"/>
  <c r="F1059" i="1"/>
  <c r="K1057" i="1"/>
  <c r="J1057" i="1"/>
  <c r="J1083" i="1" s="1"/>
  <c r="I1057" i="1"/>
  <c r="H1057" i="1"/>
  <c r="H1083" i="1" s="1"/>
  <c r="G1057" i="1"/>
  <c r="G1083" i="1" s="1"/>
  <c r="F1057" i="1"/>
  <c r="K1056" i="1"/>
  <c r="K1082" i="1" s="1"/>
  <c r="J1056" i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J899" i="1" s="1"/>
  <c r="I902" i="1"/>
  <c r="I899" i="1" s="1"/>
  <c r="H902" i="1"/>
  <c r="G902" i="1"/>
  <c r="G899" i="1" s="1"/>
  <c r="F902" i="1"/>
  <c r="F899" i="1" s="1"/>
  <c r="K899" i="1"/>
  <c r="H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88" i="1" a="1"/>
  <c r="J1888" i="1" s="1"/>
  <c r="I1887" i="1" a="1"/>
  <c r="I1887" i="1" s="1"/>
  <c r="F1889" i="1" a="1"/>
  <c r="F1889" i="1"/>
  <c r="I1889" i="1" a="1"/>
  <c r="I1889" i="1" s="1"/>
  <c r="F1893" i="1" a="1"/>
  <c r="F1893" i="1" s="1"/>
  <c r="K1897" i="1" a="1"/>
  <c r="K1897" i="1" s="1"/>
  <c r="J1897" i="1" a="1"/>
  <c r="J1897" i="1"/>
  <c r="I1897" i="1" a="1"/>
  <c r="I1897" i="1" s="1"/>
  <c r="K1895" i="1" a="1"/>
  <c r="K1895" i="1" s="1"/>
  <c r="F1895" i="1" a="1"/>
  <c r="F1895" i="1" s="1"/>
  <c r="I1893" i="1" a="1"/>
  <c r="I1893" i="1"/>
  <c r="H1888" i="1" a="1"/>
  <c r="H1888" i="1" s="1"/>
  <c r="K1891" i="1" a="1"/>
  <c r="K1891" i="1"/>
  <c r="H1895" i="1" a="1"/>
  <c r="H1895" i="1" s="1"/>
  <c r="I1895" i="1" a="1"/>
  <c r="I1895" i="1" s="1"/>
  <c r="K1889" i="1" a="1"/>
  <c r="K1889" i="1"/>
  <c r="H1897" i="1" a="1"/>
  <c r="H1897" i="1" s="1"/>
  <c r="G1897" i="1" a="1"/>
  <c r="G1897" i="1" s="1"/>
  <c r="F1897" i="1" a="1"/>
  <c r="F1897" i="1" s="1"/>
  <c r="J1895" i="1" a="1"/>
  <c r="J1895" i="1" s="1"/>
  <c r="H1891" i="1" a="1"/>
  <c r="H1891" i="1" s="1"/>
  <c r="G1895" i="1" a="1"/>
  <c r="G1895" i="1" s="1"/>
  <c r="G1893" i="1" a="1"/>
  <c r="G1893" i="1" s="1"/>
  <c r="F1888" i="1" a="1"/>
  <c r="F1888" i="1"/>
  <c r="F1891" i="1" a="1"/>
  <c r="F1891" i="1" s="1"/>
  <c r="J1889" i="1" a="1"/>
  <c r="J1889" i="1" s="1"/>
  <c r="H1887" i="1" a="1"/>
  <c r="H1887" i="1"/>
  <c r="J1887" i="1" a="1"/>
  <c r="J1887" i="1" s="1"/>
  <c r="I1888" i="1" a="1"/>
  <c r="I1888" i="1"/>
  <c r="K1888" i="1" a="1"/>
  <c r="K1888" i="1" s="1"/>
  <c r="H1893" i="1" a="1"/>
  <c r="H1893" i="1" s="1"/>
  <c r="G1891" i="1" a="1"/>
  <c r="G1891" i="1" s="1"/>
  <c r="K1893" i="1" a="1"/>
  <c r="K1893" i="1"/>
  <c r="J1891" i="1" a="1"/>
  <c r="J1891" i="1" s="1"/>
  <c r="H1889" i="1" a="1"/>
  <c r="H1889" i="1" s="1"/>
  <c r="G1889" i="1" a="1"/>
  <c r="G1889" i="1" s="1"/>
  <c r="K1887" i="1" a="1"/>
  <c r="K1887" i="1"/>
  <c r="G1888" i="1" a="1"/>
  <c r="G1888" i="1" s="1"/>
  <c r="J1893" i="1" a="1"/>
  <c r="J1893" i="1" s="1"/>
  <c r="I1891" i="1" a="1"/>
  <c r="I1891" i="1"/>
  <c r="H1885" i="1" a="1"/>
  <c r="H1885" i="1" s="1"/>
  <c r="G1885" i="1" a="1"/>
  <c r="G1885" i="1"/>
  <c r="F1885" i="1" a="1"/>
  <c r="F1885" i="1" s="1"/>
  <c r="G1883" i="1" a="1"/>
  <c r="G1883" i="1" s="1"/>
  <c r="K1877" i="1" a="1"/>
  <c r="K1877" i="1" s="1"/>
  <c r="I1877" i="1" a="1"/>
  <c r="I1877" i="1"/>
  <c r="I1871" i="1" a="1"/>
  <c r="I1871" i="1" s="1"/>
  <c r="K1879" i="1" a="1"/>
  <c r="K1879" i="1"/>
  <c r="F1883" i="1" a="1"/>
  <c r="F1883" i="1" s="1"/>
  <c r="H1882" i="1" a="1"/>
  <c r="H1882" i="1" s="1"/>
  <c r="G1879" i="1" a="1"/>
  <c r="G1879" i="1" s="1"/>
  <c r="K1883" i="1" a="1"/>
  <c r="K1883" i="1" s="1"/>
  <c r="J1883" i="1" a="1"/>
  <c r="J1883" i="1"/>
  <c r="I1883" i="1" a="1"/>
  <c r="I1883" i="1" s="1"/>
  <c r="J1882" i="1" a="1"/>
  <c r="J1882" i="1"/>
  <c r="F1882" i="1" a="1"/>
  <c r="F1882" i="1" s="1"/>
  <c r="H1875" i="1" a="1"/>
  <c r="H1875" i="1"/>
  <c r="K1875" i="1" a="1"/>
  <c r="K1875" i="1" s="1"/>
  <c r="F1873" i="1" a="1"/>
  <c r="F1873" i="1"/>
  <c r="H1873" i="1" a="1"/>
  <c r="H1873" i="1" s="1"/>
  <c r="H1883" i="1" a="1"/>
  <c r="H1883" i="1"/>
  <c r="K1882" i="1" a="1"/>
  <c r="K1882" i="1" s="1"/>
  <c r="J1871" i="1" a="1"/>
  <c r="J1871" i="1" s="1"/>
  <c r="J1877" i="1" a="1"/>
  <c r="J1877" i="1" s="1"/>
  <c r="H1879" i="1" a="1"/>
  <c r="H1879" i="1" s="1"/>
  <c r="I1882" i="1" a="1"/>
  <c r="I1882" i="1"/>
  <c r="H1877" i="1" a="1"/>
  <c r="H1877" i="1" s="1"/>
  <c r="J1873" i="1" a="1"/>
  <c r="J1873" i="1" s="1"/>
  <c r="H1871" i="1" a="1"/>
  <c r="H1871" i="1" s="1"/>
  <c r="I1879" i="1" a="1"/>
  <c r="I1879" i="1"/>
  <c r="G1877" i="1" a="1"/>
  <c r="G1877" i="1" s="1"/>
  <c r="G1887" i="1" a="1"/>
  <c r="G1887" i="1"/>
  <c r="G1882" i="1" a="1"/>
  <c r="G1882" i="1" s="1"/>
  <c r="K1871" i="1" a="1"/>
  <c r="K1871" i="1" s="1"/>
  <c r="F1887" i="1" a="1"/>
  <c r="F1887" i="1"/>
  <c r="I1875" i="1" a="1"/>
  <c r="I1875" i="1" s="1"/>
  <c r="G1875" i="1" a="1"/>
  <c r="G1875" i="1" s="1"/>
  <c r="I1873" i="1" a="1"/>
  <c r="I1873" i="1" s="1"/>
  <c r="K1885" i="1" a="1"/>
  <c r="K1885" i="1"/>
  <c r="J1885" i="1" a="1"/>
  <c r="J1885" i="1" s="1"/>
  <c r="F1879" i="1" a="1"/>
  <c r="F1879" i="1" s="1"/>
  <c r="F1877" i="1" a="1"/>
  <c r="F1877" i="1" s="1"/>
  <c r="F1875" i="1" a="1"/>
  <c r="F1875" i="1"/>
  <c r="K1873" i="1" a="1"/>
  <c r="K1873" i="1" s="1"/>
  <c r="J1879" i="1" a="1"/>
  <c r="J1879" i="1"/>
  <c r="J1875" i="1" a="1"/>
  <c r="J1875" i="1" s="1"/>
  <c r="G1873" i="1" a="1"/>
  <c r="G1873" i="1" s="1"/>
  <c r="I1885" i="1" a="1"/>
  <c r="I1885" i="1"/>
  <c r="F1867" i="1" a="1"/>
  <c r="F1867" i="1" s="1"/>
  <c r="G1865" i="1" a="1"/>
  <c r="G1865" i="1" s="1"/>
  <c r="H1867" i="1" a="1"/>
  <c r="H1867" i="1" s="1"/>
  <c r="F1866" i="1" a="1"/>
  <c r="F1866" i="1" s="1"/>
  <c r="H1860" i="1" a="1"/>
  <c r="H1860" i="1" s="1"/>
  <c r="G1867" i="1" a="1"/>
  <c r="G1867" i="1"/>
  <c r="G1860" i="1" a="1"/>
  <c r="G1860" i="1" s="1"/>
  <c r="F1865" i="1" a="1"/>
  <c r="F1865" i="1"/>
  <c r="K1865" i="1" a="1"/>
  <c r="K1865" i="1" s="1"/>
  <c r="J1863" i="1" a="1"/>
  <c r="J1863" i="1" s="1"/>
  <c r="I1862" i="1" a="1"/>
  <c r="I1862" i="1"/>
  <c r="H1862" i="1" a="1"/>
  <c r="H1862" i="1" s="1"/>
  <c r="J1860" i="1" a="1"/>
  <c r="J1860" i="1"/>
  <c r="K1867" i="1" a="1"/>
  <c r="K1867" i="1" s="1"/>
  <c r="J1867" i="1" a="1"/>
  <c r="J1867" i="1" s="1"/>
  <c r="I1866" i="1" a="1"/>
  <c r="I1866" i="1" s="1"/>
  <c r="G1866" i="1" a="1"/>
  <c r="G1866" i="1"/>
  <c r="J1862" i="1" a="1"/>
  <c r="J1862" i="1" s="1"/>
  <c r="J1865" i="1" a="1"/>
  <c r="J1865" i="1"/>
  <c r="I1865" i="1" a="1"/>
  <c r="I1865" i="1" s="1"/>
  <c r="K1862" i="1" a="1"/>
  <c r="K1862" i="1"/>
  <c r="F1860" i="1" a="1"/>
  <c r="F1860" i="1" s="1"/>
  <c r="K1859" i="1" a="1"/>
  <c r="K1859" i="1" s="1"/>
  <c r="G1859" i="1" a="1"/>
  <c r="G1859" i="1"/>
  <c r="J1859" i="1" a="1"/>
  <c r="J1859" i="1" s="1"/>
  <c r="H1859" i="1" a="1"/>
  <c r="H1859" i="1"/>
  <c r="I1856" i="1" a="1"/>
  <c r="I1856" i="1" s="1"/>
  <c r="H1856" i="1" a="1"/>
  <c r="H1856" i="1" s="1"/>
  <c r="K1860" i="1" a="1"/>
  <c r="K1860" i="1" s="1"/>
  <c r="G1856" i="1" a="1"/>
  <c r="G1856" i="1"/>
  <c r="H1865" i="1" a="1"/>
  <c r="H1865" i="1" s="1"/>
  <c r="F1859" i="1" a="1"/>
  <c r="F1859" i="1"/>
  <c r="J1856" i="1" a="1"/>
  <c r="J1856" i="1" s="1"/>
  <c r="K1869" i="1" a="1"/>
  <c r="K1869" i="1" s="1"/>
  <c r="G1869" i="1" a="1"/>
  <c r="G1869" i="1" s="1"/>
  <c r="K1866" i="1" a="1"/>
  <c r="K1866" i="1" s="1"/>
  <c r="K1856" i="1" a="1"/>
  <c r="K1856" i="1"/>
  <c r="G1871" i="1" a="1"/>
  <c r="G1871" i="1" s="1"/>
  <c r="F1871" i="1" a="1"/>
  <c r="F1871" i="1"/>
  <c r="J1866" i="1" a="1"/>
  <c r="J1866" i="1" s="1"/>
  <c r="K1863" i="1" a="1"/>
  <c r="K1863" i="1"/>
  <c r="F1863" i="1" a="1"/>
  <c r="F1863" i="1" s="1"/>
  <c r="G1862" i="1" a="1"/>
  <c r="G1862" i="1"/>
  <c r="F1862" i="1" a="1"/>
  <c r="F1862" i="1" s="1"/>
  <c r="I1859" i="1" a="1"/>
  <c r="I1859" i="1"/>
  <c r="J1869" i="1" a="1"/>
  <c r="J1869" i="1" s="1"/>
  <c r="H1863" i="1" a="1"/>
  <c r="H1863" i="1" s="1"/>
  <c r="G1863" i="1" a="1"/>
  <c r="G1863" i="1" s="1"/>
  <c r="I1860" i="1" a="1"/>
  <c r="I1860" i="1" s="1"/>
  <c r="I1863" i="1" a="1"/>
  <c r="I1863" i="1"/>
  <c r="I1869" i="1" a="1"/>
  <c r="I1869" i="1" s="1"/>
  <c r="H1869" i="1" a="1"/>
  <c r="H1869" i="1" s="1"/>
  <c r="H1866" i="1" a="1"/>
  <c r="H1866" i="1" s="1"/>
  <c r="F1869" i="1" a="1"/>
  <c r="F1869" i="1"/>
  <c r="I1867" i="1" a="1"/>
  <c r="I1867" i="1" s="1"/>
  <c r="J1846" i="1" a="1"/>
  <c r="J1846" i="1"/>
  <c r="F1852" i="1" a="1"/>
  <c r="F1852" i="1" s="1"/>
  <c r="I1846" i="1" a="1"/>
  <c r="I1846" i="1" s="1"/>
  <c r="K1850" i="1" a="1"/>
  <c r="K1850" i="1"/>
  <c r="J1854" i="1" a="1"/>
  <c r="J1854" i="1" s="1"/>
  <c r="I1854" i="1" a="1"/>
  <c r="I1854" i="1" s="1"/>
  <c r="K1848" i="1" a="1"/>
  <c r="K1848" i="1" s="1"/>
  <c r="F1848" i="1" a="1"/>
  <c r="F1848" i="1"/>
  <c r="H1854" i="1" a="1"/>
  <c r="H1854" i="1" s="1"/>
  <c r="H1848" i="1" a="1"/>
  <c r="H1848" i="1"/>
  <c r="G1854" i="1" a="1"/>
  <c r="G1854" i="1" s="1"/>
  <c r="I1848" i="1" a="1"/>
  <c r="I1848" i="1"/>
  <c r="F1854" i="1" a="1"/>
  <c r="F1854" i="1" s="1"/>
  <c r="G1852" i="1" a="1"/>
  <c r="G1852" i="1"/>
  <c r="J1848" i="1" a="1"/>
  <c r="J1848" i="1" s="1"/>
  <c r="G1848" i="1" a="1"/>
  <c r="G1848" i="1" s="1"/>
  <c r="I1850" i="1" a="1"/>
  <c r="I1850" i="1" s="1"/>
  <c r="K1852" i="1" a="1"/>
  <c r="K1852" i="1" s="1"/>
  <c r="J1852" i="1" a="1"/>
  <c r="J1852" i="1" s="1"/>
  <c r="I1852" i="1" a="1"/>
  <c r="I1852" i="1" s="1"/>
  <c r="H1852" i="1" a="1"/>
  <c r="H1852" i="1" s="1"/>
  <c r="G1850" i="1" a="1"/>
  <c r="G1850" i="1" s="1"/>
  <c r="H1846" i="1" a="1"/>
  <c r="H1846" i="1"/>
  <c r="K1846" i="1" a="1"/>
  <c r="K1846" i="1" s="1"/>
  <c r="H1850" i="1" a="1"/>
  <c r="H1850" i="1"/>
  <c r="F1850" i="1" a="1"/>
  <c r="F1850" i="1" s="1"/>
  <c r="J1850" i="1" a="1"/>
  <c r="J1850" i="1" s="1"/>
  <c r="F1856" i="1" a="1"/>
  <c r="F1856" i="1"/>
  <c r="K1854" i="1" a="1"/>
  <c r="K1854" i="1" s="1"/>
  <c r="F1841" i="1" a="1"/>
  <c r="F1841" i="1"/>
  <c r="J1840" i="1" a="1"/>
  <c r="J1840" i="1" s="1"/>
  <c r="J1837" i="1" a="1"/>
  <c r="J1837" i="1" s="1"/>
  <c r="I1837" i="1" a="1"/>
  <c r="I1837" i="1" s="1"/>
  <c r="G1837" i="1" a="1"/>
  <c r="G1837" i="1"/>
  <c r="F1837" i="1" a="1"/>
  <c r="F1837" i="1" s="1"/>
  <c r="K1837" i="1" a="1"/>
  <c r="K1837" i="1"/>
  <c r="H1841" i="1" a="1"/>
  <c r="H1841" i="1" s="1"/>
  <c r="K1843" i="1" a="1"/>
  <c r="K1843" i="1"/>
  <c r="J1843" i="1" a="1"/>
  <c r="J1843" i="1" s="1"/>
  <c r="G1846" i="1" a="1"/>
  <c r="G1846" i="1" s="1"/>
  <c r="J1845" i="1" a="1"/>
  <c r="J1845" i="1"/>
  <c r="G1843" i="1" a="1"/>
  <c r="G1843" i="1" s="1"/>
  <c r="I1841" i="1" a="1"/>
  <c r="I1841" i="1"/>
  <c r="I1840" i="1" a="1"/>
  <c r="I1840" i="1" s="1"/>
  <c r="K1845" i="1" a="1"/>
  <c r="K1845" i="1" s="1"/>
  <c r="G1841" i="1" a="1"/>
  <c r="G1841" i="1"/>
  <c r="G1840" i="1" a="1"/>
  <c r="G1840" i="1"/>
  <c r="I1843" i="1" a="1"/>
  <c r="I1843" i="1" s="1"/>
  <c r="H1837" i="1" a="1"/>
  <c r="H1837" i="1"/>
  <c r="H1840" i="1" a="1"/>
  <c r="H1840" i="1" s="1"/>
  <c r="F1846" i="1" a="1"/>
  <c r="F1846" i="1" s="1"/>
  <c r="I1845" i="1" a="1"/>
  <c r="I1845" i="1" s="1"/>
  <c r="H1845" i="1" a="1"/>
  <c r="H1845" i="1" s="1"/>
  <c r="F1843" i="1" a="1"/>
  <c r="F1843" i="1"/>
  <c r="K1841" i="1" a="1"/>
  <c r="K1841" i="1" s="1"/>
  <c r="F1845" i="1" a="1"/>
  <c r="F1845" i="1"/>
  <c r="H1843" i="1" a="1"/>
  <c r="H1843" i="1" s="1"/>
  <c r="J1841" i="1" a="1"/>
  <c r="J1841" i="1" s="1"/>
  <c r="F1840" i="1" a="1"/>
  <c r="F1840" i="1" s="1"/>
  <c r="K1840" i="1" a="1"/>
  <c r="K1840" i="1"/>
  <c r="G1845" i="1" a="1"/>
  <c r="G1845" i="1" s="1"/>
  <c r="K1824" i="1" a="1"/>
  <c r="K1824" i="1"/>
  <c r="H1833" i="1" a="1"/>
  <c r="H1833" i="1" s="1"/>
  <c r="G1833" i="1" a="1"/>
  <c r="G1833" i="1"/>
  <c r="H1822" i="1" a="1"/>
  <c r="H1822" i="1" s="1"/>
  <c r="F1831" i="1" a="1"/>
  <c r="F1831" i="1" s="1"/>
  <c r="K1831" i="1" a="1"/>
  <c r="K1831" i="1"/>
  <c r="I1824" i="1" a="1"/>
  <c r="I1824" i="1" s="1"/>
  <c r="G1827" i="1" a="1"/>
  <c r="G1827" i="1" s="1"/>
  <c r="J1831" i="1" a="1"/>
  <c r="J1831" i="1"/>
  <c r="F1826" i="1" a="1"/>
  <c r="F1826" i="1" s="1"/>
  <c r="H1831" i="1" a="1"/>
  <c r="H1831" i="1" s="1"/>
  <c r="H1829" i="1" a="1"/>
  <c r="H1829" i="1"/>
  <c r="J1826" i="1" a="1"/>
  <c r="J1826" i="1"/>
  <c r="J1824" i="1" a="1"/>
  <c r="J1824" i="1" s="1"/>
  <c r="H1827" i="1" a="1"/>
  <c r="H1827" i="1" s="1"/>
  <c r="I1822" i="1" a="1"/>
  <c r="I1822" i="1" s="1"/>
  <c r="K1826" i="1" a="1"/>
  <c r="K1826" i="1"/>
  <c r="I1831" i="1" a="1"/>
  <c r="I1831" i="1" s="1"/>
  <c r="K1829" i="1" a="1"/>
  <c r="K1829" i="1" s="1"/>
  <c r="F1829" i="1" a="1"/>
  <c r="F1829" i="1" s="1"/>
  <c r="G1829" i="1" a="1"/>
  <c r="G1829" i="1"/>
  <c r="G1826" i="1" a="1"/>
  <c r="G1826" i="1"/>
  <c r="H1824" i="1" a="1"/>
  <c r="H1824" i="1" s="1"/>
  <c r="F1833" i="1" a="1"/>
  <c r="F1833" i="1" s="1"/>
  <c r="K1835" i="1" a="1"/>
  <c r="K1835" i="1" s="1"/>
  <c r="G1831" i="1" a="1"/>
  <c r="G1831" i="1"/>
  <c r="F1827" i="1" a="1"/>
  <c r="F1827" i="1" s="1"/>
  <c r="J1835" i="1" a="1"/>
  <c r="J1835" i="1" s="1"/>
  <c r="I1835" i="1" a="1"/>
  <c r="I1835" i="1" s="1"/>
  <c r="H1835" i="1" a="1"/>
  <c r="H1835" i="1" s="1"/>
  <c r="G1835" i="1" a="1"/>
  <c r="G1835" i="1" s="1"/>
  <c r="F1835" i="1" a="1"/>
  <c r="F1835" i="1" s="1"/>
  <c r="I1827" i="1" a="1"/>
  <c r="I1827" i="1" s="1"/>
  <c r="I1829" i="1" a="1"/>
  <c r="I1829" i="1"/>
  <c r="I1826" i="1" a="1"/>
  <c r="I1826" i="1"/>
  <c r="H1826" i="1" a="1"/>
  <c r="H1826" i="1" s="1"/>
  <c r="G1824" i="1" a="1"/>
  <c r="G1824" i="1"/>
  <c r="F1824" i="1" a="1"/>
  <c r="F1824" i="1" s="1"/>
  <c r="K1822" i="1" a="1"/>
  <c r="K1822" i="1"/>
  <c r="I1833" i="1" a="1"/>
  <c r="I1833" i="1" s="1"/>
  <c r="K1827" i="1" a="1"/>
  <c r="K1827" i="1" s="1"/>
  <c r="J1827" i="1" a="1"/>
  <c r="J1827" i="1" s="1"/>
  <c r="J1822" i="1" a="1"/>
  <c r="J1822" i="1" s="1"/>
  <c r="K1833" i="1" a="1"/>
  <c r="K1833" i="1" s="1"/>
  <c r="J1829" i="1" a="1"/>
  <c r="J1829" i="1" s="1"/>
  <c r="J1833" i="1" a="1"/>
  <c r="J1833" i="1" s="1"/>
  <c r="K1821" i="1" a="1"/>
  <c r="K1821" i="1"/>
  <c r="J1821" i="1" a="1"/>
  <c r="J1821" i="1" s="1"/>
  <c r="H1821" i="1" a="1"/>
  <c r="H1821" i="1" s="1"/>
  <c r="G1821" i="1" a="1"/>
  <c r="G1821" i="1"/>
  <c r="F1821" i="1" a="1"/>
  <c r="F1821" i="1" s="1"/>
  <c r="G1822" i="1" a="1"/>
  <c r="G1822" i="1"/>
  <c r="F1822" i="1" a="1"/>
  <c r="F1822" i="1" s="1"/>
  <c r="I1821" i="1" a="1"/>
  <c r="I1821" i="1" s="1"/>
  <c r="J912" i="1" a="1"/>
  <c r="J912" i="1" s="1"/>
  <c r="I912" i="1" a="1"/>
  <c r="I912" i="1" s="1"/>
  <c r="F912" i="1" a="1"/>
  <c r="F912" i="1" s="1"/>
  <c r="H912" i="1" a="1"/>
  <c r="H912" i="1" s="1"/>
  <c r="G912" i="1" a="1"/>
  <c r="G912" i="1" s="1"/>
  <c r="J894" i="1" a="1"/>
  <c r="J894" i="1" s="1"/>
  <c r="K894" i="1" a="1"/>
  <c r="K894" i="1"/>
  <c r="I894" i="1" a="1"/>
  <c r="I894" i="1" s="1"/>
  <c r="H894" i="1" a="1"/>
  <c r="H894" i="1"/>
  <c r="G894" i="1" a="1"/>
  <c r="G894" i="1"/>
  <c r="F894" i="1" a="1"/>
  <c r="F894" i="1"/>
  <c r="K883" i="1" a="1"/>
  <c r="K883" i="1" s="1"/>
  <c r="J883" i="1" a="1"/>
  <c r="J883" i="1"/>
  <c r="I883" i="1" a="1"/>
  <c r="I883" i="1" s="1"/>
  <c r="I882" i="1" a="1"/>
  <c r="I882" i="1" s="1"/>
  <c r="H883" i="1" a="1"/>
  <c r="H883" i="1" s="1"/>
  <c r="G883" i="1" a="1"/>
  <c r="G883" i="1" s="1"/>
  <c r="F883" i="1" a="1"/>
  <c r="F883" i="1" s="1"/>
  <c r="K882" i="1" a="1"/>
  <c r="K882" i="1" s="1"/>
  <c r="J882" i="1" a="1"/>
  <c r="J882" i="1"/>
  <c r="H882" i="1" a="1"/>
  <c r="H882" i="1" s="1"/>
  <c r="G882" i="1" a="1"/>
  <c r="G882" i="1"/>
  <c r="F882" i="1" a="1"/>
  <c r="F882" i="1"/>
  <c r="K926" i="1" a="1"/>
  <c r="K926" i="1" s="1"/>
  <c r="J926" i="1" a="1"/>
  <c r="J926" i="1" s="1"/>
  <c r="H926" i="1" a="1"/>
  <c r="H926" i="1"/>
  <c r="I926" i="1" a="1"/>
  <c r="I926" i="1" s="1"/>
  <c r="G926" i="1" a="1"/>
  <c r="G926" i="1" s="1"/>
  <c r="F926" i="1" a="1"/>
  <c r="F926" i="1" s="1"/>
  <c r="I914" i="1" a="1"/>
  <c r="I914" i="1" s="1"/>
  <c r="G914" i="1" a="1"/>
  <c r="G914" i="1"/>
  <c r="K912" i="1" a="1"/>
  <c r="K912" i="1" s="1"/>
  <c r="F914" i="1" a="1"/>
  <c r="F914" i="1"/>
  <c r="J914" i="1" a="1"/>
  <c r="J914" i="1" s="1"/>
  <c r="K914" i="1" a="1"/>
  <c r="K914" i="1"/>
  <c r="H914" i="1" a="1"/>
  <c r="H914" i="1" s="1"/>
  <c r="K764" i="1" a="1"/>
  <c r="K764" i="1" s="1"/>
  <c r="K814" i="1" s="1" a="1"/>
  <c r="K814" i="1" s="1"/>
  <c r="I778" i="1" a="1"/>
  <c r="I778" i="1" s="1"/>
  <c r="F764" i="1" a="1"/>
  <c r="F764" i="1"/>
  <c r="H764" i="1" a="1"/>
  <c r="H764" i="1"/>
  <c r="J778" i="1" a="1"/>
  <c r="J778" i="1" s="1"/>
  <c r="I764" i="1" a="1"/>
  <c r="I764" i="1" s="1"/>
  <c r="I814" i="1" s="1" a="1"/>
  <c r="I814" i="1" s="1"/>
  <c r="F800" i="1" a="1"/>
  <c r="F800" i="1"/>
  <c r="G778" i="1" a="1"/>
  <c r="G778" i="1"/>
  <c r="F778" i="1" a="1"/>
  <c r="F778" i="1" s="1"/>
  <c r="K778" i="1" a="1"/>
  <c r="K778" i="1"/>
  <c r="H778" i="1" a="1"/>
  <c r="H778" i="1" s="1"/>
  <c r="H777" i="1" s="1"/>
  <c r="H781" i="1" s="1"/>
  <c r="G764" i="1" a="1"/>
  <c r="G764" i="1" s="1"/>
  <c r="J764" i="1" a="1"/>
  <c r="J764" i="1" s="1"/>
  <c r="J814" i="1" s="1" a="1"/>
  <c r="J814" i="1" s="1"/>
  <c r="F802" i="1" a="1"/>
  <c r="F802" i="1" s="1"/>
  <c r="G814" i="1" a="1"/>
  <c r="G814" i="1" s="1"/>
  <c r="F814" i="1" a="1"/>
  <c r="F814" i="1"/>
  <c r="G802" i="1" a="1"/>
  <c r="G802" i="1" s="1"/>
  <c r="I802" i="1" a="1"/>
  <c r="I802" i="1"/>
  <c r="K802" i="1" a="1"/>
  <c r="K802" i="1"/>
  <c r="H802" i="1" a="1"/>
  <c r="H802" i="1"/>
  <c r="H800" i="1" a="1"/>
  <c r="H800" i="1" s="1"/>
  <c r="J802" i="1" a="1"/>
  <c r="J802" i="1"/>
  <c r="K804" i="1" a="1"/>
  <c r="K804" i="1" s="1"/>
  <c r="K800" i="1" a="1"/>
  <c r="K800" i="1" s="1"/>
  <c r="F804" i="1" a="1"/>
  <c r="F804" i="1" s="1"/>
  <c r="G800" i="1" a="1"/>
  <c r="G800" i="1" s="1"/>
  <c r="G804" i="1" a="1"/>
  <c r="G804" i="1" s="1"/>
  <c r="I804" i="1" a="1"/>
  <c r="I804" i="1"/>
  <c r="J800" i="1" a="1"/>
  <c r="J800" i="1" s="1"/>
  <c r="H814" i="1" a="1"/>
  <c r="H814" i="1"/>
  <c r="J804" i="1" a="1"/>
  <c r="J804" i="1"/>
  <c r="I800" i="1" a="1"/>
  <c r="I800" i="1"/>
  <c r="H804" i="1" a="1"/>
  <c r="H804" i="1" s="1"/>
  <c r="J1030" i="1" a="1"/>
  <c r="J1030" i="1" s="1"/>
  <c r="H1027" i="1" a="1"/>
  <c r="H1027" i="1" s="1"/>
  <c r="K1030" i="1" a="1"/>
  <c r="K1030" i="1"/>
  <c r="I1025" i="1" a="1"/>
  <c r="I1025" i="1"/>
  <c r="J1039" i="1" a="1"/>
  <c r="J1039" i="1" s="1"/>
  <c r="I1027" i="1" a="1"/>
  <c r="I1027" i="1" s="1"/>
  <c r="J1027" i="1" a="1"/>
  <c r="J1027" i="1" s="1"/>
  <c r="G1025" i="1" a="1"/>
  <c r="G1025" i="1" s="1"/>
  <c r="J1037" i="1" a="1"/>
  <c r="J1037" i="1" s="1"/>
  <c r="K1039" i="1" a="1"/>
  <c r="K1039" i="1" s="1"/>
  <c r="F1039" i="1" a="1"/>
  <c r="F1039" i="1" s="1"/>
  <c r="F1025" i="1" a="1"/>
  <c r="F1025" i="1" s="1"/>
  <c r="F1030" i="1" a="1"/>
  <c r="F1030" i="1"/>
  <c r="H1039" i="1" a="1"/>
  <c r="H1039" i="1" s="1"/>
  <c r="I1037" i="1" a="1"/>
  <c r="I1037" i="1" s="1"/>
  <c r="H1025" i="1" a="1"/>
  <c r="H1025" i="1"/>
  <c r="G1027" i="1" a="1"/>
  <c r="G1027" i="1" s="1"/>
  <c r="F1027" i="1" a="1"/>
  <c r="F1027" i="1" s="1"/>
  <c r="H1037" i="1" a="1"/>
  <c r="H1037" i="1" s="1"/>
  <c r="H1030" i="1" a="1"/>
  <c r="H1030" i="1"/>
  <c r="I1030" i="1" a="1"/>
  <c r="I1030" i="1" s="1"/>
  <c r="I1039" i="1" a="1"/>
  <c r="I1039" i="1" s="1"/>
  <c r="K1027" i="1" a="1"/>
  <c r="K1027" i="1" s="1"/>
  <c r="K1037" i="1" a="1"/>
  <c r="K1037" i="1" s="1"/>
  <c r="K1025" i="1" a="1"/>
  <c r="K1025" i="1" s="1"/>
  <c r="G1037" i="1" a="1"/>
  <c r="G1037" i="1" s="1"/>
  <c r="G1039" i="1" a="1"/>
  <c r="G1039" i="1" s="1"/>
  <c r="G1030" i="1" a="1"/>
  <c r="G1030" i="1"/>
  <c r="J1025" i="1" a="1"/>
  <c r="J1025" i="1" s="1"/>
  <c r="F1037" i="1" a="1"/>
  <c r="F1037" i="1" s="1"/>
  <c r="K989" i="1" a="1"/>
  <c r="K989" i="1" s="1"/>
  <c r="F997" i="1" a="1"/>
  <c r="F997" i="1" s="1"/>
  <c r="F1049" i="1" s="1" a="1"/>
  <c r="F1049" i="1" s="1"/>
  <c r="I996" i="1" a="1"/>
  <c r="I996" i="1" s="1"/>
  <c r="H996" i="1" a="1"/>
  <c r="H996" i="1"/>
  <c r="K1022" i="1" a="1"/>
  <c r="K1022" i="1" s="1"/>
  <c r="J1022" i="1" a="1"/>
  <c r="J1022" i="1" s="1"/>
  <c r="G1022" i="1" a="1"/>
  <c r="G1022" i="1"/>
  <c r="H1006" i="1" a="1"/>
  <c r="H1006" i="1" s="1"/>
  <c r="H1052" i="1" s="1" a="1"/>
  <c r="H1052" i="1" s="1"/>
  <c r="J997" i="1" a="1"/>
  <c r="J997" i="1"/>
  <c r="J1049" i="1" s="1" a="1"/>
  <c r="J1049" i="1" s="1"/>
  <c r="I997" i="1" a="1"/>
  <c r="I997" i="1" s="1"/>
  <c r="I1049" i="1" s="1" a="1"/>
  <c r="I1049" i="1" s="1"/>
  <c r="G997" i="1" a="1"/>
  <c r="G997" i="1"/>
  <c r="G1049" i="1" s="1" a="1"/>
  <c r="G1049" i="1" s="1"/>
  <c r="G1006" i="1" a="1"/>
  <c r="G1006" i="1" s="1"/>
  <c r="G1052" i="1" s="1" a="1"/>
  <c r="G1052" i="1" s="1"/>
  <c r="G996" i="1" a="1"/>
  <c r="G996" i="1" s="1"/>
  <c r="J989" i="1" a="1"/>
  <c r="J989" i="1" s="1"/>
  <c r="J1006" i="1" a="1"/>
  <c r="J1006" i="1" s="1"/>
  <c r="J1052" i="1" s="1" a="1"/>
  <c r="J1052" i="1" s="1"/>
  <c r="I1022" i="1" a="1"/>
  <c r="I1022" i="1" s="1"/>
  <c r="H1022" i="1" a="1"/>
  <c r="H1022" i="1"/>
  <c r="F1022" i="1" a="1"/>
  <c r="F1022" i="1" s="1"/>
  <c r="H997" i="1" a="1"/>
  <c r="H997" i="1"/>
  <c r="H1049" i="1" s="1" a="1"/>
  <c r="H1049" i="1" s="1"/>
  <c r="K997" i="1" a="1"/>
  <c r="K997" i="1"/>
  <c r="K1049" i="1" s="1" a="1"/>
  <c r="K1049" i="1" s="1"/>
  <c r="K996" i="1" a="1"/>
  <c r="K996" i="1" s="1"/>
  <c r="K1006" i="1" a="1"/>
  <c r="K1006" i="1"/>
  <c r="K1052" i="1" s="1" a="1"/>
  <c r="K1052" i="1" s="1"/>
  <c r="I1006" i="1" a="1"/>
  <c r="I1006" i="1" s="1"/>
  <c r="I1052" i="1" s="1" a="1"/>
  <c r="I1052" i="1" s="1"/>
  <c r="F1006" i="1" a="1"/>
  <c r="F1006" i="1" s="1"/>
  <c r="F1052" i="1" s="1" a="1"/>
  <c r="F1052" i="1" s="1"/>
  <c r="F996" i="1" a="1"/>
  <c r="F996" i="1" s="1"/>
  <c r="J996" i="1" a="1"/>
  <c r="J996" i="1" s="1"/>
  <c r="G976" i="1" a="1"/>
  <c r="G976" i="1" s="1"/>
  <c r="G977" i="1" a="1"/>
  <c r="G977" i="1" s="1"/>
  <c r="G1051" i="1" s="1" a="1"/>
  <c r="G1051" i="1" s="1"/>
  <c r="F977" i="1" a="1"/>
  <c r="F977" i="1" s="1"/>
  <c r="F1051" i="1" s="1" a="1"/>
  <c r="F1051" i="1" s="1"/>
  <c r="G974" i="1" a="1"/>
  <c r="G974" i="1" s="1"/>
  <c r="F974" i="1" a="1"/>
  <c r="F974" i="1"/>
  <c r="J977" i="1" a="1"/>
  <c r="J977" i="1" s="1"/>
  <c r="J1051" i="1" s="1" a="1"/>
  <c r="J1051" i="1" s="1"/>
  <c r="I974" i="1" a="1"/>
  <c r="I974" i="1"/>
  <c r="H989" i="1" a="1"/>
  <c r="H989" i="1" s="1"/>
  <c r="G983" i="1" a="1"/>
  <c r="G983" i="1"/>
  <c r="F983" i="1" a="1"/>
  <c r="F983" i="1" s="1"/>
  <c r="H976" i="1" a="1"/>
  <c r="H976" i="1"/>
  <c r="I976" i="1" a="1"/>
  <c r="I976" i="1" s="1"/>
  <c r="J983" i="1" a="1"/>
  <c r="J983" i="1" s="1"/>
  <c r="I983" i="1" a="1"/>
  <c r="I983" i="1" s="1"/>
  <c r="I977" i="1" a="1"/>
  <c r="I977" i="1" s="1"/>
  <c r="I1051" i="1" s="1" a="1"/>
  <c r="I1051" i="1" s="1"/>
  <c r="H977" i="1" a="1"/>
  <c r="H977" i="1" s="1"/>
  <c r="H1051" i="1" s="1" a="1"/>
  <c r="H1051" i="1" s="1"/>
  <c r="J974" i="1" a="1"/>
  <c r="J974" i="1" s="1"/>
  <c r="K976" i="1" a="1"/>
  <c r="K976" i="1"/>
  <c r="K974" i="1" a="1"/>
  <c r="K974" i="1"/>
  <c r="H974" i="1" a="1"/>
  <c r="H974" i="1"/>
  <c r="K973" i="1" a="1"/>
  <c r="K973" i="1"/>
  <c r="I973" i="1" a="1"/>
  <c r="I973" i="1" s="1"/>
  <c r="G989" i="1" a="1"/>
  <c r="G989" i="1" s="1"/>
  <c r="K983" i="1" a="1"/>
  <c r="K983" i="1"/>
  <c r="H983" i="1" a="1"/>
  <c r="H983" i="1" s="1"/>
  <c r="G973" i="1" a="1"/>
  <c r="G973" i="1" s="1"/>
  <c r="F976" i="1" a="1"/>
  <c r="F976" i="1" s="1"/>
  <c r="K977" i="1" a="1"/>
  <c r="K977" i="1" s="1"/>
  <c r="K1051" i="1" s="1" a="1"/>
  <c r="K1051" i="1" s="1"/>
  <c r="H973" i="1" a="1"/>
  <c r="H973" i="1"/>
  <c r="J976" i="1" a="1"/>
  <c r="J976" i="1" s="1"/>
  <c r="J973" i="1" a="1"/>
  <c r="J973" i="1" s="1"/>
  <c r="F973" i="1" a="1"/>
  <c r="F973" i="1" s="1"/>
  <c r="I989" i="1" a="1"/>
  <c r="I989" i="1"/>
  <c r="F989" i="1" a="1"/>
  <c r="F989" i="1" s="1"/>
  <c r="K854" i="1"/>
  <c r="J854" i="1"/>
  <c r="I854" i="1"/>
  <c r="I853" i="1" s="1"/>
  <c r="H854" i="1"/>
  <c r="H853" i="1" s="1"/>
  <c r="G854" i="1"/>
  <c r="F854" i="1"/>
  <c r="F853" i="1" s="1"/>
  <c r="K853" i="1"/>
  <c r="J853" i="1"/>
  <c r="G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H785" i="1"/>
  <c r="G785" i="1"/>
  <c r="J784" i="1"/>
  <c r="J785" i="1" s="1"/>
  <c r="I784" i="1"/>
  <c r="I785" i="1" s="1"/>
  <c r="H784" i="1"/>
  <c r="G784" i="1"/>
  <c r="I781" i="1"/>
  <c r="G781" i="1"/>
  <c r="F781" i="1"/>
  <c r="K780" i="1"/>
  <c r="J780" i="1"/>
  <c r="I780" i="1"/>
  <c r="H780" i="1"/>
  <c r="G780" i="1"/>
  <c r="F780" i="1"/>
  <c r="K777" i="1"/>
  <c r="K781" i="1" s="1"/>
  <c r="J777" i="1"/>
  <c r="J781" i="1" s="1"/>
  <c r="I777" i="1"/>
  <c r="G777" i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H673" i="1"/>
  <c r="K672" i="1"/>
  <c r="J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I673" i="1" s="1"/>
  <c r="H667" i="1"/>
  <c r="G667" i="1"/>
  <c r="G673" i="1" s="1"/>
  <c r="F667" i="1"/>
  <c r="F673" i="1" s="1"/>
  <c r="K666" i="1"/>
  <c r="J666" i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17" i="1"/>
  <c r="K513" i="1"/>
  <c r="K503" i="1"/>
  <c r="J503" i="1"/>
  <c r="I503" i="1"/>
  <c r="H503" i="1"/>
  <c r="G503" i="1"/>
  <c r="F503" i="1"/>
  <c r="F475" i="1"/>
  <c r="G471" i="1"/>
  <c r="H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G437" i="1"/>
  <c r="H435" i="1"/>
  <c r="G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H397" i="1"/>
  <c r="H517" i="1" s="1"/>
  <c r="G397" i="1"/>
  <c r="G517" i="1" s="1"/>
  <c r="J396" i="1"/>
  <c r="J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I384" i="1"/>
  <c r="I515" i="1" s="1"/>
  <c r="K383" i="1"/>
  <c r="K514" i="1" s="1"/>
  <c r="H383" i="1"/>
  <c r="H514" i="1" s="1"/>
  <c r="J382" i="1"/>
  <c r="J513" i="1" s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3" i="1"/>
  <c r="K478" i="1" s="1"/>
  <c r="F323" i="1"/>
  <c r="F478" i="1" s="1"/>
  <c r="G322" i="1"/>
  <c r="G477" i="1" s="1"/>
  <c r="G321" i="1"/>
  <c r="G476" i="1" s="1"/>
  <c r="K320" i="1"/>
  <c r="K475" i="1" s="1"/>
  <c r="I320" i="1"/>
  <c r="I475" i="1" s="1"/>
  <c r="G319" i="1"/>
  <c r="G474" i="1" s="1"/>
  <c r="K316" i="1"/>
  <c r="K471" i="1" s="1"/>
  <c r="H316" i="1"/>
  <c r="H471" i="1" s="1"/>
  <c r="G316" i="1"/>
  <c r="H313" i="1"/>
  <c r="H418" i="1" s="1"/>
  <c r="I312" i="1"/>
  <c r="I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H299" i="1"/>
  <c r="G299" i="1"/>
  <c r="G463" i="1" s="1"/>
  <c r="K298" i="1"/>
  <c r="K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H127" i="1"/>
  <c r="G127" i="1"/>
  <c r="F127" i="1"/>
  <c r="I126" i="1"/>
  <c r="K124" i="1"/>
  <c r="I124" i="1"/>
  <c r="I123" i="1"/>
  <c r="F123" i="1"/>
  <c r="I122" i="1"/>
  <c r="K121" i="1"/>
  <c r="I121" i="1"/>
  <c r="F121" i="1"/>
  <c r="H120" i="1"/>
  <c r="G120" i="1"/>
  <c r="K119" i="1"/>
  <c r="I119" i="1"/>
  <c r="H119" i="1"/>
  <c r="F119" i="1"/>
  <c r="K117" i="1"/>
  <c r="I117" i="1"/>
  <c r="H117" i="1"/>
  <c r="F117" i="1"/>
  <c r="K116" i="1"/>
  <c r="I115" i="1"/>
  <c r="H115" i="1"/>
  <c r="F115" i="1"/>
  <c r="K114" i="1"/>
  <c r="H114" i="1"/>
  <c r="G114" i="1"/>
  <c r="I113" i="1"/>
  <c r="H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I397" i="1" s="1"/>
  <c r="I517" i="1" s="1"/>
  <c r="H287" i="1"/>
  <c r="G287" i="1"/>
  <c r="F287" i="1"/>
  <c r="F397" i="1" s="1"/>
  <c r="F517" i="1" s="1"/>
  <c r="K285" i="1"/>
  <c r="J285" i="1"/>
  <c r="I285" i="1"/>
  <c r="H285" i="1"/>
  <c r="G285" i="1"/>
  <c r="F285" i="1"/>
  <c r="K284" i="1"/>
  <c r="J284" i="1"/>
  <c r="I284" i="1"/>
  <c r="I383" i="1" s="1"/>
  <c r="I514" i="1" s="1"/>
  <c r="H284" i="1"/>
  <c r="G284" i="1"/>
  <c r="G383" i="1" s="1"/>
  <c r="G514" i="1" s="1"/>
  <c r="F284" i="1"/>
  <c r="F383" i="1" s="1"/>
  <c r="F514" i="1" s="1"/>
  <c r="K283" i="1"/>
  <c r="J283" i="1"/>
  <c r="I283" i="1"/>
  <c r="H283" i="1"/>
  <c r="G283" i="1"/>
  <c r="F283" i="1"/>
  <c r="K248" i="1"/>
  <c r="J248" i="1"/>
  <c r="I248" i="1"/>
  <c r="I323" i="1" s="1"/>
  <c r="I478" i="1" s="1"/>
  <c r="H248" i="1"/>
  <c r="H323" i="1" s="1"/>
  <c r="H478" i="1" s="1"/>
  <c r="G248" i="1"/>
  <c r="F248" i="1"/>
  <c r="K247" i="1"/>
  <c r="J247" i="1"/>
  <c r="I247" i="1"/>
  <c r="H247" i="1"/>
  <c r="G247" i="1"/>
  <c r="F247" i="1"/>
  <c r="K246" i="1"/>
  <c r="K321" i="1" s="1"/>
  <c r="K476" i="1" s="1"/>
  <c r="J246" i="1"/>
  <c r="I246" i="1"/>
  <c r="H246" i="1"/>
  <c r="H321" i="1" s="1"/>
  <c r="H476" i="1" s="1"/>
  <c r="G246" i="1"/>
  <c r="F246" i="1"/>
  <c r="K245" i="1"/>
  <c r="J245" i="1"/>
  <c r="I245" i="1"/>
  <c r="H245" i="1"/>
  <c r="G245" i="1"/>
  <c r="F245" i="1"/>
  <c r="K244" i="1"/>
  <c r="J244" i="1"/>
  <c r="I244" i="1"/>
  <c r="H244" i="1"/>
  <c r="H319" i="1" s="1"/>
  <c r="H474" i="1" s="1"/>
  <c r="G244" i="1"/>
  <c r="F244" i="1"/>
  <c r="K243" i="1"/>
  <c r="J243" i="1"/>
  <c r="I243" i="1"/>
  <c r="H243" i="1"/>
  <c r="G243" i="1"/>
  <c r="F243" i="1"/>
  <c r="K242" i="1"/>
  <c r="J242" i="1"/>
  <c r="I242" i="1"/>
  <c r="H242" i="1"/>
  <c r="H317" i="1" s="1"/>
  <c r="H472" i="1" s="1"/>
  <c r="G242" i="1"/>
  <c r="G317" i="1" s="1"/>
  <c r="G472" i="1" s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I214" i="1"/>
  <c r="H214" i="1"/>
  <c r="G214" i="1"/>
  <c r="F214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K378" i="1" s="1"/>
  <c r="K435" i="1" s="1"/>
  <c r="J205" i="1"/>
  <c r="I205" i="1"/>
  <c r="I378" i="1" s="1"/>
  <c r="I435" i="1" s="1"/>
  <c r="H205" i="1"/>
  <c r="G205" i="1"/>
  <c r="F205" i="1"/>
  <c r="K188" i="1"/>
  <c r="J188" i="1"/>
  <c r="I188" i="1"/>
  <c r="H188" i="1"/>
  <c r="G188" i="1"/>
  <c r="G313" i="1" s="1"/>
  <c r="F188" i="1"/>
  <c r="K187" i="1"/>
  <c r="J187" i="1"/>
  <c r="I187" i="1"/>
  <c r="H187" i="1"/>
  <c r="G187" i="1"/>
  <c r="F187" i="1"/>
  <c r="K183" i="1"/>
  <c r="J183" i="1"/>
  <c r="I183" i="1"/>
  <c r="H183" i="1"/>
  <c r="H298" i="1" s="1"/>
  <c r="H411" i="1" s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H518" i="1" s="1"/>
  <c r="G170" i="1"/>
  <c r="G398" i="1" s="1"/>
  <c r="G518" i="1" s="1"/>
  <c r="F170" i="1"/>
  <c r="F398" i="1" s="1"/>
  <c r="F518" i="1" s="1"/>
  <c r="K169" i="1"/>
  <c r="K397" i="1" s="1"/>
  <c r="J169" i="1"/>
  <c r="J397" i="1" s="1"/>
  <c r="J517" i="1" s="1"/>
  <c r="I169" i="1"/>
  <c r="H169" i="1"/>
  <c r="G169" i="1"/>
  <c r="F169" i="1"/>
  <c r="K168" i="1"/>
  <c r="J168" i="1"/>
  <c r="I168" i="1"/>
  <c r="I396" i="1" s="1"/>
  <c r="I437" i="1" s="1"/>
  <c r="H168" i="1"/>
  <c r="H396" i="1" s="1"/>
  <c r="H437" i="1" s="1"/>
  <c r="G168" i="1"/>
  <c r="G396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J383" i="1" s="1"/>
  <c r="J514" i="1" s="1"/>
  <c r="I155" i="1"/>
  <c r="H155" i="1"/>
  <c r="G155" i="1"/>
  <c r="F155" i="1"/>
  <c r="K154" i="1"/>
  <c r="K382" i="1" s="1"/>
  <c r="J154" i="1"/>
  <c r="I154" i="1"/>
  <c r="I382" i="1" s="1"/>
  <c r="I513" i="1" s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H150" i="1"/>
  <c r="H378" i="1" s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I95" i="1"/>
  <c r="H95" i="1"/>
  <c r="G95" i="1"/>
  <c r="F95" i="1"/>
  <c r="K94" i="1"/>
  <c r="J94" i="1"/>
  <c r="I94" i="1"/>
  <c r="I322" i="1" s="1"/>
  <c r="I477" i="1" s="1"/>
  <c r="H94" i="1"/>
  <c r="H322" i="1" s="1"/>
  <c r="H477" i="1" s="1"/>
  <c r="G94" i="1"/>
  <c r="G126" i="1" s="1"/>
  <c r="F94" i="1"/>
  <c r="F126" i="1" s="1"/>
  <c r="K93" i="1"/>
  <c r="J93" i="1"/>
  <c r="J321" i="1" s="1"/>
  <c r="J476" i="1" s="1"/>
  <c r="I93" i="1"/>
  <c r="I321" i="1" s="1"/>
  <c r="I476" i="1" s="1"/>
  <c r="H93" i="1"/>
  <c r="G93" i="1"/>
  <c r="F93" i="1"/>
  <c r="K92" i="1"/>
  <c r="J92" i="1"/>
  <c r="J124" i="1" s="1"/>
  <c r="I92" i="1"/>
  <c r="H92" i="1"/>
  <c r="H320" i="1" s="1"/>
  <c r="H475" i="1" s="1"/>
  <c r="G92" i="1"/>
  <c r="G320" i="1" s="1"/>
  <c r="G475" i="1" s="1"/>
  <c r="F92" i="1"/>
  <c r="F320" i="1" s="1"/>
  <c r="K91" i="1"/>
  <c r="K123" i="1" s="1"/>
  <c r="J91" i="1"/>
  <c r="J123" i="1" s="1"/>
  <c r="I91" i="1"/>
  <c r="I319" i="1" s="1"/>
  <c r="I474" i="1" s="1"/>
  <c r="H91" i="1"/>
  <c r="H123" i="1" s="1"/>
  <c r="G91" i="1"/>
  <c r="G123" i="1" s="1"/>
  <c r="F91" i="1"/>
  <c r="K90" i="1"/>
  <c r="K122" i="1" s="1"/>
  <c r="J90" i="1"/>
  <c r="J122" i="1" s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J89" i="1"/>
  <c r="J317" i="1" s="1"/>
  <c r="J472" i="1" s="1"/>
  <c r="I89" i="1"/>
  <c r="I317" i="1" s="1"/>
  <c r="I472" i="1" s="1"/>
  <c r="H89" i="1"/>
  <c r="H121" i="1" s="1"/>
  <c r="G89" i="1"/>
  <c r="G121" i="1" s="1"/>
  <c r="F89" i="1"/>
  <c r="K88" i="1"/>
  <c r="K120" i="1" s="1"/>
  <c r="J88" i="1"/>
  <c r="J120" i="1" s="1"/>
  <c r="I88" i="1"/>
  <c r="I120" i="1" s="1"/>
  <c r="H88" i="1"/>
  <c r="G88" i="1"/>
  <c r="F88" i="1"/>
  <c r="F120" i="1" s="1"/>
  <c r="K87" i="1"/>
  <c r="J87" i="1"/>
  <c r="J119" i="1" s="1"/>
  <c r="I87" i="1"/>
  <c r="H87" i="1"/>
  <c r="G87" i="1"/>
  <c r="G119" i="1" s="1"/>
  <c r="F87" i="1"/>
  <c r="K86" i="1"/>
  <c r="K118" i="1" s="1"/>
  <c r="J86" i="1"/>
  <c r="J118" i="1" s="1"/>
  <c r="I86" i="1"/>
  <c r="I118" i="1" s="1"/>
  <c r="H86" i="1"/>
  <c r="H118" i="1" s="1"/>
  <c r="G86" i="1"/>
  <c r="F86" i="1"/>
  <c r="K85" i="1"/>
  <c r="K313" i="1" s="1"/>
  <c r="K418" i="1" s="1"/>
  <c r="J85" i="1"/>
  <c r="J117" i="1" s="1"/>
  <c r="I85" i="1"/>
  <c r="H85" i="1"/>
  <c r="G85" i="1"/>
  <c r="G117" i="1" s="1"/>
  <c r="F85" i="1"/>
  <c r="K84" i="1"/>
  <c r="K312" i="1" s="1"/>
  <c r="K417" i="1" s="1"/>
  <c r="J84" i="1"/>
  <c r="I84" i="1"/>
  <c r="I116" i="1" s="1"/>
  <c r="H84" i="1"/>
  <c r="H116" i="1" s="1"/>
  <c r="G84" i="1"/>
  <c r="G116" i="1" s="1"/>
  <c r="F84" i="1"/>
  <c r="F116" i="1" s="1"/>
  <c r="K83" i="1"/>
  <c r="K115" i="1" s="1"/>
  <c r="J83" i="1"/>
  <c r="J115" i="1" s="1"/>
  <c r="I83" i="1"/>
  <c r="H83" i="1"/>
  <c r="G83" i="1"/>
  <c r="G115" i="1" s="1"/>
  <c r="F83" i="1"/>
  <c r="K82" i="1"/>
  <c r="J82" i="1"/>
  <c r="J114" i="1" s="1"/>
  <c r="I82" i="1"/>
  <c r="I114" i="1" s="1"/>
  <c r="H82" i="1"/>
  <c r="G82" i="1"/>
  <c r="F82" i="1"/>
  <c r="F114" i="1" s="1"/>
  <c r="K81" i="1"/>
  <c r="K113" i="1" s="1"/>
  <c r="J81" i="1"/>
  <c r="J113" i="1" s="1"/>
  <c r="I81" i="1"/>
  <c r="H81" i="1"/>
  <c r="G81" i="1"/>
  <c r="G113" i="1" s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I299" i="1" s="1"/>
  <c r="I463" i="1" s="1"/>
  <c r="H71" i="1"/>
  <c r="G71" i="1"/>
  <c r="F71" i="1"/>
  <c r="F299" i="1" s="1"/>
  <c r="F463" i="1" s="1"/>
  <c r="K70" i="1"/>
  <c r="J70" i="1"/>
  <c r="J298" i="1" s="1"/>
  <c r="J411" i="1" s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725" i="1" a="1"/>
  <c r="I725" i="1"/>
  <c r="J725" i="1" a="1"/>
  <c r="J725" i="1" s="1"/>
  <c r="K725" i="1" a="1"/>
  <c r="K725" i="1" s="1"/>
  <c r="H725" i="1" a="1"/>
  <c r="H725" i="1" s="1"/>
  <c r="G725" i="1" a="1"/>
  <c r="G725" i="1"/>
  <c r="K738" i="1" a="1"/>
  <c r="K738" i="1"/>
  <c r="F741" i="1" a="1"/>
  <c r="F741" i="1"/>
  <c r="J738" i="1" a="1"/>
  <c r="J738" i="1"/>
  <c r="G741" i="1" a="1"/>
  <c r="G741" i="1" s="1"/>
  <c r="F738" i="1" a="1"/>
  <c r="F738" i="1" s="1"/>
  <c r="I738" i="1" a="1"/>
  <c r="I738" i="1"/>
  <c r="H741" i="1" a="1"/>
  <c r="H741" i="1" s="1"/>
  <c r="J741" i="1" a="1"/>
  <c r="J741" i="1"/>
  <c r="H738" i="1" a="1"/>
  <c r="H738" i="1"/>
  <c r="K741" i="1" a="1"/>
  <c r="K741" i="1"/>
  <c r="G738" i="1" a="1"/>
  <c r="G738" i="1" s="1"/>
  <c r="I741" i="1" a="1"/>
  <c r="I741" i="1"/>
  <c r="G1704" i="1" a="1"/>
  <c r="G1704" i="1" s="1"/>
  <c r="I1703" i="1" a="1"/>
  <c r="I1703" i="1" s="1"/>
  <c r="K1703" i="1" a="1"/>
  <c r="K1703" i="1"/>
  <c r="F1703" i="1" a="1"/>
  <c r="F1703" i="1" s="1"/>
  <c r="K1704" i="1" a="1"/>
  <c r="K1704" i="1" s="1"/>
  <c r="H1704" i="1" a="1"/>
  <c r="H1704" i="1"/>
  <c r="H1703" i="1" a="1"/>
  <c r="H1703" i="1" s="1"/>
  <c r="I1704" i="1" a="1"/>
  <c r="I1704" i="1" s="1"/>
  <c r="F1704" i="1" a="1"/>
  <c r="F1704" i="1"/>
  <c r="J1703" i="1" a="1"/>
  <c r="J1703" i="1" s="1"/>
  <c r="J1704" i="1" a="1"/>
  <c r="J1704" i="1"/>
  <c r="G1703" i="1" a="1"/>
  <c r="G1703" i="1" s="1"/>
  <c r="I591" i="1" a="1"/>
  <c r="I591" i="1"/>
  <c r="G590" i="1" a="1"/>
  <c r="G590" i="1"/>
  <c r="H587" i="1" a="1"/>
  <c r="H587" i="1" s="1"/>
  <c r="G587" i="1" a="1"/>
  <c r="G587" i="1" s="1"/>
  <c r="I593" i="1" a="1"/>
  <c r="I593" i="1"/>
  <c r="H593" i="1" a="1"/>
  <c r="H593" i="1"/>
  <c r="J591" i="1" a="1"/>
  <c r="J591" i="1" s="1"/>
  <c r="K590" i="1" a="1"/>
  <c r="K590" i="1"/>
  <c r="H591" i="1" a="1"/>
  <c r="H591" i="1"/>
  <c r="K586" i="1" a="1"/>
  <c r="K586" i="1" s="1"/>
  <c r="K587" i="1" a="1"/>
  <c r="K587" i="1"/>
  <c r="J586" i="1" a="1"/>
  <c r="J586" i="1" s="1"/>
  <c r="F594" i="1" a="1"/>
  <c r="F594" i="1" s="1"/>
  <c r="G591" i="1" a="1"/>
  <c r="G591" i="1"/>
  <c r="K593" i="1" a="1"/>
  <c r="K593" i="1" s="1"/>
  <c r="J593" i="1" a="1"/>
  <c r="J593" i="1" s="1"/>
  <c r="F593" i="1" a="1"/>
  <c r="F593" i="1"/>
  <c r="F591" i="1" a="1"/>
  <c r="F591" i="1"/>
  <c r="J590" i="1" a="1"/>
  <c r="J590" i="1"/>
  <c r="G593" i="1" a="1"/>
  <c r="G593" i="1" s="1"/>
  <c r="F590" i="1" a="1"/>
  <c r="F590" i="1"/>
  <c r="I587" i="1" a="1"/>
  <c r="I587" i="1" s="1"/>
  <c r="J587" i="1" a="1"/>
  <c r="J587" i="1" s="1"/>
  <c r="H590" i="1" a="1"/>
  <c r="H590" i="1"/>
  <c r="I590" i="1" a="1"/>
  <c r="I590" i="1"/>
  <c r="K591" i="1" a="1"/>
  <c r="K591" i="1"/>
  <c r="F587" i="1" a="1"/>
  <c r="F587" i="1" s="1"/>
  <c r="I582" i="1" a="1"/>
  <c r="I582" i="1" s="1"/>
  <c r="H586" i="1" a="1"/>
  <c r="H586" i="1" s="1"/>
  <c r="K582" i="1" a="1"/>
  <c r="K582" i="1"/>
  <c r="G586" i="1" a="1"/>
  <c r="G586" i="1"/>
  <c r="F586" i="1" a="1"/>
  <c r="F586" i="1" s="1"/>
  <c r="H583" i="1" a="1"/>
  <c r="H583" i="1" s="1"/>
  <c r="J582" i="1" a="1"/>
  <c r="J582" i="1" s="1"/>
  <c r="G582" i="1" a="1"/>
  <c r="G582" i="1"/>
  <c r="H582" i="1" a="1"/>
  <c r="H582" i="1" s="1"/>
  <c r="I586" i="1" a="1"/>
  <c r="I586" i="1"/>
  <c r="K583" i="1" a="1"/>
  <c r="K583" i="1"/>
  <c r="J583" i="1" a="1"/>
  <c r="J583" i="1" s="1"/>
  <c r="I583" i="1" a="1"/>
  <c r="I583" i="1" s="1"/>
  <c r="F582" i="1" a="1"/>
  <c r="F582" i="1" s="1"/>
  <c r="G583" i="1" a="1"/>
  <c r="G583" i="1"/>
  <c r="F583" i="1" a="1"/>
  <c r="F583" i="1"/>
  <c r="H707" i="1" a="1"/>
  <c r="H707" i="1"/>
  <c r="G707" i="1" a="1"/>
  <c r="G707" i="1"/>
  <c r="F707" i="1" a="1"/>
  <c r="F707" i="1" s="1"/>
  <c r="I707" i="1" a="1"/>
  <c r="I707" i="1" s="1"/>
  <c r="K680" i="1" a="1"/>
  <c r="K680" i="1"/>
  <c r="I680" i="1" a="1"/>
  <c r="I680" i="1" s="1"/>
  <c r="H681" i="1" a="1"/>
  <c r="H681" i="1"/>
  <c r="F680" i="1" a="1"/>
  <c r="F680" i="1" s="1"/>
  <c r="I695" i="1" a="1"/>
  <c r="I695" i="1" s="1"/>
  <c r="F686" i="1" a="1"/>
  <c r="F686" i="1" s="1"/>
  <c r="K681" i="1" a="1"/>
  <c r="K681" i="1" s="1"/>
  <c r="G683" i="1" a="1"/>
  <c r="G683" i="1"/>
  <c r="F683" i="1" a="1"/>
  <c r="F683" i="1"/>
  <c r="J686" i="1" a="1"/>
  <c r="J686" i="1" s="1"/>
  <c r="I681" i="1" a="1"/>
  <c r="I681" i="1" s="1"/>
  <c r="J680" i="1" a="1"/>
  <c r="J680" i="1"/>
  <c r="J683" i="1" a="1"/>
  <c r="J683" i="1"/>
  <c r="K695" i="1" a="1"/>
  <c r="K695" i="1" s="1"/>
  <c r="K694" i="1" a="1"/>
  <c r="K694" i="1" s="1"/>
  <c r="H694" i="1" a="1"/>
  <c r="H694" i="1" s="1"/>
  <c r="H695" i="1" a="1"/>
  <c r="H695" i="1" s="1"/>
  <c r="G680" i="1" a="1"/>
  <c r="G680" i="1" s="1"/>
  <c r="G695" i="1" a="1"/>
  <c r="G695" i="1"/>
  <c r="J681" i="1" a="1"/>
  <c r="J681" i="1"/>
  <c r="F695" i="1" a="1"/>
  <c r="F695" i="1" s="1"/>
  <c r="I686" i="1" a="1"/>
  <c r="I686" i="1"/>
  <c r="H680" i="1" a="1"/>
  <c r="H680" i="1" s="1"/>
  <c r="F685" i="1" a="1"/>
  <c r="F685" i="1" s="1"/>
  <c r="I685" i="1" a="1"/>
  <c r="I685" i="1"/>
  <c r="H685" i="1" a="1"/>
  <c r="H685" i="1" s="1"/>
  <c r="J694" i="1" a="1"/>
  <c r="J694" i="1" s="1"/>
  <c r="H686" i="1" a="1"/>
  <c r="H686" i="1" s="1"/>
  <c r="K686" i="1" a="1"/>
  <c r="K686" i="1" s="1"/>
  <c r="K685" i="1" a="1"/>
  <c r="K685" i="1" s="1"/>
  <c r="K683" i="1" a="1"/>
  <c r="K683" i="1" s="1"/>
  <c r="G694" i="1" a="1"/>
  <c r="G694" i="1"/>
  <c r="I694" i="1" a="1"/>
  <c r="I694" i="1" s="1"/>
  <c r="F694" i="1" a="1"/>
  <c r="F694" i="1" s="1"/>
  <c r="I683" i="1" a="1"/>
  <c r="I683" i="1" s="1"/>
  <c r="J685" i="1" a="1"/>
  <c r="J685" i="1"/>
  <c r="G685" i="1" a="1"/>
  <c r="G685" i="1"/>
  <c r="G681" i="1" a="1"/>
  <c r="G681" i="1"/>
  <c r="F681" i="1" a="1"/>
  <c r="F681" i="1"/>
  <c r="J695" i="1" a="1"/>
  <c r="J695" i="1"/>
  <c r="G686" i="1" a="1"/>
  <c r="G686" i="1" s="1"/>
  <c r="H683" i="1" a="1"/>
  <c r="H683" i="1"/>
  <c r="K679" i="1" a="1"/>
  <c r="K679" i="1" s="1"/>
  <c r="J679" i="1" a="1"/>
  <c r="J679" i="1" s="1"/>
  <c r="I679" i="1" a="1"/>
  <c r="I679" i="1"/>
  <c r="H679" i="1" a="1"/>
  <c r="H679" i="1" s="1"/>
  <c r="F679" i="1" a="1"/>
  <c r="F679" i="1" s="1"/>
  <c r="F664" i="1" a="1"/>
  <c r="F664" i="1" s="1"/>
  <c r="H662" i="1" a="1"/>
  <c r="H662" i="1"/>
  <c r="H663" i="1" a="1"/>
  <c r="H663" i="1" s="1"/>
  <c r="G662" i="1" a="1"/>
  <c r="G662" i="1" s="1"/>
  <c r="J664" i="1" a="1"/>
  <c r="J664" i="1"/>
  <c r="G679" i="1" a="1"/>
  <c r="G679" i="1" s="1"/>
  <c r="F662" i="1" a="1"/>
  <c r="F662" i="1" s="1"/>
  <c r="K663" i="1" a="1"/>
  <c r="K663" i="1" s="1"/>
  <c r="J662" i="1" a="1"/>
  <c r="J662" i="1"/>
  <c r="F663" i="1" a="1"/>
  <c r="F663" i="1"/>
  <c r="K664" i="1" a="1"/>
  <c r="K664" i="1"/>
  <c r="J663" i="1" a="1"/>
  <c r="J663" i="1"/>
  <c r="K662" i="1" a="1"/>
  <c r="K662" i="1" s="1"/>
  <c r="J651" i="1" a="1"/>
  <c r="J651" i="1" s="1"/>
  <c r="I651" i="1" a="1"/>
  <c r="I651" i="1"/>
  <c r="G663" i="1" a="1"/>
  <c r="G663" i="1" s="1"/>
  <c r="I664" i="1" a="1"/>
  <c r="I664" i="1" s="1"/>
  <c r="H664" i="1" a="1"/>
  <c r="H664" i="1"/>
  <c r="K651" i="1" a="1"/>
  <c r="K651" i="1" s="1"/>
  <c r="G664" i="1" a="1"/>
  <c r="G664" i="1"/>
  <c r="I663" i="1" a="1"/>
  <c r="I663" i="1" s="1"/>
  <c r="I662" i="1" a="1"/>
  <c r="I662" i="1"/>
  <c r="H651" i="1" a="1"/>
  <c r="H651" i="1"/>
  <c r="G651" i="1" a="1"/>
  <c r="G651" i="1"/>
  <c r="F651" i="1" a="1"/>
  <c r="F651" i="1" s="1"/>
  <c r="G648" i="1" a="1"/>
  <c r="G648" i="1" s="1"/>
  <c r="K650" i="1" a="1"/>
  <c r="K650" i="1" s="1"/>
  <c r="F650" i="1" a="1"/>
  <c r="F650" i="1"/>
  <c r="F647" i="1" a="1"/>
  <c r="F647" i="1" s="1"/>
  <c r="I647" i="1" a="1"/>
  <c r="I647" i="1" s="1"/>
  <c r="J650" i="1" a="1"/>
  <c r="J650" i="1" s="1"/>
  <c r="G647" i="1" a="1"/>
  <c r="G647" i="1"/>
  <c r="I650" i="1" a="1"/>
  <c r="I650" i="1"/>
  <c r="F648" i="1" a="1"/>
  <c r="F648" i="1" s="1"/>
  <c r="H648" i="1" a="1"/>
  <c r="H648" i="1"/>
  <c r="K647" i="1" a="1"/>
  <c r="K647" i="1"/>
  <c r="H650" i="1" a="1"/>
  <c r="H650" i="1" s="1"/>
  <c r="I648" i="1" a="1"/>
  <c r="I648" i="1"/>
  <c r="J647" i="1" a="1"/>
  <c r="J647" i="1" s="1"/>
  <c r="H647" i="1" a="1"/>
  <c r="H647" i="1" s="1"/>
  <c r="G650" i="1" a="1"/>
  <c r="G650" i="1"/>
  <c r="K648" i="1" a="1"/>
  <c r="K648" i="1" s="1"/>
  <c r="J648" i="1" a="1"/>
  <c r="J648" i="1" s="1"/>
  <c r="H637" i="1" a="1"/>
  <c r="H637" i="1"/>
  <c r="I636" i="1" a="1"/>
  <c r="I636" i="1"/>
  <c r="K646" i="1" a="1"/>
  <c r="K646" i="1"/>
  <c r="F641" i="1" a="1"/>
  <c r="F641" i="1" s="1"/>
  <c r="G637" i="1" a="1"/>
  <c r="G637" i="1"/>
  <c r="J646" i="1" a="1"/>
  <c r="J646" i="1" s="1"/>
  <c r="G643" i="1" a="1"/>
  <c r="G643" i="1" s="1"/>
  <c r="H646" i="1" a="1"/>
  <c r="H646" i="1"/>
  <c r="K645" i="1" a="1"/>
  <c r="K645" i="1" s="1"/>
  <c r="I646" i="1" a="1"/>
  <c r="I646" i="1" s="1"/>
  <c r="G646" i="1" a="1"/>
  <c r="G646" i="1"/>
  <c r="H636" i="1" a="1"/>
  <c r="H636" i="1" s="1"/>
  <c r="G640" i="1" a="1"/>
  <c r="G640" i="1"/>
  <c r="K640" i="1" a="1"/>
  <c r="K640" i="1"/>
  <c r="I640" i="1" a="1"/>
  <c r="I640" i="1"/>
  <c r="H640" i="1" a="1"/>
  <c r="H640" i="1"/>
  <c r="F638" i="1" a="1"/>
  <c r="F638" i="1" s="1"/>
  <c r="F637" i="1" a="1"/>
  <c r="F637" i="1" s="1"/>
  <c r="F646" i="1" a="1"/>
  <c r="F646" i="1" s="1"/>
  <c r="J640" i="1" a="1"/>
  <c r="J640" i="1" s="1"/>
  <c r="K636" i="1" a="1"/>
  <c r="K636" i="1"/>
  <c r="K643" i="1" a="1"/>
  <c r="K643" i="1" s="1"/>
  <c r="G636" i="1" a="1"/>
  <c r="G636" i="1" s="1"/>
  <c r="I645" i="1" a="1"/>
  <c r="I645" i="1" s="1"/>
  <c r="I638" i="1" a="1"/>
  <c r="I638" i="1"/>
  <c r="K637" i="1" a="1"/>
  <c r="K637" i="1"/>
  <c r="F643" i="1" a="1"/>
  <c r="F643" i="1"/>
  <c r="K641" i="1" a="1"/>
  <c r="K641" i="1"/>
  <c r="J641" i="1" a="1"/>
  <c r="J641" i="1"/>
  <c r="J636" i="1" a="1"/>
  <c r="J636" i="1" s="1"/>
  <c r="H638" i="1" a="1"/>
  <c r="H638" i="1"/>
  <c r="J645" i="1" a="1"/>
  <c r="J645" i="1" s="1"/>
  <c r="H645" i="1" a="1"/>
  <c r="H645" i="1" s="1"/>
  <c r="G645" i="1" a="1"/>
  <c r="G645" i="1"/>
  <c r="F645" i="1" a="1"/>
  <c r="F645" i="1" s="1"/>
  <c r="K638" i="1" a="1"/>
  <c r="K638" i="1" s="1"/>
  <c r="F636" i="1" a="1"/>
  <c r="F636" i="1" s="1"/>
  <c r="I641" i="1" a="1"/>
  <c r="I641" i="1"/>
  <c r="H641" i="1" a="1"/>
  <c r="H641" i="1"/>
  <c r="G638" i="1" a="1"/>
  <c r="G638" i="1"/>
  <c r="J637" i="1" a="1"/>
  <c r="J637" i="1"/>
  <c r="J638" i="1" a="1"/>
  <c r="J638" i="1" s="1"/>
  <c r="J643" i="1" a="1"/>
  <c r="J643" i="1" s="1"/>
  <c r="I643" i="1" a="1"/>
  <c r="I643" i="1"/>
  <c r="K635" i="1" a="1"/>
  <c r="K635" i="1" s="1"/>
  <c r="H643" i="1" a="1"/>
  <c r="H643" i="1" s="1"/>
  <c r="G641" i="1" a="1"/>
  <c r="G641" i="1"/>
  <c r="F640" i="1" a="1"/>
  <c r="F640" i="1" s="1"/>
  <c r="I637" i="1" a="1"/>
  <c r="I637" i="1"/>
  <c r="F630" i="1" a="1"/>
  <c r="F630" i="1" s="1"/>
  <c r="F625" i="1" a="1"/>
  <c r="F625" i="1"/>
  <c r="K627" i="1" a="1"/>
  <c r="K627" i="1"/>
  <c r="J623" i="1" a="1"/>
  <c r="J623" i="1"/>
  <c r="J633" i="1" a="1"/>
  <c r="J633" i="1" s="1"/>
  <c r="I633" i="1" a="1"/>
  <c r="I633" i="1" s="1"/>
  <c r="G630" i="1" a="1"/>
  <c r="G630" i="1" s="1"/>
  <c r="H633" i="1" a="1"/>
  <c r="H633" i="1"/>
  <c r="I627" i="1" a="1"/>
  <c r="I627" i="1" s="1"/>
  <c r="H625" i="1" a="1"/>
  <c r="H625" i="1" s="1"/>
  <c r="F627" i="1" a="1"/>
  <c r="F627" i="1" s="1"/>
  <c r="F633" i="1" a="1"/>
  <c r="F633" i="1"/>
  <c r="K626" i="1" a="1"/>
  <c r="K626" i="1"/>
  <c r="H630" i="1" a="1"/>
  <c r="H630" i="1" s="1"/>
  <c r="F626" i="1" a="1"/>
  <c r="F626" i="1"/>
  <c r="G631" i="1" a="1"/>
  <c r="G631" i="1"/>
  <c r="I626" i="1" a="1"/>
  <c r="I626" i="1" s="1"/>
  <c r="J631" i="1" a="1"/>
  <c r="J631" i="1"/>
  <c r="F631" i="1" a="1"/>
  <c r="F631" i="1" s="1"/>
  <c r="K628" i="1" a="1"/>
  <c r="K628" i="1" s="1"/>
  <c r="J628" i="1" a="1"/>
  <c r="J628" i="1"/>
  <c r="F628" i="1" a="1"/>
  <c r="F628" i="1" s="1"/>
  <c r="H627" i="1" a="1"/>
  <c r="H627" i="1" s="1"/>
  <c r="G633" i="1" a="1"/>
  <c r="G633" i="1"/>
  <c r="I631" i="1" a="1"/>
  <c r="I631" i="1"/>
  <c r="K623" i="1" a="1"/>
  <c r="K623" i="1"/>
  <c r="G625" i="1" a="1"/>
  <c r="G625" i="1" s="1"/>
  <c r="J625" i="1" a="1"/>
  <c r="J625" i="1"/>
  <c r="I630" i="1" a="1"/>
  <c r="I630" i="1" s="1"/>
  <c r="J630" i="1" a="1"/>
  <c r="J630" i="1" s="1"/>
  <c r="J626" i="1" a="1"/>
  <c r="J626" i="1"/>
  <c r="H628" i="1" a="1"/>
  <c r="H628" i="1" s="1"/>
  <c r="I628" i="1" a="1"/>
  <c r="I628" i="1" s="1"/>
  <c r="F635" i="1" a="1"/>
  <c r="F635" i="1"/>
  <c r="K631" i="1" a="1"/>
  <c r="K631" i="1" s="1"/>
  <c r="J627" i="1" a="1"/>
  <c r="J627" i="1"/>
  <c r="I625" i="1" a="1"/>
  <c r="I625" i="1"/>
  <c r="K633" i="1" a="1"/>
  <c r="K633" i="1"/>
  <c r="G628" i="1" a="1"/>
  <c r="G628" i="1"/>
  <c r="H626" i="1" a="1"/>
  <c r="H626" i="1" s="1"/>
  <c r="G627" i="1" a="1"/>
  <c r="G627" i="1" s="1"/>
  <c r="J635" i="1" a="1"/>
  <c r="J635" i="1" s="1"/>
  <c r="I635" i="1" a="1"/>
  <c r="I635" i="1" s="1"/>
  <c r="H631" i="1" a="1"/>
  <c r="H631" i="1"/>
  <c r="K630" i="1" a="1"/>
  <c r="K630" i="1" s="1"/>
  <c r="H635" i="1" a="1"/>
  <c r="H635" i="1" s="1"/>
  <c r="G635" i="1" a="1"/>
  <c r="G635" i="1" s="1"/>
  <c r="K625" i="1" a="1"/>
  <c r="K625" i="1"/>
  <c r="G626" i="1" a="1"/>
  <c r="G626" i="1"/>
  <c r="H623" i="1" a="1"/>
  <c r="H623" i="1"/>
  <c r="G623" i="1" a="1"/>
  <c r="G623" i="1"/>
  <c r="F623" i="1" a="1"/>
  <c r="F623" i="1"/>
  <c r="G621" i="1" a="1"/>
  <c r="G621" i="1" s="1"/>
  <c r="K621" i="1" a="1"/>
  <c r="K621" i="1"/>
  <c r="J621" i="1" a="1"/>
  <c r="J621" i="1" s="1"/>
  <c r="I621" i="1" a="1"/>
  <c r="I621" i="1" s="1"/>
  <c r="I618" i="1" a="1"/>
  <c r="I618" i="1"/>
  <c r="H621" i="1" a="1"/>
  <c r="H621" i="1" s="1"/>
  <c r="K618" i="1" a="1"/>
  <c r="K618" i="1" s="1"/>
  <c r="F621" i="1" a="1"/>
  <c r="F621" i="1" s="1"/>
  <c r="K620" i="1" a="1"/>
  <c r="K620" i="1"/>
  <c r="I620" i="1" a="1"/>
  <c r="I620" i="1"/>
  <c r="G620" i="1" a="1"/>
  <c r="G620" i="1"/>
  <c r="J618" i="1" a="1"/>
  <c r="J618" i="1"/>
  <c r="J620" i="1" a="1"/>
  <c r="J620" i="1" s="1"/>
  <c r="H620" i="1" a="1"/>
  <c r="H620" i="1" s="1"/>
  <c r="F620" i="1" a="1"/>
  <c r="F620" i="1"/>
  <c r="I623" i="1" a="1"/>
  <c r="I623" i="1" s="1"/>
  <c r="H618" i="1" a="1"/>
  <c r="H618" i="1" s="1"/>
  <c r="G618" i="1" a="1"/>
  <c r="G618" i="1"/>
  <c r="F616" i="1" a="1"/>
  <c r="F616" i="1" s="1"/>
  <c r="F618" i="1" a="1"/>
  <c r="F618" i="1"/>
  <c r="K617" i="1" a="1"/>
  <c r="K617" i="1" s="1"/>
  <c r="J617" i="1" a="1"/>
  <c r="J617" i="1"/>
  <c r="I617" i="1" a="1"/>
  <c r="I617" i="1"/>
  <c r="G617" i="1" a="1"/>
  <c r="G617" i="1"/>
  <c r="K615" i="1" a="1"/>
  <c r="K615" i="1" s="1"/>
  <c r="H617" i="1" a="1"/>
  <c r="H617" i="1" s="1"/>
  <c r="F617" i="1" a="1"/>
  <c r="F617" i="1" s="1"/>
  <c r="J616" i="1" a="1"/>
  <c r="J616" i="1"/>
  <c r="G616" i="1" a="1"/>
  <c r="G616" i="1" s="1"/>
  <c r="K616" i="1" a="1"/>
  <c r="K616" i="1" s="1"/>
  <c r="H616" i="1" a="1"/>
  <c r="H616" i="1" s="1"/>
  <c r="J615" i="1" a="1"/>
  <c r="J615" i="1"/>
  <c r="I615" i="1" a="1"/>
  <c r="I615" i="1"/>
  <c r="I616" i="1" a="1"/>
  <c r="I616" i="1" s="1"/>
  <c r="I601" i="1" a="1"/>
  <c r="I601" i="1"/>
  <c r="H615" i="1" a="1"/>
  <c r="H615" i="1"/>
  <c r="G615" i="1" a="1"/>
  <c r="G615" i="1" s="1"/>
  <c r="F615" i="1" a="1"/>
  <c r="F615" i="1"/>
  <c r="I594" i="1" a="1"/>
  <c r="I594" i="1" s="1"/>
  <c r="I604" i="1" a="1"/>
  <c r="I604" i="1" s="1"/>
  <c r="F601" i="1" a="1"/>
  <c r="F601" i="1"/>
  <c r="H601" i="1" a="1"/>
  <c r="H601" i="1" s="1"/>
  <c r="G608" i="1" a="1"/>
  <c r="G608" i="1" s="1"/>
  <c r="G607" i="1" a="1"/>
  <c r="G607" i="1"/>
  <c r="K604" i="1" a="1"/>
  <c r="K604" i="1"/>
  <c r="I600" i="1" a="1"/>
  <c r="I600" i="1"/>
  <c r="F604" i="1" a="1"/>
  <c r="F604" i="1" s="1"/>
  <c r="F607" i="1" a="1"/>
  <c r="F607" i="1"/>
  <c r="I605" i="1" a="1"/>
  <c r="I605" i="1" s="1"/>
  <c r="H604" i="1" a="1"/>
  <c r="H604" i="1" s="1"/>
  <c r="K600" i="1" a="1"/>
  <c r="K600" i="1"/>
  <c r="F605" i="1" a="1"/>
  <c r="F605" i="1" s="1"/>
  <c r="H607" i="1" a="1"/>
  <c r="H607" i="1" s="1"/>
  <c r="G601" i="1" a="1"/>
  <c r="G601" i="1"/>
  <c r="H605" i="1" a="1"/>
  <c r="H605" i="1" s="1"/>
  <c r="J594" i="1" a="1"/>
  <c r="J594" i="1"/>
  <c r="K608" i="1" a="1"/>
  <c r="K608" i="1"/>
  <c r="J608" i="1" a="1"/>
  <c r="J608" i="1"/>
  <c r="G604" i="1" a="1"/>
  <c r="G604" i="1"/>
  <c r="I608" i="1" a="1"/>
  <c r="I608" i="1" s="1"/>
  <c r="K594" i="1" a="1"/>
  <c r="K594" i="1" s="1"/>
  <c r="H608" i="1" a="1"/>
  <c r="H608" i="1" s="1"/>
  <c r="K607" i="1" a="1"/>
  <c r="K607" i="1" s="1"/>
  <c r="I607" i="1" a="1"/>
  <c r="I607" i="1"/>
  <c r="J600" i="1" a="1"/>
  <c r="J600" i="1" s="1"/>
  <c r="G600" i="1" a="1"/>
  <c r="G600" i="1" s="1"/>
  <c r="F608" i="1" a="1"/>
  <c r="F608" i="1" s="1"/>
  <c r="J607" i="1" a="1"/>
  <c r="J607" i="1"/>
  <c r="J605" i="1" a="1"/>
  <c r="J605" i="1"/>
  <c r="G605" i="1" a="1"/>
  <c r="G605" i="1"/>
  <c r="K601" i="1" a="1"/>
  <c r="K601" i="1"/>
  <c r="F600" i="1" a="1"/>
  <c r="F600" i="1"/>
  <c r="H600" i="1" a="1"/>
  <c r="H600" i="1" s="1"/>
  <c r="H594" i="1" a="1"/>
  <c r="H594" i="1"/>
  <c r="J604" i="1" a="1"/>
  <c r="J604" i="1" s="1"/>
  <c r="G594" i="1" a="1"/>
  <c r="G594" i="1" s="1"/>
  <c r="J601" i="1" a="1"/>
  <c r="J601" i="1"/>
  <c r="K605" i="1" a="1"/>
  <c r="K605" i="1" s="1"/>
  <c r="H714" i="1" a="1"/>
  <c r="H714" i="1" s="1"/>
  <c r="F714" i="1" a="1"/>
  <c r="F714" i="1" s="1"/>
  <c r="G722" i="1" a="1"/>
  <c r="G722" i="1"/>
  <c r="K716" i="1" a="1"/>
  <c r="K716" i="1" s="1"/>
  <c r="J716" i="1" a="1"/>
  <c r="J716" i="1" s="1"/>
  <c r="I717" i="1" a="1"/>
  <c r="I717" i="1"/>
  <c r="H716" i="1" a="1"/>
  <c r="H716" i="1" s="1"/>
  <c r="K722" i="1" a="1"/>
  <c r="K722" i="1" s="1"/>
  <c r="H718" i="1" a="1"/>
  <c r="H718" i="1"/>
  <c r="J709" i="1" a="1"/>
  <c r="J709" i="1" s="1"/>
  <c r="I722" i="1" a="1"/>
  <c r="I722" i="1"/>
  <c r="I718" i="1" a="1"/>
  <c r="I718" i="1" s="1"/>
  <c r="H709" i="1" a="1"/>
  <c r="H709" i="1"/>
  <c r="I716" i="1" a="1"/>
  <c r="I716" i="1"/>
  <c r="F716" i="1" a="1"/>
  <c r="F716" i="1"/>
  <c r="G716" i="1" a="1"/>
  <c r="G716" i="1" s="1"/>
  <c r="I714" i="1" a="1"/>
  <c r="I714" i="1" s="1"/>
  <c r="F709" i="1" a="1"/>
  <c r="F709" i="1" s="1"/>
  <c r="F718" i="1" a="1"/>
  <c r="F718" i="1"/>
  <c r="F724" i="1" s="1" a="1"/>
  <c r="F724" i="1" s="1"/>
  <c r="F726" i="1" s="1" a="1"/>
  <c r="F726" i="1" s="1"/>
  <c r="H717" i="1" a="1"/>
  <c r="H717" i="1" s="1"/>
  <c r="I709" i="1" a="1"/>
  <c r="I709" i="1" s="1"/>
  <c r="K707" i="1" a="1"/>
  <c r="K707" i="1" s="1"/>
  <c r="J722" i="1" a="1"/>
  <c r="J722" i="1"/>
  <c r="K714" i="1" a="1"/>
  <c r="K714" i="1"/>
  <c r="J718" i="1" a="1"/>
  <c r="J718" i="1" s="1"/>
  <c r="K717" i="1" a="1"/>
  <c r="K717" i="1"/>
  <c r="G718" i="1" a="1"/>
  <c r="G718" i="1"/>
  <c r="G717" i="1" a="1"/>
  <c r="G717" i="1"/>
  <c r="F725" i="1" a="1"/>
  <c r="F725" i="1"/>
  <c r="F717" i="1" a="1"/>
  <c r="F717" i="1"/>
  <c r="F722" i="1" a="1"/>
  <c r="F722" i="1" s="1"/>
  <c r="K709" i="1" a="1"/>
  <c r="K709" i="1"/>
  <c r="G709" i="1" a="1"/>
  <c r="G709" i="1"/>
  <c r="J717" i="1" a="1"/>
  <c r="J717" i="1"/>
  <c r="J714" i="1" a="1"/>
  <c r="J714" i="1" s="1"/>
  <c r="G714" i="1" a="1"/>
  <c r="G714" i="1"/>
  <c r="J707" i="1" a="1"/>
  <c r="J707" i="1"/>
  <c r="H722" i="1" a="1"/>
  <c r="H722" i="1"/>
  <c r="K718" i="1" a="1"/>
  <c r="K718" i="1"/>
  <c r="K724" i="1" s="1" a="1"/>
  <c r="K724" i="1" s="1"/>
  <c r="K726" i="1" s="1" a="1"/>
  <c r="K726" i="1" s="1"/>
  <c r="H30" i="1" a="1"/>
  <c r="H30" i="1" s="1"/>
  <c r="I30" i="1" a="1"/>
  <c r="I30" i="1"/>
  <c r="H31" i="1" a="1"/>
  <c r="H31" i="1"/>
  <c r="F30" i="1" a="1"/>
  <c r="F30" i="1" s="1"/>
  <c r="K31" i="1" a="1"/>
  <c r="K31" i="1"/>
  <c r="J31" i="1" a="1"/>
  <c r="J31" i="1"/>
  <c r="F31" i="1" a="1"/>
  <c r="F31" i="1" s="1"/>
  <c r="J30" i="1" a="1"/>
  <c r="J30" i="1"/>
  <c r="I31" i="1" a="1"/>
  <c r="I31" i="1"/>
  <c r="K30" i="1" a="1"/>
  <c r="K30" i="1" s="1"/>
  <c r="G31" i="1" a="1"/>
  <c r="G31" i="1"/>
  <c r="G30" i="1" a="1"/>
  <c r="G30" i="1"/>
  <c r="K2033" i="1" a="1"/>
  <c r="K2033" i="1" s="1"/>
  <c r="F2033" i="1" a="1"/>
  <c r="F2033" i="1"/>
  <c r="G2032" i="1" a="1"/>
  <c r="G2032" i="1"/>
  <c r="H2033" i="1" a="1"/>
  <c r="H2033" i="1" s="1"/>
  <c r="J2032" i="1" a="1"/>
  <c r="J2032" i="1"/>
  <c r="G2033" i="1" a="1"/>
  <c r="G2033" i="1"/>
  <c r="K2032" i="1" a="1"/>
  <c r="K2032" i="1" s="1"/>
  <c r="I2032" i="1" a="1"/>
  <c r="I2032" i="1"/>
  <c r="J2033" i="1" a="1"/>
  <c r="J2033" i="1"/>
  <c r="I2033" i="1" a="1"/>
  <c r="I2033" i="1" s="1"/>
  <c r="H2032" i="1" a="1"/>
  <c r="H2032" i="1"/>
  <c r="F2034" i="1" a="1"/>
  <c r="F2034" i="1"/>
  <c r="F2032" i="1" a="1"/>
  <c r="F2032" i="1" s="1"/>
  <c r="K2031" i="1" a="1"/>
  <c r="K2031" i="1"/>
  <c r="H2031" i="1" a="1"/>
  <c r="H2031" i="1"/>
  <c r="F2031" i="1" a="1"/>
  <c r="F2031" i="1" s="1"/>
  <c r="H2024" i="1" a="1"/>
  <c r="H2024" i="1"/>
  <c r="H2023" i="1" s="1" a="1"/>
  <c r="H2023" i="1" s="1"/>
  <c r="G2029" i="1" a="1"/>
  <c r="G2029" i="1"/>
  <c r="J2030" i="1" a="1"/>
  <c r="J2030" i="1" s="1"/>
  <c r="H2029" i="1" a="1"/>
  <c r="H2029" i="1"/>
  <c r="F2029" i="1" a="1"/>
  <c r="F2029" i="1"/>
  <c r="H2027" i="1" a="1"/>
  <c r="H2027" i="1" s="1"/>
  <c r="H2026" i="1" s="1" a="1"/>
  <c r="H2026" i="1" s="1"/>
  <c r="K2021" i="1" a="1"/>
  <c r="K2021" i="1"/>
  <c r="H2021" i="1" a="1"/>
  <c r="H2021" i="1"/>
  <c r="I2021" i="1" a="1"/>
  <c r="I2021" i="1" s="1"/>
  <c r="J2021" i="1" a="1"/>
  <c r="J2021" i="1"/>
  <c r="G2024" i="1" a="1"/>
  <c r="G2024" i="1"/>
  <c r="G2027" i="1" a="1"/>
  <c r="G2027" i="1" s="1"/>
  <c r="G2026" i="1" s="1" a="1"/>
  <c r="G2026" i="1" s="1"/>
  <c r="K2024" i="1" a="1"/>
  <c r="K2024" i="1"/>
  <c r="K2023" i="1" s="1" a="1"/>
  <c r="K2023" i="1" s="1"/>
  <c r="I2024" i="1" a="1"/>
  <c r="I2024" i="1"/>
  <c r="I2023" i="1" s="1" a="1"/>
  <c r="I2023" i="1" s="1"/>
  <c r="I2030" i="1" a="1"/>
  <c r="I2030" i="1" s="1"/>
  <c r="I2027" i="1" a="1"/>
  <c r="I2027" i="1"/>
  <c r="I2026" i="1" s="1" a="1"/>
  <c r="I2026" i="1" s="1"/>
  <c r="F2024" i="1" a="1"/>
  <c r="F2024" i="1"/>
  <c r="F2023" i="1" s="1" a="1"/>
  <c r="F2023" i="1" s="1"/>
  <c r="F2027" i="1" a="1"/>
  <c r="F2027" i="1" s="1"/>
  <c r="F2026" i="1" s="1" a="1"/>
  <c r="F2026" i="1" s="1"/>
  <c r="K2029" i="1" a="1"/>
  <c r="K2029" i="1" s="1"/>
  <c r="J2031" i="1" a="1"/>
  <c r="J2031" i="1"/>
  <c r="K2030" i="1" a="1"/>
  <c r="K2030" i="1"/>
  <c r="H2030" i="1" a="1"/>
  <c r="H2030" i="1" s="1"/>
  <c r="F2030" i="1" a="1"/>
  <c r="F2030" i="1"/>
  <c r="G2030" i="1" a="1"/>
  <c r="G2030" i="1"/>
  <c r="J2029" i="1" a="1"/>
  <c r="J2029" i="1" s="1"/>
  <c r="K2027" i="1" a="1"/>
  <c r="K2027" i="1"/>
  <c r="K2026" i="1" s="1" a="1"/>
  <c r="K2026" i="1" s="1"/>
  <c r="J2024" i="1" a="1"/>
  <c r="J2024" i="1"/>
  <c r="J2023" i="1" s="1" a="1"/>
  <c r="J2023" i="1" s="1"/>
  <c r="J2027" i="1" a="1"/>
  <c r="J2027" i="1" s="1"/>
  <c r="J2026" i="1" s="1" a="1"/>
  <c r="J2026" i="1" s="1"/>
  <c r="G2023" i="1" a="1"/>
  <c r="G2023" i="1" s="1"/>
  <c r="I2031" i="1" a="1"/>
  <c r="I2031" i="1"/>
  <c r="I2029" i="1" a="1"/>
  <c r="I2029" i="1"/>
  <c r="G2031" i="1" a="1"/>
  <c r="G2031" i="1" s="1"/>
  <c r="G2021" i="1" a="1"/>
  <c r="G2021" i="1"/>
  <c r="I2020" i="1" a="1"/>
  <c r="I2020" i="1" s="1"/>
  <c r="K2020" i="1" a="1"/>
  <c r="K2020" i="1"/>
  <c r="H2020" i="1" a="1"/>
  <c r="H2020" i="1"/>
  <c r="F2020" i="1" a="1"/>
  <c r="F2020" i="1" s="1"/>
  <c r="F2021" i="1" a="1"/>
  <c r="F2021" i="1"/>
  <c r="J2020" i="1" a="1"/>
  <c r="J2020" i="1" s="1"/>
  <c r="G2020" i="1" a="1"/>
  <c r="G2020" i="1" s="1"/>
  <c r="K2018" i="1" a="1"/>
  <c r="K2018" i="1"/>
  <c r="J2018" i="1" a="1"/>
  <c r="J2018" i="1"/>
  <c r="H2018" i="1" a="1"/>
  <c r="H2018" i="1" s="1"/>
  <c r="F2018" i="1" a="1"/>
  <c r="F2018" i="1"/>
  <c r="G2018" i="1" a="1"/>
  <c r="G2018" i="1" s="1"/>
  <c r="I2018" i="1" a="1"/>
  <c r="I2018" i="1" s="1"/>
  <c r="I2044" i="1" a="1"/>
  <c r="I2044" i="1"/>
  <c r="J2044" i="1" a="1"/>
  <c r="J2044" i="1"/>
  <c r="K2044" i="1" a="1"/>
  <c r="K2044" i="1" s="1"/>
  <c r="K2041" i="1" a="1"/>
  <c r="K2041" i="1"/>
  <c r="H2044" i="1" a="1"/>
  <c r="H2044" i="1" s="1"/>
  <c r="G2044" i="1" a="1"/>
  <c r="G2044" i="1" s="1"/>
  <c r="F2044" i="1" a="1"/>
  <c r="F2044" i="1"/>
  <c r="I2035" i="1" a="1"/>
  <c r="I2035" i="1"/>
  <c r="K2043" i="1" a="1"/>
  <c r="K2043" i="1" s="1"/>
  <c r="K2037" i="1" a="1"/>
  <c r="K2037" i="1"/>
  <c r="J2043" i="1" a="1"/>
  <c r="J2043" i="1" s="1"/>
  <c r="I2043" i="1" a="1"/>
  <c r="I2043" i="1" s="1"/>
  <c r="F2039" i="1" a="1"/>
  <c r="F2039" i="1"/>
  <c r="G2036" i="1" a="1"/>
  <c r="G2036" i="1"/>
  <c r="J2035" i="1" a="1"/>
  <c r="J2035" i="1" s="1"/>
  <c r="I2038" i="1" a="1"/>
  <c r="I2038" i="1"/>
  <c r="H2042" i="1" a="1"/>
  <c r="H2042" i="1" s="1"/>
  <c r="J2039" i="1" a="1"/>
  <c r="J2039" i="1" s="1"/>
  <c r="H2039" i="1" a="1"/>
  <c r="H2039" i="1"/>
  <c r="K2036" i="1" a="1"/>
  <c r="K2036" i="1"/>
  <c r="K2038" i="1" a="1"/>
  <c r="K2038" i="1" s="1"/>
  <c r="J2037" i="1" a="1"/>
  <c r="J2037" i="1"/>
  <c r="H2034" i="1" a="1"/>
  <c r="H2034" i="1" s="1"/>
  <c r="F2038" i="1" a="1"/>
  <c r="F2038" i="1" s="1"/>
  <c r="I2036" i="1" a="1"/>
  <c r="I2036" i="1"/>
  <c r="G2040" i="1" a="1"/>
  <c r="G2040" i="1"/>
  <c r="H2043" i="1" a="1"/>
  <c r="H2043" i="1" s="1"/>
  <c r="G2043" i="1" a="1"/>
  <c r="G2043" i="1"/>
  <c r="F2043" i="1" a="1"/>
  <c r="F2043" i="1" s="1"/>
  <c r="K2042" i="1" a="1"/>
  <c r="K2042" i="1" s="1"/>
  <c r="I2042" i="1" a="1"/>
  <c r="I2042" i="1"/>
  <c r="I2034" i="1" a="1"/>
  <c r="I2034" i="1"/>
  <c r="F2042" i="1" a="1"/>
  <c r="F2042" i="1" s="1"/>
  <c r="G2035" i="1" a="1"/>
  <c r="G2035" i="1"/>
  <c r="J2041" i="1" a="1"/>
  <c r="J2041" i="1" s="1"/>
  <c r="H2037" i="1" a="1"/>
  <c r="H2037" i="1" s="1"/>
  <c r="H2035" i="1" a="1"/>
  <c r="H2035" i="1"/>
  <c r="J2034" i="1" a="1"/>
  <c r="J2034" i="1"/>
  <c r="K2034" i="1" a="1"/>
  <c r="K2034" i="1" s="1"/>
  <c r="J2042" i="1" a="1"/>
  <c r="J2042" i="1"/>
  <c r="K2040" i="1" a="1"/>
  <c r="K2040" i="1" s="1"/>
  <c r="K2035" i="1" a="1"/>
  <c r="K2035" i="1" s="1"/>
  <c r="G2042" i="1" a="1"/>
  <c r="G2042" i="1"/>
  <c r="I2041" i="1" a="1"/>
  <c r="I2041" i="1"/>
  <c r="H2041" i="1" a="1"/>
  <c r="H2041" i="1" s="1"/>
  <c r="G2041" i="1" a="1"/>
  <c r="G2041" i="1"/>
  <c r="F2041" i="1" a="1"/>
  <c r="F2041" i="1" s="1"/>
  <c r="J2040" i="1" a="1"/>
  <c r="J2040" i="1" s="1"/>
  <c r="H2040" i="1" a="1"/>
  <c r="H2040" i="1"/>
  <c r="I2040" i="1" a="1"/>
  <c r="I2040" i="1"/>
  <c r="F2040" i="1" a="1"/>
  <c r="F2040" i="1" s="1"/>
  <c r="H2038" i="1" a="1"/>
  <c r="H2038" i="1"/>
  <c r="G2038" i="1" a="1"/>
  <c r="G2038" i="1" s="1"/>
  <c r="I2037" i="1" a="1"/>
  <c r="I2037" i="1" s="1"/>
  <c r="F2035" i="1" a="1"/>
  <c r="F2035" i="1"/>
  <c r="K2039" i="1" a="1"/>
  <c r="K2039" i="1"/>
  <c r="I2039" i="1" a="1"/>
  <c r="I2039" i="1" s="1"/>
  <c r="G2037" i="1" a="1"/>
  <c r="G2037" i="1"/>
  <c r="F2036" i="1" a="1"/>
  <c r="F2036" i="1" s="1"/>
  <c r="J2036" i="1" a="1"/>
  <c r="J2036" i="1" s="1"/>
  <c r="F2037" i="1" a="1"/>
  <c r="F2037" i="1"/>
  <c r="G2039" i="1" a="1"/>
  <c r="G2039" i="1"/>
  <c r="J2038" i="1" a="1"/>
  <c r="J2038" i="1" s="1"/>
  <c r="H2036" i="1" a="1"/>
  <c r="H2036" i="1"/>
  <c r="G2034" i="1" a="1"/>
  <c r="G2034" i="1" s="1"/>
  <c r="K19" i="1"/>
  <c r="K18" i="1" s="1"/>
  <c r="J19" i="1"/>
  <c r="J18" i="1" s="1"/>
  <c r="I19" i="1"/>
  <c r="H19" i="1"/>
  <c r="G19" i="1"/>
  <c r="F19" i="1"/>
  <c r="F18" i="1" s="1"/>
  <c r="I18" i="1"/>
  <c r="H18" i="1"/>
  <c r="G18" i="1"/>
  <c r="G52" i="1" a="1"/>
  <c r="G52" i="1" s="1"/>
  <c r="H50" i="1" a="1"/>
  <c r="H50" i="1" s="1"/>
  <c r="F52" i="1" a="1"/>
  <c r="F52" i="1"/>
  <c r="K51" i="1" a="1"/>
  <c r="K51" i="1" s="1"/>
  <c r="J51" i="1" a="1"/>
  <c r="J51" i="1"/>
  <c r="I51" i="1" a="1"/>
  <c r="I51" i="1" s="1"/>
  <c r="G51" i="1" a="1"/>
  <c r="G51" i="1" s="1"/>
  <c r="J50" i="1" a="1"/>
  <c r="J50" i="1" s="1"/>
  <c r="H51" i="1" a="1"/>
  <c r="H51" i="1"/>
  <c r="F51" i="1" a="1"/>
  <c r="F51" i="1" s="1"/>
  <c r="K50" i="1" a="1"/>
  <c r="K50" i="1"/>
  <c r="I50" i="1" a="1"/>
  <c r="I50" i="1" s="1"/>
  <c r="G50" i="1" a="1"/>
  <c r="G50" i="1" s="1"/>
  <c r="F50" i="1" a="1"/>
  <c r="F50" i="1" s="1"/>
  <c r="H13" i="1" a="1"/>
  <c r="H13" i="1"/>
  <c r="K15" i="1" a="1"/>
  <c r="K15" i="1" s="1"/>
  <c r="I15" i="1" a="1"/>
  <c r="I15" i="1" s="1"/>
  <c r="H15" i="1" a="1"/>
  <c r="H15" i="1" s="1"/>
  <c r="F15" i="1" a="1"/>
  <c r="F15" i="1" s="1"/>
  <c r="I14" i="1" a="1"/>
  <c r="I14" i="1" s="1"/>
  <c r="G14" i="1" a="1"/>
  <c r="G14" i="1"/>
  <c r="J15" i="1" a="1"/>
  <c r="J15" i="1" s="1"/>
  <c r="F14" i="1" a="1"/>
  <c r="F14" i="1" s="1"/>
  <c r="G13" i="1" a="1"/>
  <c r="G13" i="1" s="1"/>
  <c r="K14" i="1" a="1"/>
  <c r="K14" i="1" s="1"/>
  <c r="J13" i="1" a="1"/>
  <c r="J13" i="1" s="1"/>
  <c r="H14" i="1" a="1"/>
  <c r="H14" i="1" s="1"/>
  <c r="I13" i="1" a="1"/>
  <c r="I13" i="1" s="1"/>
  <c r="F13" i="1" a="1"/>
  <c r="F13" i="1" s="1"/>
  <c r="G15" i="1" a="1"/>
  <c r="G15" i="1" s="1"/>
  <c r="K13" i="1" a="1"/>
  <c r="K13" i="1" s="1"/>
  <c r="J14" i="1" a="1"/>
  <c r="J14" i="1" s="1"/>
  <c r="I282" i="1" a="1"/>
  <c r="I282" i="1" s="1"/>
  <c r="H282" i="1" a="1"/>
  <c r="H282" i="1" s="1"/>
  <c r="K273" i="1" a="1"/>
  <c r="K273" i="1" s="1"/>
  <c r="K272" i="1" s="1"/>
  <c r="G282" i="1" a="1"/>
  <c r="G282" i="1" s="1"/>
  <c r="J282" i="1" a="1"/>
  <c r="J282" i="1" s="1"/>
  <c r="J281" i="1" s="1"/>
  <c r="K282" i="1" a="1"/>
  <c r="K282" i="1" s="1"/>
  <c r="K281" i="1" s="1"/>
  <c r="K380" i="1" s="1"/>
  <c r="K511" i="1" s="1"/>
  <c r="F282" i="1" a="1"/>
  <c r="F282" i="1" s="1"/>
  <c r="J273" i="1" a="1"/>
  <c r="J273" i="1" s="1"/>
  <c r="J272" i="1" s="1"/>
  <c r="I273" i="1" a="1"/>
  <c r="I273" i="1" s="1"/>
  <c r="H273" i="1" a="1"/>
  <c r="H273" i="1" s="1"/>
  <c r="G273" i="1" a="1"/>
  <c r="G273" i="1" s="1"/>
  <c r="F273" i="1" a="1"/>
  <c r="F273" i="1" s="1"/>
  <c r="H240" i="1" a="1"/>
  <c r="H240" i="1" s="1"/>
  <c r="F240" i="1" a="1"/>
  <c r="F240" i="1" s="1"/>
  <c r="I240" i="1" a="1"/>
  <c r="I240" i="1" s="1"/>
  <c r="I239" i="1" s="1"/>
  <c r="I314" i="1" s="1"/>
  <c r="I469" i="1" s="1"/>
  <c r="K240" i="1" a="1"/>
  <c r="K240" i="1" s="1"/>
  <c r="J240" i="1" a="1"/>
  <c r="J240" i="1" s="1"/>
  <c r="J239" i="1" s="1"/>
  <c r="G240" i="1" a="1"/>
  <c r="G240" i="1" s="1"/>
  <c r="G315" i="1" s="1"/>
  <c r="G470" i="1" s="1"/>
  <c r="K139" i="1" a="1"/>
  <c r="K139" i="1" s="1"/>
  <c r="G197" i="1" a="1"/>
  <c r="G197" i="1" s="1"/>
  <c r="G196" i="1" s="1"/>
  <c r="G359" i="1" s="1"/>
  <c r="G426" i="1" s="1"/>
  <c r="K197" i="1" a="1"/>
  <c r="K197" i="1" s="1"/>
  <c r="K196" i="1" s="1"/>
  <c r="K359" i="1" s="1"/>
  <c r="K426" i="1" s="1"/>
  <c r="H197" i="1" a="1"/>
  <c r="H197" i="1" s="1"/>
  <c r="H196" i="1" s="1"/>
  <c r="J197" i="1" a="1"/>
  <c r="J197" i="1" s="1"/>
  <c r="J196" i="1" s="1"/>
  <c r="F197" i="1" a="1"/>
  <c r="F197" i="1" s="1"/>
  <c r="J139" i="1" a="1"/>
  <c r="J139" i="1" s="1"/>
  <c r="I139" i="1" a="1"/>
  <c r="I139" i="1" s="1"/>
  <c r="I197" i="1" a="1"/>
  <c r="I197" i="1" s="1"/>
  <c r="F138" i="1" a="1"/>
  <c r="F138" i="1" s="1"/>
  <c r="K137" i="1" a="1"/>
  <c r="K137" i="1" s="1"/>
  <c r="F137" i="1" a="1"/>
  <c r="F137" i="1" s="1"/>
  <c r="F136" i="1" a="1"/>
  <c r="F136" i="1" s="1"/>
  <c r="G139" i="1" a="1"/>
  <c r="G139" i="1" s="1"/>
  <c r="H139" i="1" a="1"/>
  <c r="H139" i="1" s="1"/>
  <c r="F139" i="1" a="1"/>
  <c r="F139" i="1" s="1"/>
  <c r="J138" i="1" a="1"/>
  <c r="J138" i="1" s="1"/>
  <c r="H138" i="1" a="1"/>
  <c r="H138" i="1" s="1"/>
  <c r="J137" i="1" a="1"/>
  <c r="J137" i="1" s="1"/>
  <c r="H137" i="1" a="1"/>
  <c r="H137" i="1" s="1"/>
  <c r="K136" i="1" a="1"/>
  <c r="K136" i="1" s="1"/>
  <c r="J136" i="1" a="1"/>
  <c r="J136" i="1" s="1"/>
  <c r="H136" i="1" a="1"/>
  <c r="H136" i="1" s="1"/>
  <c r="K138" i="1" a="1"/>
  <c r="K138" i="1" s="1"/>
  <c r="G138" i="1" a="1"/>
  <c r="G138" i="1" s="1"/>
  <c r="G136" i="1" a="1"/>
  <c r="G136" i="1" s="1"/>
  <c r="I138" i="1" a="1"/>
  <c r="I138" i="1" s="1"/>
  <c r="I137" i="1" a="1"/>
  <c r="I137" i="1" s="1"/>
  <c r="G137" i="1" a="1"/>
  <c r="G137" i="1" s="1"/>
  <c r="I136" i="1" a="1"/>
  <c r="I136" i="1" s="1"/>
  <c r="H53" i="1" a="1"/>
  <c r="H53" i="1" s="1"/>
  <c r="G60" i="1" a="1"/>
  <c r="G60" i="1" s="1"/>
  <c r="K59" i="1" a="1"/>
  <c r="K59" i="1" s="1"/>
  <c r="J59" i="1" a="1"/>
  <c r="J59" i="1" s="1"/>
  <c r="F58" i="1" a="1"/>
  <c r="F58" i="1" s="1"/>
  <c r="F57" i="1" a="1"/>
  <c r="F57" i="1" s="1"/>
  <c r="G57" i="1" a="1"/>
  <c r="G57" i="1" s="1"/>
  <c r="H52" i="1" a="1"/>
  <c r="H52" i="1" s="1"/>
  <c r="G59" i="1" a="1"/>
  <c r="G59" i="1" s="1"/>
  <c r="J57" i="1" a="1"/>
  <c r="J57" i="1" s="1"/>
  <c r="H60" i="1" a="1"/>
  <c r="H60" i="1" s="1"/>
  <c r="G58" i="1" a="1"/>
  <c r="G58" i="1" s="1"/>
  <c r="I53" i="1" a="1"/>
  <c r="I53" i="1" s="1"/>
  <c r="K52" i="1" a="1"/>
  <c r="K52" i="1" s="1"/>
  <c r="K58" i="1" a="1"/>
  <c r="K58" i="1" s="1"/>
  <c r="K60" i="1" a="1"/>
  <c r="K60" i="1" s="1"/>
  <c r="F60" i="1" a="1"/>
  <c r="F60" i="1" s="1"/>
  <c r="J58" i="1" a="1"/>
  <c r="J58" i="1" s="1"/>
  <c r="H57" i="1" a="1"/>
  <c r="H57" i="1" s="1"/>
  <c r="H58" i="1" a="1"/>
  <c r="H58" i="1" s="1"/>
  <c r="K53" i="1" a="1"/>
  <c r="K53" i="1" s="1"/>
  <c r="J52" i="1" a="1"/>
  <c r="J52" i="1" s="1"/>
  <c r="F53" i="1" a="1"/>
  <c r="F53" i="1" s="1"/>
  <c r="H59" i="1" a="1"/>
  <c r="H59" i="1" s="1"/>
  <c r="G53" i="1" a="1"/>
  <c r="G53" i="1" s="1"/>
  <c r="J53" i="1" a="1"/>
  <c r="J53" i="1" s="1"/>
  <c r="J60" i="1" a="1"/>
  <c r="J60" i="1" s="1"/>
  <c r="F59" i="1" a="1"/>
  <c r="F59" i="1" s="1"/>
  <c r="I58" i="1" a="1"/>
  <c r="I58" i="1" s="1"/>
  <c r="K57" i="1" a="1"/>
  <c r="K57" i="1" s="1"/>
  <c r="I60" i="1" a="1"/>
  <c r="I60" i="1" s="1"/>
  <c r="I52" i="1" a="1"/>
  <c r="I52" i="1" s="1"/>
  <c r="I59" i="1" a="1"/>
  <c r="I59" i="1" s="1"/>
  <c r="I57" i="1" a="1"/>
  <c r="I57" i="1" s="1"/>
  <c r="I5" i="1" a="1"/>
  <c r="I5" i="1" s="1"/>
  <c r="G5" i="1" a="1"/>
  <c r="G5" i="1" s="1"/>
  <c r="J4" i="1" a="1"/>
  <c r="J4" i="1" s="1"/>
  <c r="K4" i="1" a="1"/>
  <c r="K4" i="1" s="1"/>
  <c r="I4" i="1" a="1"/>
  <c r="I4" i="1" s="1"/>
  <c r="H4" i="1" a="1"/>
  <c r="H4" i="1" s="1"/>
  <c r="G4" i="1" a="1"/>
  <c r="G4" i="1" s="1"/>
  <c r="F4" i="1" a="1"/>
  <c r="F4" i="1" s="1"/>
  <c r="H6" i="1" a="1"/>
  <c r="H6" i="1" s="1"/>
  <c r="F5" i="1" a="1"/>
  <c r="F5" i="1" s="1"/>
  <c r="G6" i="1" a="1"/>
  <c r="G6" i="1" s="1"/>
  <c r="F6" i="1" a="1"/>
  <c r="F6" i="1" s="1"/>
  <c r="K5" i="1" a="1"/>
  <c r="K5" i="1" s="1"/>
  <c r="J5" i="1" a="1"/>
  <c r="J5" i="1" s="1"/>
  <c r="H5" i="1" a="1"/>
  <c r="H5" i="1" s="1"/>
  <c r="I6" i="1" a="1"/>
  <c r="I6" i="1" s="1"/>
  <c r="H42" i="1" a="1"/>
  <c r="H42" i="1" s="1"/>
  <c r="F43" i="1" a="1"/>
  <c r="F43" i="1" s="1"/>
  <c r="H43" i="1" a="1"/>
  <c r="H43" i="1" s="1"/>
  <c r="K48" i="1" a="1"/>
  <c r="K48" i="1" s="1"/>
  <c r="K43" i="1" a="1"/>
  <c r="K43" i="1" s="1"/>
  <c r="G43" i="1" a="1"/>
  <c r="G43" i="1" s="1"/>
  <c r="F42" i="1" a="1"/>
  <c r="F42" i="1" s="1"/>
  <c r="J42" i="1" a="1"/>
  <c r="J42" i="1" s="1"/>
  <c r="K41" i="1" a="1"/>
  <c r="K41" i="1" s="1"/>
  <c r="I42" i="1" a="1"/>
  <c r="I42" i="1" s="1"/>
  <c r="I43" i="1" a="1"/>
  <c r="I43" i="1" s="1"/>
  <c r="J48" i="1" a="1"/>
  <c r="J48" i="1" s="1"/>
  <c r="H48" i="1" a="1"/>
  <c r="H48" i="1" s="1"/>
  <c r="G42" i="1" a="1"/>
  <c r="G42" i="1" s="1"/>
  <c r="I48" i="1" a="1"/>
  <c r="I48" i="1" s="1"/>
  <c r="G48" i="1" a="1"/>
  <c r="G48" i="1" s="1"/>
  <c r="F48" i="1" a="1"/>
  <c r="F48" i="1" s="1"/>
  <c r="J43" i="1" a="1"/>
  <c r="J43" i="1" s="1"/>
  <c r="K42" i="1" a="1"/>
  <c r="K42" i="1" s="1"/>
  <c r="G41" i="1" a="1"/>
  <c r="G41" i="1" s="1"/>
  <c r="J41" i="1" a="1"/>
  <c r="J41" i="1" s="1"/>
  <c r="I41" i="1" a="1"/>
  <c r="I41" i="1" s="1"/>
  <c r="H41" i="1" a="1"/>
  <c r="H41" i="1" s="1"/>
  <c r="J28" i="1" a="1"/>
  <c r="J28" i="1" s="1"/>
  <c r="F28" i="1" a="1"/>
  <c r="F28" i="1" s="1"/>
  <c r="I27" i="1" a="1"/>
  <c r="I27" i="1" s="1"/>
  <c r="F27" i="1" a="1"/>
  <c r="F27" i="1" s="1"/>
  <c r="K27" i="1" a="1"/>
  <c r="K27" i="1" s="1"/>
  <c r="K28" i="1" a="1"/>
  <c r="K28" i="1" s="1"/>
  <c r="H28" i="1" a="1"/>
  <c r="H28" i="1" s="1"/>
  <c r="J27" i="1" a="1"/>
  <c r="J27" i="1" s="1"/>
  <c r="I28" i="1" a="1"/>
  <c r="I28" i="1" s="1"/>
  <c r="G28" i="1" a="1"/>
  <c r="G28" i="1" s="1"/>
  <c r="F41" i="1" a="1"/>
  <c r="F41" i="1" s="1"/>
  <c r="H27" i="1" a="1"/>
  <c r="H27" i="1" s="1"/>
  <c r="G27" i="1" a="1"/>
  <c r="G27" i="1" s="1"/>
  <c r="K26" i="1" a="1"/>
  <c r="K26" i="1" s="1"/>
  <c r="J26" i="1" a="1"/>
  <c r="J26" i="1" s="1"/>
  <c r="I25" i="1" a="1"/>
  <c r="I25" i="1" s="1"/>
  <c r="I26" i="1" a="1"/>
  <c r="I26" i="1" s="1"/>
  <c r="F26" i="1" a="1"/>
  <c r="F26" i="1" s="1"/>
  <c r="H26" i="1" a="1"/>
  <c r="H26" i="1" s="1"/>
  <c r="J25" i="1" a="1"/>
  <c r="J25" i="1" s="1"/>
  <c r="K25" i="1" a="1"/>
  <c r="K25" i="1" s="1"/>
  <c r="G26" i="1" a="1"/>
  <c r="G26" i="1" s="1"/>
  <c r="F25" i="1" a="1"/>
  <c r="F25" i="1" s="1"/>
  <c r="K24" i="1" a="1"/>
  <c r="K24" i="1" s="1"/>
  <c r="F24" i="1" a="1"/>
  <c r="F24" i="1" s="1"/>
  <c r="J24" i="1" a="1"/>
  <c r="J24" i="1" s="1"/>
  <c r="H24" i="1" a="1"/>
  <c r="H24" i="1" s="1"/>
  <c r="I21" i="1" a="1"/>
  <c r="I21" i="1" s="1"/>
  <c r="G24" i="1" a="1"/>
  <c r="G24" i="1" s="1"/>
  <c r="K21" i="1" a="1"/>
  <c r="K21" i="1" s="1"/>
  <c r="H25" i="1" a="1"/>
  <c r="H25" i="1" s="1"/>
  <c r="G25" i="1" a="1"/>
  <c r="G25" i="1" s="1"/>
  <c r="I24" i="1" a="1"/>
  <c r="I24" i="1" s="1"/>
  <c r="J21" i="1" a="1"/>
  <c r="J21" i="1" s="1"/>
  <c r="H21" i="1" a="1"/>
  <c r="H21" i="1" s="1"/>
  <c r="F21" i="1" a="1"/>
  <c r="F21" i="1" s="1"/>
  <c r="G21" i="1" a="1"/>
  <c r="G21" i="1" s="1"/>
  <c r="J6" i="1" a="1"/>
  <c r="J6" i="1" s="1"/>
  <c r="K11" i="1" a="1"/>
  <c r="K11" i="1" s="1"/>
  <c r="I17" i="1" a="1"/>
  <c r="I17" i="1" s="1"/>
  <c r="G17" i="1" a="1"/>
  <c r="G17" i="1" s="1"/>
  <c r="J16" i="1" a="1"/>
  <c r="J16" i="1" s="1"/>
  <c r="G10" i="1" a="1"/>
  <c r="G10" i="1" s="1"/>
  <c r="H10" i="1" a="1"/>
  <c r="H10" i="1" s="1"/>
  <c r="K9" i="1" a="1"/>
  <c r="K9" i="1" s="1"/>
  <c r="K6" i="1" a="1"/>
  <c r="K6" i="1" s="1"/>
  <c r="J9" i="1" a="1"/>
  <c r="J9" i="1" s="1"/>
  <c r="G9" i="1" a="1"/>
  <c r="G9" i="1" s="1"/>
  <c r="H17" i="1" a="1"/>
  <c r="H17" i="1" s="1"/>
  <c r="K10" i="1" a="1"/>
  <c r="K10" i="1" s="1"/>
  <c r="F17" i="1" a="1"/>
  <c r="F17" i="1" s="1"/>
  <c r="H16" i="1" a="1"/>
  <c r="H16" i="1" s="1"/>
  <c r="J10" i="1" a="1"/>
  <c r="J10" i="1" s="1"/>
  <c r="G16" i="1" a="1"/>
  <c r="G16" i="1" s="1"/>
  <c r="G11" i="1" a="1"/>
  <c r="G11" i="1" s="1"/>
  <c r="F11" i="1" a="1"/>
  <c r="F11" i="1" s="1"/>
  <c r="I9" i="1" a="1"/>
  <c r="I9" i="1" s="1"/>
  <c r="F9" i="1" a="1"/>
  <c r="F9" i="1" s="1"/>
  <c r="F7" i="1" a="1"/>
  <c r="F7" i="1" s="1"/>
  <c r="I11" i="1" a="1"/>
  <c r="I11" i="1" s="1"/>
  <c r="F16" i="1" a="1"/>
  <c r="F16" i="1" s="1"/>
  <c r="J11" i="1" a="1"/>
  <c r="J11" i="1" s="1"/>
  <c r="F10" i="1" a="1"/>
  <c r="F10" i="1" s="1"/>
  <c r="K7" i="1" a="1"/>
  <c r="K7" i="1" s="1"/>
  <c r="H11" i="1" a="1"/>
  <c r="H11" i="1" s="1"/>
  <c r="K17" i="1" a="1"/>
  <c r="K17" i="1" s="1"/>
  <c r="I16" i="1" a="1"/>
  <c r="I16" i="1" s="1"/>
  <c r="G7" i="1" a="1"/>
  <c r="G7" i="1" s="1"/>
  <c r="H9" i="1" a="1"/>
  <c r="H9" i="1" s="1"/>
  <c r="I10" i="1" a="1"/>
  <c r="I10" i="1" s="1"/>
  <c r="J17" i="1" a="1"/>
  <c r="J17" i="1" s="1"/>
  <c r="K16" i="1" a="1"/>
  <c r="K16" i="1" s="1"/>
  <c r="H7" i="1" a="1"/>
  <c r="H7" i="1" s="1"/>
  <c r="J7" i="1" a="1"/>
  <c r="J7" i="1" s="1"/>
  <c r="I7" i="1" a="1"/>
  <c r="I7" i="1" s="1"/>
  <c r="I54" i="1" a="1"/>
  <c r="I54" i="1" s="1"/>
  <c r="K54" i="1" a="1"/>
  <c r="K54" i="1" s="1"/>
  <c r="G54" i="1" a="1"/>
  <c r="G54" i="1" s="1"/>
  <c r="J54" i="1" a="1"/>
  <c r="J54" i="1" s="1"/>
  <c r="F54" i="1" a="1"/>
  <c r="F54" i="1" s="1"/>
  <c r="H54" i="1" a="1"/>
  <c r="H54" i="1" s="1"/>
  <c r="B2" i="1" a="1"/>
  <c r="B2" i="1" s="1"/>
  <c r="G272" i="1" l="1"/>
  <c r="G361" i="1" s="1"/>
  <c r="G502" i="1" s="1"/>
  <c r="G362" i="1"/>
  <c r="I196" i="1"/>
  <c r="I359" i="1" s="1"/>
  <c r="I426" i="1" s="1"/>
  <c r="I360" i="1"/>
  <c r="I427" i="1" s="1"/>
  <c r="H381" i="1"/>
  <c r="H512" i="1" s="1"/>
  <c r="H281" i="1"/>
  <c r="I381" i="1"/>
  <c r="I512" i="1" s="1"/>
  <c r="I281" i="1"/>
  <c r="F196" i="1"/>
  <c r="F360" i="1"/>
  <c r="F427" i="1" s="1"/>
  <c r="F272" i="1"/>
  <c r="F362" i="1"/>
  <c r="H272" i="1"/>
  <c r="H362" i="1"/>
  <c r="I362" i="1"/>
  <c r="I272" i="1"/>
  <c r="I361" i="1" s="1"/>
  <c r="I502" i="1" s="1"/>
  <c r="J360" i="1"/>
  <c r="J427" i="1" s="1"/>
  <c r="J381" i="1"/>
  <c r="J512" i="1" s="1"/>
  <c r="H724" i="1" a="1"/>
  <c r="H724" i="1" s="1"/>
  <c r="H726" i="1" s="1" a="1"/>
  <c r="H726" i="1" s="1"/>
  <c r="H740" i="1" a="1"/>
  <c r="H740" i="1" s="1"/>
  <c r="H742" i="1" s="1" a="1"/>
  <c r="H742" i="1" s="1"/>
  <c r="F239" i="1"/>
  <c r="F314" i="1" s="1"/>
  <c r="F469" i="1" s="1"/>
  <c r="F359" i="1"/>
  <c r="F426" i="1" s="1"/>
  <c r="F361" i="1"/>
  <c r="F502" i="1" s="1"/>
  <c r="G314" i="1"/>
  <c r="G469" i="1" s="1"/>
  <c r="J740" i="1" a="1"/>
  <c r="J740" i="1" s="1"/>
  <c r="J742" i="1" s="1" a="1"/>
  <c r="J742" i="1" s="1"/>
  <c r="J724" i="1" a="1"/>
  <c r="J724" i="1" s="1"/>
  <c r="J726" i="1" s="1" a="1"/>
  <c r="J726" i="1" s="1"/>
  <c r="F381" i="1"/>
  <c r="F512" i="1" s="1"/>
  <c r="F281" i="1"/>
  <c r="K239" i="1"/>
  <c r="K314" i="1" s="1"/>
  <c r="K469" i="1" s="1"/>
  <c r="K315" i="1"/>
  <c r="K470" i="1" s="1"/>
  <c r="G381" i="1"/>
  <c r="G512" i="1" s="1"/>
  <c r="G281" i="1"/>
  <c r="G380" i="1" s="1"/>
  <c r="G511" i="1" s="1"/>
  <c r="J359" i="1"/>
  <c r="J426" i="1" s="1"/>
  <c r="J361" i="1"/>
  <c r="J502" i="1" s="1"/>
  <c r="K361" i="1"/>
  <c r="K502" i="1" s="1"/>
  <c r="J116" i="1"/>
  <c r="J312" i="1"/>
  <c r="J417" i="1" s="1"/>
  <c r="J322" i="1"/>
  <c r="J477" i="1" s="1"/>
  <c r="J126" i="1"/>
  <c r="J380" i="1"/>
  <c r="J511" i="1" s="1"/>
  <c r="F118" i="1"/>
  <c r="G124" i="1"/>
  <c r="G312" i="1"/>
  <c r="G417" i="1" s="1"/>
  <c r="J318" i="1"/>
  <c r="J473" i="1" s="1"/>
  <c r="K740" i="1" a="1"/>
  <c r="K740" i="1" s="1"/>
  <c r="K742" i="1" s="1" a="1"/>
  <c r="K742" i="1" s="1"/>
  <c r="K299" i="1"/>
  <c r="K463" i="1" s="1"/>
  <c r="K322" i="1"/>
  <c r="K477" i="1" s="1"/>
  <c r="K126" i="1"/>
  <c r="K396" i="1"/>
  <c r="K437" i="1" s="1"/>
  <c r="G118" i="1"/>
  <c r="J121" i="1"/>
  <c r="H124" i="1"/>
  <c r="H239" i="1"/>
  <c r="H314" i="1" s="1"/>
  <c r="H469" i="1" s="1"/>
  <c r="H312" i="1"/>
  <c r="H417" i="1" s="1"/>
  <c r="F316" i="1"/>
  <c r="F471" i="1" s="1"/>
  <c r="K318" i="1"/>
  <c r="K473" i="1" s="1"/>
  <c r="F322" i="1"/>
  <c r="F477" i="1" s="1"/>
  <c r="G360" i="1"/>
  <c r="G427" i="1" s="1"/>
  <c r="F122" i="1"/>
  <c r="F740" i="1" a="1"/>
  <c r="F740" i="1" s="1"/>
  <c r="F742" i="1" s="1" a="1"/>
  <c r="F742" i="1" s="1"/>
  <c r="H315" i="1"/>
  <c r="H470" i="1" s="1"/>
  <c r="G122" i="1"/>
  <c r="J313" i="1"/>
  <c r="J418" i="1" s="1"/>
  <c r="I316" i="1"/>
  <c r="I471" i="1" s="1"/>
  <c r="J319" i="1"/>
  <c r="J474" i="1" s="1"/>
  <c r="G724" i="1" a="1"/>
  <c r="G724" i="1" s="1"/>
  <c r="G726" i="1" s="1" a="1"/>
  <c r="G726" i="1" s="1"/>
  <c r="I298" i="1"/>
  <c r="I411" i="1" s="1"/>
  <c r="I313" i="1"/>
  <c r="I418" i="1" s="1"/>
  <c r="I315" i="1"/>
  <c r="I470" i="1" s="1"/>
  <c r="H122" i="1"/>
  <c r="H126" i="1"/>
  <c r="J316" i="1"/>
  <c r="J471" i="1" s="1"/>
  <c r="K319" i="1"/>
  <c r="K474" i="1" s="1"/>
  <c r="I740" i="1" a="1"/>
  <c r="I740" i="1" s="1"/>
  <c r="I742" i="1" s="1" a="1"/>
  <c r="I742" i="1" s="1"/>
  <c r="J315" i="1"/>
  <c r="J470" i="1" s="1"/>
  <c r="J323" i="1"/>
  <c r="J478" i="1" s="1"/>
  <c r="J127" i="1"/>
  <c r="J362" i="1"/>
  <c r="I724" i="1" a="1"/>
  <c r="I724" i="1" s="1"/>
  <c r="I726" i="1" s="1" a="1"/>
  <c r="I726" i="1" s="1"/>
  <c r="G740" i="1" a="1"/>
  <c r="G740" i="1" s="1"/>
  <c r="G742" i="1" s="1" a="1"/>
  <c r="G742" i="1" s="1"/>
  <c r="K317" i="1"/>
  <c r="K472" i="1" s="1"/>
  <c r="K360" i="1"/>
  <c r="K427" i="1" s="1"/>
  <c r="K362" i="1"/>
  <c r="K381" i="1"/>
  <c r="K512" i="1" s="1"/>
  <c r="J320" i="1"/>
  <c r="J475" i="1" s="1"/>
  <c r="K784" i="1"/>
  <c r="K785" i="1" s="1"/>
  <c r="F380" i="1"/>
  <c r="F511" i="1" s="1"/>
  <c r="G239" i="1"/>
  <c r="H359" i="1"/>
  <c r="H426" i="1" s="1"/>
  <c r="H361" i="1"/>
  <c r="H502" i="1" s="1"/>
  <c r="H380" i="1"/>
  <c r="H511" i="1" s="1"/>
  <c r="J314" i="1"/>
  <c r="J469" i="1" s="1"/>
  <c r="I380" i="1"/>
  <c r="I511" i="1" s="1"/>
  <c r="F124" i="1"/>
  <c r="F312" i="1"/>
  <c r="F417" i="1" s="1"/>
  <c r="F298" i="1"/>
  <c r="F411" i="1" s="1"/>
  <c r="F313" i="1"/>
  <c r="F418" i="1" s="1"/>
  <c r="F315" i="1"/>
  <c r="F470" i="1" s="1"/>
  <c r="F317" i="1"/>
  <c r="F472" i="1" s="1"/>
  <c r="F319" i="1"/>
  <c r="F474" i="1" s="1"/>
  <c r="F321" i="1"/>
  <c r="F476" i="1" s="1"/>
  <c r="G323" i="1"/>
  <c r="G478" i="1" s="1"/>
  <c r="I923" i="1"/>
  <c r="I922" i="1" s="1"/>
  <c r="I901" i="1"/>
  <c r="I897" i="1"/>
  <c r="H360" i="1"/>
  <c r="H427" i="1" s="1"/>
  <c r="J901" i="1"/>
  <c r="J923" i="1"/>
  <c r="J922" i="1" s="1"/>
  <c r="I900" i="1"/>
  <c r="F893" i="1"/>
  <c r="F923" i="1"/>
  <c r="F922" i="1" s="1"/>
  <c r="F901" i="1"/>
  <c r="K897" i="1"/>
  <c r="G923" i="1"/>
  <c r="G922" i="1" s="1"/>
  <c r="G900" i="1"/>
  <c r="G901" i="1"/>
  <c r="G897" i="1"/>
  <c r="H901" i="1"/>
  <c r="H923" i="1"/>
  <c r="H922" i="1" s="1"/>
  <c r="K901" i="1"/>
  <c r="K923" i="1"/>
  <c r="K922" i="1" s="1"/>
  <c r="H900" i="1"/>
  <c r="H897" i="1"/>
  <c r="J897" i="1"/>
  <c r="K900" i="1"/>
  <c r="J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I1819" i="1"/>
  <c r="J1819" i="1"/>
  <c r="H1819" i="1"/>
  <c r="H1818" i="1" s="1"/>
  <c r="G1819" i="1"/>
  <c r="J1818" i="1" l="1"/>
  <c r="K1818" i="1"/>
  <c r="F1818" i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I1657" i="1"/>
  <c r="H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F1569" i="1"/>
  <c r="I1616" i="1"/>
  <c r="H1569" i="1"/>
  <c r="F1616" i="1"/>
  <c r="I1569" i="1"/>
  <c r="G1616" i="1"/>
  <c r="H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H1561" i="1"/>
  <c r="H1608" i="1"/>
  <c r="H1601" i="1"/>
  <c r="I1601" i="1"/>
  <c r="G1561" i="1"/>
  <c r="F1561" i="1"/>
  <c r="G1601" i="1"/>
  <c r="G1608" i="1"/>
  <c r="F1608" i="1"/>
  <c r="H1554" i="1"/>
  <c r="F1554" i="1"/>
  <c r="I1554" i="1"/>
  <c r="I1561" i="1"/>
  <c r="G1554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H1413" i="1"/>
  <c r="I1413" i="1"/>
  <c r="F1427" i="1"/>
  <c r="G1510" i="1"/>
  <c r="G1427" i="1"/>
  <c r="H1427" i="1"/>
  <c r="I1510" i="1"/>
  <c r="G1413" i="1"/>
  <c r="I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F1329" i="1"/>
  <c r="I1329" i="1"/>
  <c r="F1343" i="1"/>
  <c r="H1329" i="1"/>
  <c r="G1343" i="1"/>
  <c r="I1343" i="1"/>
  <c r="H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182" i="1" l="1"/>
  <c r="I1182" i="1"/>
  <c r="G1205" i="1"/>
  <c r="F1205" i="1"/>
  <c r="I1205" i="1"/>
  <c r="F1182" i="1"/>
  <c r="H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G1159" i="1"/>
  <c r="F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568" i="1"/>
  <c r="F1615" i="1"/>
  <c r="F1426" i="1"/>
  <c r="F1342" i="1"/>
  <c r="F1341" i="1" s="1"/>
  <c r="F1340" i="1" s="1"/>
  <c r="F1204" i="1"/>
  <c r="F1203" i="1" s="1"/>
  <c r="G1568" i="1"/>
  <c r="G1567" i="1" s="1"/>
  <c r="G1566" i="1" s="1"/>
  <c r="G1615" i="1"/>
  <c r="G1614" i="1" s="1"/>
  <c r="G1613" i="1" s="1"/>
  <c r="G1426" i="1"/>
  <c r="G1342" i="1"/>
  <c r="G1204" i="1"/>
  <c r="H1615" i="1"/>
  <c r="H1568" i="1"/>
  <c r="H1426" i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616" i="1" l="1"/>
  <c r="J1569" i="1"/>
  <c r="J1427" i="1"/>
  <c r="J1343" i="1"/>
  <c r="J1205" i="1"/>
  <c r="J1204" i="1"/>
  <c r="K1616" i="1"/>
  <c r="K1569" i="1"/>
  <c r="K1343" i="1"/>
  <c r="K1205" i="1"/>
  <c r="K1427" i="1"/>
  <c r="K1426" i="1"/>
  <c r="K1568" i="1"/>
  <c r="K1615" i="1"/>
  <c r="J1342" i="1"/>
  <c r="J1426" i="1"/>
  <c r="J1615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H1656" i="1"/>
  <c r="H1560" i="1"/>
  <c r="H1607" i="1"/>
  <c r="H1412" i="1"/>
  <c r="H1328" i="1"/>
  <c r="H1181" i="1"/>
  <c r="I1656" i="1"/>
  <c r="I1607" i="1"/>
  <c r="I1560" i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09" i="1"/>
  <c r="G1158" i="1"/>
  <c r="G1157" i="1" s="1"/>
  <c r="G1156" i="1" s="1"/>
  <c r="H1650" i="1"/>
  <c r="H1649" i="1" s="1"/>
  <c r="H1553" i="1"/>
  <c r="H1552" i="1" s="1"/>
  <c r="H1551" i="1" s="1"/>
  <c r="H1600" i="1"/>
  <c r="H1599" i="1" s="1"/>
  <c r="H1598" i="1" s="1"/>
  <c r="H1509" i="1"/>
  <c r="H1508" i="1" s="1"/>
  <c r="H1507" i="1" s="1"/>
  <c r="H1158" i="1"/>
  <c r="H1157" i="1" s="1"/>
  <c r="H1156" i="1" s="1"/>
  <c r="I1650" i="1"/>
  <c r="I1649" i="1" s="1"/>
  <c r="I1600" i="1"/>
  <c r="I1599" i="1" s="1"/>
  <c r="I1598" i="1" s="1"/>
  <c r="I1553" i="1"/>
  <c r="I1509" i="1"/>
  <c r="I1158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327" i="1"/>
  <c r="F1326" i="1" s="1"/>
  <c r="F1180" i="1"/>
  <c r="F1179" i="1" s="1"/>
  <c r="F1599" i="1"/>
  <c r="F1598" i="1" s="1"/>
  <c r="G1649" i="1"/>
  <c r="G1599" i="1"/>
  <c r="G1598" i="1" s="1"/>
  <c r="G1552" i="1"/>
  <c r="G1551" i="1" s="1"/>
  <c r="G1508" i="1"/>
  <c r="G1507" i="1" s="1"/>
  <c r="F1649" i="1"/>
  <c r="I1508" i="1"/>
  <c r="I1507" i="1" s="1"/>
  <c r="I1559" i="1"/>
  <c r="I1558" i="1" s="1"/>
  <c r="I1606" i="1"/>
  <c r="I1605" i="1" s="1"/>
  <c r="H1411" i="1"/>
  <c r="H1410" i="1" s="1"/>
  <c r="H1606" i="1"/>
  <c r="H1605" i="1" s="1"/>
  <c r="H1327" i="1"/>
  <c r="H1326" i="1" s="1"/>
  <c r="H1559" i="1"/>
  <c r="H1558" i="1" s="1"/>
  <c r="H1180" i="1"/>
  <c r="H1179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181" i="1" l="1"/>
  <c r="J1650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158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560" i="1" s="1"/>
  <c r="K36" i="1"/>
  <c r="K1182" i="1" l="1"/>
  <c r="K1413" i="1"/>
  <c r="K1657" i="1"/>
  <c r="K1608" i="1"/>
  <c r="K1561" i="1"/>
  <c r="K1329" i="1"/>
  <c r="J1651" i="1"/>
  <c r="J1601" i="1"/>
  <c r="J1554" i="1"/>
  <c r="J1510" i="1"/>
  <c r="J1159" i="1"/>
  <c r="J1157" i="1" s="1"/>
  <c r="J1156" i="1" s="1"/>
  <c r="K1328" i="1"/>
  <c r="K1510" i="1"/>
  <c r="K1651" i="1"/>
  <c r="K1601" i="1"/>
  <c r="K1554" i="1"/>
  <c r="K1159" i="1"/>
  <c r="J1657" i="1"/>
  <c r="J1608" i="1"/>
  <c r="J1561" i="1"/>
  <c r="J1413" i="1"/>
  <c r="J1329" i="1"/>
  <c r="J1182" i="1"/>
  <c r="K1181" i="1"/>
  <c r="J1412" i="1"/>
  <c r="K1656" i="1"/>
  <c r="K1509" i="1"/>
  <c r="J1328" i="1"/>
  <c r="J1656" i="1"/>
  <c r="K1553" i="1"/>
  <c r="K1412" i="1"/>
  <c r="K1560" i="1"/>
  <c r="J1600" i="1"/>
  <c r="K1600" i="1"/>
  <c r="J1607" i="1"/>
  <c r="K1607" i="1"/>
  <c r="J1158" i="1"/>
  <c r="J1509" i="1"/>
  <c r="J1553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<sst xmlns="http://schemas.openxmlformats.org/spreadsheetml/2006/main" count="4755" uniqueCount="2179">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</sst>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3.9851016327223767E-3</v>
          </cell>
          <cell r="G4">
            <v>6.4887924791201318E-3</v>
          </cell>
          <cell r="H4">
            <v>6.9579475461160291E-3</v>
          </cell>
          <cell r="I4">
            <v>1.4726502762345366</v>
          </cell>
          <cell r="J4">
            <v>2.2089764805205951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3.9851016327223767E-3</v>
          </cell>
          <cell r="G5">
            <v>6.4887924791201318E-3</v>
          </cell>
          <cell r="H5">
            <v>6.9579475461160291E-3</v>
          </cell>
          <cell r="I5">
            <v>1.4726502762345366</v>
          </cell>
          <cell r="J5">
            <v>2.2089764805205951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4.8701301220409901E-4</v>
          </cell>
          <cell r="G6">
            <v>2.5601943905968202E-4</v>
          </cell>
          <cell r="H6">
            <v>5.3343507107239E-6</v>
          </cell>
          <cell r="I6">
            <v>4.27247246400113E-2</v>
          </cell>
          <cell r="J6">
            <v>8.5811977328574096E-2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4.8701301220409901E-4</v>
          </cell>
          <cell r="G7">
            <v>7.4303245126378103E-4</v>
          </cell>
          <cell r="H7">
            <v>7.4836680197450502E-4</v>
          </cell>
          <cell r="I7">
            <v>0.17017046583446799</v>
          </cell>
          <cell r="J7">
            <v>0.25598244316304197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3.2682071521990559</v>
          </cell>
          <cell r="F8">
            <v>3.8319868636668089</v>
          </cell>
          <cell r="G8">
            <v>3.7316250631445316</v>
          </cell>
          <cell r="H8">
            <v>3.8857487742887087</v>
          </cell>
          <cell r="I8">
            <v>4.3672483114600578</v>
          </cell>
          <cell r="J8">
            <v>4.4886378295649374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3.2682071521990559</v>
          </cell>
          <cell r="F9">
            <v>3.8319868636668089</v>
          </cell>
          <cell r="G9">
            <v>3.7316250631445316</v>
          </cell>
          <cell r="H9">
            <v>3.8857487742887087</v>
          </cell>
          <cell r="I9">
            <v>4.3672483114600578</v>
          </cell>
          <cell r="J9">
            <v>4.4886378295649374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0.66996255637688817</v>
          </cell>
          <cell r="F10">
            <v>9.0561652088386374E-2</v>
          </cell>
          <cell r="G10">
            <v>5.0008827439143144E-2</v>
          </cell>
          <cell r="H10">
            <v>3.7181059105581921E-2</v>
          </cell>
          <cell r="I10">
            <v>6.5919630539523752E-2</v>
          </cell>
          <cell r="J10">
            <v>2.3000556941212041E-2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2.085018127991471</v>
          </cell>
          <cell r="F11">
            <v>0.26391367633590185</v>
          </cell>
          <cell r="G11">
            <v>0.13088600291059974</v>
          </cell>
          <cell r="H11">
            <v>7.8912138742797081E-2</v>
          </cell>
          <cell r="I11">
            <v>7.4661107296488491E-2</v>
          </cell>
          <cell r="J11">
            <v>2.5421668198181792E-2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108.41658387107201</v>
          </cell>
          <cell r="F12">
            <v>14.5688639656564</v>
          </cell>
          <cell r="G12">
            <v>8.1413605684598593</v>
          </cell>
          <cell r="H12">
            <v>5.85286016786897</v>
          </cell>
          <cell r="I12">
            <v>10.3842048124986</v>
          </cell>
          <cell r="J12">
            <v>3.64850114857619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1.9222798558700767</v>
          </cell>
          <cell r="F13">
            <v>0.25831319088043331</v>
          </cell>
          <cell r="G13">
            <v>0.1443503646890047</v>
          </cell>
          <cell r="H13">
            <v>0.10377411645157744</v>
          </cell>
          <cell r="I13">
            <v>0.18411710660458466</v>
          </cell>
          <cell r="J13">
            <v>6.4689736676882825E-2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7.7587010109510202E-7</v>
          </cell>
          <cell r="G14">
            <v>3.8749982177914997E-6</v>
          </cell>
          <cell r="H14">
            <v>2.03435390717881E-3</v>
          </cell>
          <cell r="I14">
            <v>2.5211644892169901E-3</v>
          </cell>
          <cell r="J14">
            <v>3.0481446150014699E-6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2.5275531885848204E-2</v>
          </cell>
          <cell r="F15">
            <v>1.8693975060814001E-2</v>
          </cell>
          <cell r="G15">
            <v>1.1891829605839087E-2</v>
          </cell>
          <cell r="H15">
            <v>5.6468891313537998E-3</v>
          </cell>
          <cell r="I15">
            <v>5.2002360184554347E-3</v>
          </cell>
          <cell r="J15">
            <v>3.5636985983063694E-3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6.7990991644784353</v>
          </cell>
          <cell r="F16">
            <v>5.1611247561231949E-4</v>
          </cell>
          <cell r="G16">
            <v>4.4438153022110139E-4</v>
          </cell>
          <cell r="H16">
            <v>1.7344359796767745E-4</v>
          </cell>
          <cell r="I16">
            <v>2.0128183823546429E-4</v>
          </cell>
          <cell r="J16">
            <v>1.318921356562351E-4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6.7990991644784353</v>
          </cell>
          <cell r="F17">
            <v>5.1611247561231949E-4</v>
          </cell>
          <cell r="G17">
            <v>4.4438153022110139E-4</v>
          </cell>
          <cell r="H17">
            <v>1.7344359796767745E-4</v>
          </cell>
          <cell r="I17">
            <v>2.0128183823546429E-4</v>
          </cell>
          <cell r="J17">
            <v>1.318921356562351E-4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1.38691935334802E-6</v>
          </cell>
          <cell r="F18">
            <v>1.13974965904635E-6</v>
          </cell>
          <cell r="G18">
            <v>1.3042432531433599E-6</v>
          </cell>
          <cell r="H18">
            <v>1.3887593976758399E-6</v>
          </cell>
          <cell r="I18">
            <v>1.23865602984902E-6</v>
          </cell>
          <cell r="J18">
            <v>1.67738444647238E-6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1.4623782829880119</v>
          </cell>
          <cell r="F19">
            <v>5.452537756500675E-4</v>
          </cell>
          <cell r="G19">
            <v>5.2526626930005094E-4</v>
          </cell>
          <cell r="H19">
            <v>4.7787097255058697E-4</v>
          </cell>
          <cell r="I19">
            <v>4.7549499052301769E-4</v>
          </cell>
          <cell r="J19">
            <v>4.7467115532939808E-4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1.3423830788505029E-3</v>
          </cell>
          <cell r="F20">
            <v>1.3411709950538586E-3</v>
          </cell>
          <cell r="G20">
            <v>1.3508179362278242E-3</v>
          </cell>
          <cell r="H20">
            <v>2.1974541817019154E-3</v>
          </cell>
          <cell r="I20">
            <v>3.5343765639412146E-3</v>
          </cell>
          <cell r="J20">
            <v>2.5316773771217045E-3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1.342383078850502E-3</v>
          </cell>
          <cell r="F21">
            <v>1.3411709950538577E-3</v>
          </cell>
          <cell r="G21">
            <v>1.3508179362278225E-3</v>
          </cell>
          <cell r="H21">
            <v>2.1974541817019132E-3</v>
          </cell>
          <cell r="I21">
            <v>3.5343765639412102E-3</v>
          </cell>
          <cell r="J21">
            <v>2.5316773771217019E-3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1.4849202686727486E-3</v>
          </cell>
          <cell r="F22">
            <v>1.4835798678637364E-3</v>
          </cell>
          <cell r="G22">
            <v>1.4942480805017705E-3</v>
          </cell>
          <cell r="H22">
            <v>2.4305132996976196E-3</v>
          </cell>
          <cell r="I22">
            <v>3.9089686976839424E-3</v>
          </cell>
          <cell r="J22">
            <v>2.8001200583191951E-3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1.4849202686727486E-3</v>
          </cell>
          <cell r="F23">
            <v>1.4835798678637364E-3</v>
          </cell>
          <cell r="G23">
            <v>1.4942480805017705E-3</v>
          </cell>
          <cell r="H23">
            <v>2.4305132996976196E-3</v>
          </cell>
          <cell r="I23">
            <v>3.9089686976839424E-3</v>
          </cell>
          <cell r="J23">
            <v>2.8001200583191951E-3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5.4873924041770302E-4</v>
          </cell>
          <cell r="F24">
            <v>9.8780587630213392E-7</v>
          </cell>
          <cell r="G24">
            <v>3.7247359575651802E-6</v>
          </cell>
          <cell r="H24">
            <v>5.0679268509348199E-4</v>
          </cell>
          <cell r="I24">
            <v>1.9354878454072401E-4</v>
          </cell>
          <cell r="J24">
            <v>7.4001542190849101E-4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5.5108704429876856E-4</v>
          </cell>
          <cell r="F25">
            <v>5.5186881319426741E-4</v>
          </cell>
          <cell r="G25">
            <v>5.5517835568267594E-4</v>
          </cell>
          <cell r="H25">
            <v>9.1216344634532801E-4</v>
          </cell>
          <cell r="I25">
            <v>1.4566248795333146E-3</v>
          </cell>
          <cell r="J25">
            <v>1.0427835852173677E-3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1.4254327045265373E-4</v>
          </cell>
          <cell r="G26">
            <v>1.8160477599975189E-2</v>
          </cell>
          <cell r="H26">
            <v>3.2343528033432586E-2</v>
          </cell>
          <cell r="I26">
            <v>0.25083643488939927</v>
          </cell>
          <cell r="J26">
            <v>1.046065714961672E-2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1.4242685514321348E-4</v>
          </cell>
          <cell r="G27">
            <v>1.813731372548542E-2</v>
          </cell>
          <cell r="H27">
            <v>3.2343528033432642E-2</v>
          </cell>
          <cell r="I27">
            <v>0.25083643488939944</v>
          </cell>
          <cell r="J27">
            <v>1.046065714961672E-2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1.734103050505836E-4</v>
          </cell>
          <cell r="G28">
            <v>2.1619616190493417E-2</v>
          </cell>
          <cell r="H28">
            <v>3.7176469003966706E-2</v>
          </cell>
          <cell r="I28">
            <v>0.26971659665530234</v>
          </cell>
          <cell r="J28">
            <v>1.0566320353151512E-2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1.734103050505836E-4</v>
          </cell>
          <cell r="G29">
            <v>2.1619616190493417E-2</v>
          </cell>
          <cell r="H29">
            <v>3.7176469003966706E-2</v>
          </cell>
          <cell r="I29">
            <v>0.26971659665530234</v>
          </cell>
          <cell r="J29">
            <v>1.0566320353151512E-2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2.2656994660279102E-3</v>
          </cell>
          <cell r="F30">
            <v>3.3972615169475201E-5</v>
          </cell>
          <cell r="G30">
            <v>3.02862079983448E-3</v>
          </cell>
          <cell r="H30">
            <v>8.8098996785297892E-3</v>
          </cell>
          <cell r="I30">
            <v>2.04862934122849E-5</v>
          </cell>
          <cell r="J30">
            <v>1.25647186386716E-5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2.2656994660279102E-3</v>
          </cell>
          <cell r="F31">
            <v>2.2952904346519544E-3</v>
          </cell>
          <cell r="G31">
            <v>5.3080734771274955E-3</v>
          </cell>
          <cell r="H31">
            <v>1.4093250792423823E-2</v>
          </cell>
          <cell r="I31">
            <v>8.4193830685106802E-2</v>
          </cell>
          <cell r="J31">
            <v>2.9736963241591974E-3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1.9994783792547509E-2</v>
          </cell>
          <cell r="J32">
            <v>1.7894946057871553E-2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2.0196751305603538E-2</v>
          </cell>
          <cell r="J33">
            <v>1.8075703088759148E-2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8.0508897357303997E-7</v>
          </cell>
          <cell r="I34">
            <v>2.3244587152379099E-3</v>
          </cell>
          <cell r="J34">
            <v>6.6321487775484401E-6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8.0508897357303997E-7</v>
          </cell>
          <cell r="I35">
            <v>2.32770312104257E-3</v>
          </cell>
          <cell r="J35">
            <v>2.3343352698201201E-3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1.3382173262975405E-3</v>
          </cell>
          <cell r="F36">
            <v>1.3369327375545718E-3</v>
          </cell>
          <cell r="G36">
            <v>1.34646964422827E-3</v>
          </cell>
          <cell r="H36">
            <v>2.1424752663348114E-3</v>
          </cell>
          <cell r="I36">
            <v>4.0185954675132744E-3</v>
          </cell>
          <cell r="J36">
            <v>2.9790185595253219E-3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1.3382173262975394E-3</v>
          </cell>
          <cell r="F37">
            <v>1.3369327375545698E-3</v>
          </cell>
          <cell r="G37">
            <v>1.346469644228268E-3</v>
          </cell>
          <cell r="H37">
            <v>2.1424752663348093E-3</v>
          </cell>
          <cell r="I37">
            <v>4.0185954675132692E-3</v>
          </cell>
          <cell r="J37">
            <v>2.9790185595253201E-3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1.4803135095720098E-3</v>
          </cell>
          <cell r="F38">
            <v>1.4788929281016596E-3</v>
          </cell>
          <cell r="G38">
            <v>1.4894394574574239E-3</v>
          </cell>
          <cell r="H38">
            <v>2.369714052650739E-3</v>
          </cell>
          <cell r="I38">
            <v>4.4444493368772644E-3</v>
          </cell>
          <cell r="J38">
            <v>3.294819453132561E-3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1.4803135095720098E-3</v>
          </cell>
          <cell r="F39">
            <v>1.4788929281016596E-3</v>
          </cell>
          <cell r="G39">
            <v>1.4894394574574239E-3</v>
          </cell>
          <cell r="H39">
            <v>2.369714052650739E-3</v>
          </cell>
          <cell r="I39">
            <v>4.4444493368772644E-3</v>
          </cell>
          <cell r="J39">
            <v>3.294819453132561E-3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5.4733541965337404E-4</v>
          </cell>
          <cell r="F40">
            <v>9.8689129074092893E-7</v>
          </cell>
          <cell r="G40">
            <v>3.6375274223112902E-6</v>
          </cell>
          <cell r="H40">
            <v>4.9683060461321797E-4</v>
          </cell>
          <cell r="I40">
            <v>2.83910840069302E-4</v>
          </cell>
          <cell r="J40">
            <v>8.6032771198344099E-4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5.4942561228244044E-4</v>
          </cell>
          <cell r="F41">
            <v>5.5020864261229774E-4</v>
          </cell>
          <cell r="G41">
            <v>5.5343410318598374E-4</v>
          </cell>
          <cell r="H41">
            <v>9.0108676885634854E-4</v>
          </cell>
          <cell r="I41">
            <v>1.6561421791291507E-3</v>
          </cell>
          <cell r="J41">
            <v>1.2278760998656513E-3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3.1000111760461899</v>
          </cell>
          <cell r="J42">
            <v>4.4441321113625802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795.85689458924412</v>
          </cell>
          <cell r="J43">
            <v>1140.9291710374996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-795.85689458924401</v>
          </cell>
          <cell r="J44">
            <v>-1140.9291710375001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859.49752967662005</v>
          </cell>
          <cell r="J45">
            <v>1208.00341573582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9.2618268284118468</v>
          </cell>
          <cell r="J46">
            <v>13.017278186808444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0.115647174277767</v>
          </cell>
          <cell r="J47">
            <v>5.01435865953564E-2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0.115647174277767</v>
          </cell>
          <cell r="J48">
            <v>0.16579070145654431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5.4453604004779485E-2</v>
          </cell>
          <cell r="G49">
            <v>7.051420339259093E-2</v>
          </cell>
          <cell r="H49">
            <v>0.11352523721183479</v>
          </cell>
          <cell r="I49">
            <v>0.25172085721867882</v>
          </cell>
          <cell r="J49">
            <v>0.45636212372340396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2.032128921401966</v>
          </cell>
          <cell r="F50">
            <v>3.8269943416317411</v>
          </cell>
          <cell r="G50">
            <v>3.957782992964431</v>
          </cell>
          <cell r="H50">
            <v>4.1327738884636753</v>
          </cell>
          <cell r="I50">
            <v>3.602243619938446</v>
          </cell>
          <cell r="J50">
            <v>3.4078529502704238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1.7879163985086057</v>
          </cell>
          <cell r="F51">
            <v>3.5391868559297452</v>
          </cell>
          <cell r="G51">
            <v>3.5545946064025449</v>
          </cell>
          <cell r="H51">
            <v>3.3120134910786931</v>
          </cell>
          <cell r="I51">
            <v>2.5351002425357638</v>
          </cell>
          <cell r="J51">
            <v>2.1228038842177406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4.5199584186395674</v>
          </cell>
          <cell r="F52">
            <v>1.8953306172648632</v>
          </cell>
          <cell r="G52">
            <v>1.8953315535130766</v>
          </cell>
          <cell r="H52">
            <v>1.8953325969406942</v>
          </cell>
          <cell r="I52">
            <v>1.8953366353047141</v>
          </cell>
          <cell r="J52">
            <v>1.8953503657278032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0.35008232349420898</v>
          </cell>
          <cell r="G53">
            <v>0.38254685442229147</v>
          </cell>
          <cell r="H53">
            <v>0.44347793634590144</v>
          </cell>
          <cell r="I53">
            <v>1.0417188597442146</v>
          </cell>
          <cell r="J53">
            <v>1.4000009065949672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9.2187321818145627</v>
          </cell>
          <cell r="F54">
            <v>10.684492260026456</v>
          </cell>
          <cell r="G54">
            <v>10.875511852484484</v>
          </cell>
          <cell r="H54">
            <v>10.875330403471324</v>
          </cell>
          <cell r="I54">
            <v>10.172821538174604</v>
          </cell>
          <cell r="J54">
            <v>10.051469025424772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0.62767325049688805</v>
          </cell>
          <cell r="F55">
            <v>3.2196174943289697E-2</v>
          </cell>
          <cell r="G55">
            <v>3.0400790959340101E-3</v>
          </cell>
          <cell r="H55">
            <v>7.9062318794878104E-3</v>
          </cell>
          <cell r="I55">
            <v>4.7123457520486203E-2</v>
          </cell>
          <cell r="J55">
            <v>4.2558621189135101E-2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0.62767325049688805</v>
          </cell>
          <cell r="F56">
            <v>0.65986942544017801</v>
          </cell>
          <cell r="G56">
            <v>0.66290950453611197</v>
          </cell>
          <cell r="H56">
            <v>0.67081573641559999</v>
          </cell>
          <cell r="I56">
            <v>0.72872172165703897</v>
          </cell>
          <cell r="J56">
            <v>0.77128034284617397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7.0748325699066771E-3</v>
          </cell>
          <cell r="F57">
            <v>1.9880374490928625E-4</v>
          </cell>
          <cell r="G57">
            <v>2.8375946227686332E-3</v>
          </cell>
          <cell r="H57">
            <v>1.6643378001652645E-3</v>
          </cell>
          <cell r="I57">
            <v>4.8588724390351713E-3</v>
          </cell>
          <cell r="J57">
            <v>6.4905727184719391E-3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7.0748325699066935E-3</v>
          </cell>
          <cell r="F58">
            <v>1.986712973777016E-4</v>
          </cell>
          <cell r="G58">
            <v>2.834641870819863E-3</v>
          </cell>
          <cell r="H58">
            <v>1.6643378001652645E-3</v>
          </cell>
          <cell r="I58">
            <v>4.8588724390351912E-3</v>
          </cell>
          <cell r="J58">
            <v>6.4905727184719417E-3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9.433110092870272E-3</v>
          </cell>
          <cell r="F59">
            <v>2.6158387466068136E-4</v>
          </cell>
          <cell r="G59">
            <v>3.6614124164851707E-3</v>
          </cell>
          <cell r="H59">
            <v>2.0804222502018052E-3</v>
          </cell>
          <cell r="I59">
            <v>5.7163205164754826E-3</v>
          </cell>
          <cell r="J59">
            <v>7.2117474649777075E-3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9.433110092870272E-3</v>
          </cell>
          <cell r="F60">
            <v>2.6158387466068136E-4</v>
          </cell>
          <cell r="G60">
            <v>3.6614124164851707E-3</v>
          </cell>
          <cell r="H60">
            <v>2.0804222502018052E-3</v>
          </cell>
          <cell r="I60">
            <v>5.7163205164754826E-3</v>
          </cell>
          <cell r="J60">
            <v>7.2117474649777075E-3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2.7719283484988499E-3</v>
          </cell>
          <cell r="F61">
            <v>3.61698783105479E-5</v>
          </cell>
          <cell r="G61">
            <v>3.7944078175105002E-5</v>
          </cell>
          <cell r="H61">
            <v>2.3657965023368301E-5</v>
          </cell>
          <cell r="I61">
            <v>1.7298311691362901E-4</v>
          </cell>
          <cell r="J61">
            <v>1.1904298391486501E-3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2.7719283484988499E-3</v>
          </cell>
          <cell r="F62">
            <v>2.8028840603138991E-3</v>
          </cell>
          <cell r="G62">
            <v>2.8248761387347911E-3</v>
          </cell>
          <cell r="H62">
            <v>2.8080153880419485E-3</v>
          </cell>
          <cell r="I62">
            <v>2.5951234399478602E-3</v>
          </cell>
          <cell r="J62">
            <v>2.3247109680096883E-3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1.6646220277533842E-3</v>
          </cell>
          <cell r="I63">
            <v>2.3770319076184942E-3</v>
          </cell>
          <cell r="J63">
            <v>7.2288014940795949E-4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6.1662537761439265E-4</v>
          </cell>
          <cell r="I64">
            <v>9.1847671287154857E-4</v>
          </cell>
          <cell r="J64">
            <v>2.9086041003050932E-4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2.9625710840174282E-3</v>
          </cell>
          <cell r="I65">
            <v>4.3496097764550955E-3</v>
          </cell>
          <cell r="J65">
            <v>1.2307214108362582E-3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5.4698625776567497E-5</v>
          </cell>
          <cell r="I66">
            <v>2.8012002269060001E-6</v>
          </cell>
          <cell r="J66">
            <v>9.0389950111225106E-6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5.4698625776567497E-5</v>
          </cell>
          <cell r="I67">
            <v>8.1610193897494157E-5</v>
          </cell>
          <cell r="J67">
            <v>2.8583878304328413E-5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3.560001922097531</v>
          </cell>
          <cell r="F68">
            <v>3.4647183352873512</v>
          </cell>
          <cell r="G68">
            <v>1.0334758674444439E-2</v>
          </cell>
          <cell r="H68">
            <v>5.8135383196248529E-4</v>
          </cell>
          <cell r="I68">
            <v>9.8376919470697516E-4</v>
          </cell>
          <cell r="J68">
            <v>2.9950010246516538E-4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330.01217817844099</v>
          </cell>
          <cell r="F69">
            <v>321.17938968113702</v>
          </cell>
          <cell r="G69">
            <v>0.958032129120999</v>
          </cell>
          <cell r="H69">
            <v>5.3891500222922398E-2</v>
          </cell>
          <cell r="I69">
            <v>9.1195404349336595E-2</v>
          </cell>
          <cell r="J69">
            <v>2.7763659498520801E-2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3.560001922097531</v>
          </cell>
          <cell r="F70">
            <v>3.4647183352873512</v>
          </cell>
          <cell r="G70">
            <v>1.0334758674444439E-2</v>
          </cell>
          <cell r="H70">
            <v>5.8135383196248529E-4</v>
          </cell>
          <cell r="I70">
            <v>9.8376919470697516E-4</v>
          </cell>
          <cell r="J70">
            <v>2.9950010246516538E-4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4.7488014094459439E-6</v>
          </cell>
          <cell r="F71">
            <v>6.3175689289396816E-6</v>
          </cell>
          <cell r="G71">
            <v>6.5152436358304623E-6</v>
          </cell>
          <cell r="H71">
            <v>1.3520443677547708E-3</v>
          </cell>
          <cell r="I71">
            <v>2.9469053443842395E-3</v>
          </cell>
          <cell r="J71">
            <v>8.4825247045031409E-4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4.748801409445954E-6</v>
          </cell>
          <cell r="F72">
            <v>6.3133600222581896E-6</v>
          </cell>
          <cell r="G72">
            <v>6.5084639858452115E-6</v>
          </cell>
          <cell r="H72">
            <v>1.3520443677547708E-3</v>
          </cell>
          <cell r="I72">
            <v>2.9469053443842478E-3</v>
          </cell>
          <cell r="J72">
            <v>8.4825247045031485E-4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3.7752639944268336E-6</v>
          </cell>
          <cell r="F73">
            <v>4.5787971825440216E-6</v>
          </cell>
          <cell r="G73">
            <v>4.8194596210540307E-6</v>
          </cell>
          <cell r="H73">
            <v>1.6900554596927335E-3</v>
          </cell>
          <cell r="I73">
            <v>3.4669474639442296E-3</v>
          </cell>
          <cell r="J73">
            <v>9.4250274494746928E-4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3.7752639944268336E-6</v>
          </cell>
          <cell r="F74">
            <v>4.5787971825440216E-6</v>
          </cell>
          <cell r="G74">
            <v>4.8194596210540307E-6</v>
          </cell>
          <cell r="H74">
            <v>1.6900554596927335E-3</v>
          </cell>
          <cell r="I74">
            <v>3.4669474639442296E-3</v>
          </cell>
          <cell r="J74">
            <v>9.4250274494746928E-4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2.7555000674075198E-3</v>
          </cell>
          <cell r="F75">
            <v>6.6108764152250399E-5</v>
          </cell>
          <cell r="G75">
            <v>9.9784133708723095E-5</v>
          </cell>
          <cell r="H75">
            <v>7.91955206744032E-5</v>
          </cell>
          <cell r="I75">
            <v>2.3792932982327999E-4</v>
          </cell>
          <cell r="J75">
            <v>4.6672549978145101E-4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2.7555000674075198E-3</v>
          </cell>
          <cell r="F76">
            <v>2.8133946843873093E-3</v>
          </cell>
          <cell r="G76">
            <v>2.8918526136654833E-3</v>
          </cell>
          <cell r="H76">
            <v>2.9368431292320679E-3</v>
          </cell>
          <cell r="I76">
            <v>3.87686978484823E-3</v>
          </cell>
          <cell r="J76">
            <v>2.1431466479852257E-3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0.88750017112778534</v>
          </cell>
          <cell r="J77">
            <v>1.0105424481582905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-0.88750017112778501</v>
          </cell>
          <cell r="J78">
            <v>-1.0105424481582901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9.635978828285971E-3</v>
          </cell>
          <cell r="J79">
            <v>1.1072562484800779E-2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1.04594099638264</v>
          </cell>
          <cell r="J80">
            <v>1.1558443804141101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1.8545053127351805E-2</v>
          </cell>
          <cell r="J81">
            <v>2.0493694688193516E-2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8.4878112369903697E-4</v>
          </cell>
          <cell r="J82">
            <v>8.6662710649698215E-4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8.4878112369903697E-4</v>
          </cell>
          <cell r="J83">
            <v>1.8097217865052201E-5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8.4878112369903697E-4</v>
          </cell>
          <cell r="J84">
            <v>8.6662710649698194E-4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0.51855373873548516</v>
          </cell>
          <cell r="J85">
            <v>0.71175642194239641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887.76659117986242</v>
          </cell>
          <cell r="J86">
            <v>1088.6182666864145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-887.76659117986196</v>
          </cell>
          <cell r="J87">
            <v>-1088.6182666864099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4.8654183839312228</v>
          </cell>
          <cell r="J88">
            <v>6.3061618984096359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997.49055188748503</v>
          </cell>
          <cell r="J89">
            <v>1223.1665917824901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10.74882060223584</v>
          </cell>
          <cell r="J90">
            <v>13.180674480414737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2.8331458359164698E-2</v>
          </cell>
          <cell r="J91">
            <v>1.05557570446562E-2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2.8331458359164698E-2</v>
          </cell>
          <cell r="J92">
            <v>3.8887148266764093E-2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1.9636453399526601E-2</v>
          </cell>
          <cell r="I93">
            <v>5.72843091492743E-2</v>
          </cell>
          <cell r="J93">
            <v>3.7823402823369399E-2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1.6377637728966874E-4</v>
          </cell>
          <cell r="I94">
            <v>4.7371279764577153E-4</v>
          </cell>
          <cell r="J94">
            <v>3.0178246933539407E-4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1.4622890829434705E-4</v>
          </cell>
          <cell r="I95">
            <v>4.4689886570355804E-4</v>
          </cell>
          <cell r="J95">
            <v>3.0178246933539407E-4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3.4816406736749259E-4</v>
          </cell>
          <cell r="I96">
            <v>1.0156792402353598E-3</v>
          </cell>
          <cell r="J96">
            <v>6.7062770963420885E-4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1.2936527877952101E-5</v>
          </cell>
          <cell r="I97">
            <v>2.4564959083820599E-7</v>
          </cell>
          <cell r="J97">
            <v>2.0791588012540301E-6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1.2936527877952101E-5</v>
          </cell>
          <cell r="I98">
            <v>3.971837983976566E-5</v>
          </cell>
          <cell r="J98">
            <v>2.6791042809579186E-5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311.26247770756601</v>
          </cell>
          <cell r="F99">
            <v>98.194877412848896</v>
          </cell>
          <cell r="G99">
            <v>151.55046211780899</v>
          </cell>
          <cell r="H99">
            <v>32.9127742695065</v>
          </cell>
          <cell r="I99">
            <v>27.843242486542501</v>
          </cell>
          <cell r="J99">
            <v>5.1750211413279901E-2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5.710961045775095</v>
          </cell>
          <cell r="F100">
            <v>1.7356517535250984</v>
          </cell>
          <cell r="G100">
            <v>3.3375674308260916</v>
          </cell>
          <cell r="H100">
            <v>0.58224627719210276</v>
          </cell>
          <cell r="I100">
            <v>0.49833343739099456</v>
          </cell>
          <cell r="J100">
            <v>3.9664609713871785E-2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5.5188382572263457</v>
          </cell>
          <cell r="F101">
            <v>1.7410439257597317</v>
          </cell>
          <cell r="G101">
            <v>2.6870649311668253</v>
          </cell>
          <cell r="H101">
            <v>0.58355982747352031</v>
          </cell>
          <cell r="I101">
            <v>0.49367451217273894</v>
          </cell>
          <cell r="J101">
            <v>9.1755693995177259E-4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0.21036713657224362</v>
          </cell>
          <cell r="F102">
            <v>1.5257485523341354E-4</v>
          </cell>
          <cell r="G102">
            <v>0.66042899196565863</v>
          </cell>
          <cell r="H102">
            <v>3.5403765578890823E-4</v>
          </cell>
          <cell r="I102">
            <v>2.3873962274592918E-3</v>
          </cell>
          <cell r="J102">
            <v>3.8408537797815494E-2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7.2849642796550215E-4</v>
          </cell>
          <cell r="H103">
            <v>1.9331822089990931E-4</v>
          </cell>
          <cell r="I103">
            <v>3.8643655471839421E-3</v>
          </cell>
          <cell r="J103">
            <v>4.6607961415590874E-4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5.36556218852166E-6</v>
          </cell>
          <cell r="F104">
            <v>4.2246455225326903E-7</v>
          </cell>
          <cell r="G104">
            <v>5.3864929992208104E-7</v>
          </cell>
          <cell r="H104">
            <v>6.6016762190186098E-7</v>
          </cell>
          <cell r="I104">
            <v>1.65330444260982E-6</v>
          </cell>
          <cell r="J104">
            <v>2.7653333810417802E-6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1.0275173601031686</v>
          </cell>
          <cell r="F105">
            <v>1.0275177825677209</v>
          </cell>
          <cell r="G105">
            <v>1.0275183212170207</v>
          </cell>
          <cell r="H105">
            <v>1.0275189813846426</v>
          </cell>
          <cell r="I105">
            <v>1.0275219006090783</v>
          </cell>
          <cell r="J105">
            <v>0.72468935271623935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689.15978016813801</v>
          </cell>
          <cell r="F106">
            <v>646.68787999078995</v>
          </cell>
          <cell r="G106">
            <v>594.10175081744399</v>
          </cell>
          <cell r="H106">
            <v>514.18037183713102</v>
          </cell>
          <cell r="I106">
            <v>233.96070917208999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9.1947083947853994</v>
          </cell>
          <cell r="F107">
            <v>8.6280520861310031</v>
          </cell>
          <cell r="G107">
            <v>7.926855124061202</v>
          </cell>
          <cell r="H107">
            <v>7.1314939448758121</v>
          </cell>
          <cell r="I107">
            <v>3.3942444415881221</v>
          </cell>
          <cell r="J107">
            <v>0.27276243749660417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9.3508789710737776</v>
          </cell>
          <cell r="F108">
            <v>8.7745981002820894</v>
          </cell>
          <cell r="G108">
            <v>8.0610821006437483</v>
          </cell>
          <cell r="H108">
            <v>6.9766671891062471</v>
          </cell>
          <cell r="I108">
            <v>3.1745008028777426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4.0932505168502317E-4</v>
          </cell>
          <cell r="H109">
            <v>0.27595523801494565</v>
          </cell>
          <cell r="I109">
            <v>0.27739594947461949</v>
          </cell>
          <cell r="J109">
            <v>0.27739549176096051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1.7328988256882503</v>
          </cell>
          <cell r="F110">
            <v>1.4784027654479035</v>
          </cell>
          <cell r="G110">
            <v>2.8108856811547267</v>
          </cell>
          <cell r="H110">
            <v>0.44384081437560341</v>
          </cell>
          <cell r="I110">
            <v>6.9245491383485335E-3</v>
          </cell>
          <cell r="J110">
            <v>1.2287660655025307E-4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114.38342861574399</v>
          </cell>
          <cell r="F111">
            <v>97.584910717315793</v>
          </cell>
          <cell r="G111">
            <v>185.538091948145</v>
          </cell>
          <cell r="H111">
            <v>29.296594443545999</v>
          </cell>
          <cell r="I111">
            <v>0.45706861838741603</v>
          </cell>
          <cell r="J111">
            <v>8.11071445460965E-3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2.0280749754564602</v>
          </cell>
          <cell r="F112">
            <v>1.7302289134275854</v>
          </cell>
          <cell r="G112">
            <v>3.2896824813500971</v>
          </cell>
          <cell r="H112">
            <v>0.51944316389265899</v>
          </cell>
          <cell r="I112">
            <v>8.1040535175073806E-3</v>
          </cell>
          <cell r="J112">
            <v>1.4380699387605758E-4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1.2764789587388601E-5</v>
          </cell>
          <cell r="F113">
            <v>1.07562727184338E-5</v>
          </cell>
          <cell r="G113">
            <v>1.1055556914995801E-5</v>
          </cell>
          <cell r="H113">
            <v>1.44884718578799E-5</v>
          </cell>
          <cell r="I113">
            <v>1.06359271267162E-5</v>
          </cell>
          <cell r="J113">
            <v>1.01343011179102E-5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0.35685692794594331</v>
          </cell>
          <cell r="F114">
            <v>0.35663068448218682</v>
          </cell>
          <cell r="G114">
            <v>0.35658900232724278</v>
          </cell>
          <cell r="H114">
            <v>5.63632805776767E-2</v>
          </cell>
          <cell r="I114">
            <v>1.4545604660098626E-3</v>
          </cell>
          <cell r="J114">
            <v>7.9373414148538194E-4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15.01380676252168</v>
          </cell>
          <cell r="F115">
            <v>9.5382720402917212</v>
          </cell>
          <cell r="G115">
            <v>6.8958979700270895</v>
          </cell>
          <cell r="H115">
            <v>2.9033815004928325</v>
          </cell>
          <cell r="I115">
            <v>5.1910098855464097</v>
          </cell>
          <cell r="J115">
            <v>5.9592761569187926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15.01380676252168</v>
          </cell>
          <cell r="F116">
            <v>9.5382720402917212</v>
          </cell>
          <cell r="G116">
            <v>6.8958979700270895</v>
          </cell>
          <cell r="H116">
            <v>2.9033815004928325</v>
          </cell>
          <cell r="I116">
            <v>5.1910098855464097</v>
          </cell>
          <cell r="J116">
            <v>5.9592761569187926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1.49738857433347E-6</v>
          </cell>
          <cell r="F117">
            <v>1.3182579214199201E-6</v>
          </cell>
          <cell r="G117">
            <v>1.9133739665127001E-6</v>
          </cell>
          <cell r="H117">
            <v>2.6887143350589401E-6</v>
          </cell>
          <cell r="I117">
            <v>5.6627141730094398E-6</v>
          </cell>
          <cell r="J117">
            <v>8.5505939711921598E-6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1.186343232628952</v>
          </cell>
          <cell r="F118">
            <v>1.1863324050832973</v>
          </cell>
          <cell r="G118">
            <v>1.1863309826433122</v>
          </cell>
          <cell r="H118">
            <v>1.1863312629612668</v>
          </cell>
          <cell r="I118">
            <v>1.1863339061350406</v>
          </cell>
          <cell r="J118">
            <v>1.1863416542257286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1.4050497274443405</v>
          </cell>
          <cell r="F119">
            <v>1.299536548763784</v>
          </cell>
          <cell r="G119">
            <v>1.3189401987376592</v>
          </cell>
          <cell r="H119">
            <v>1.2901774022654497</v>
          </cell>
          <cell r="I119">
            <v>0.75712132456590886</v>
          </cell>
          <cell r="J119">
            <v>0.50243819152826574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14.159829118720655</v>
          </cell>
          <cell r="F120">
            <v>13.051659632461373</v>
          </cell>
          <cell r="G120">
            <v>13.178291658315135</v>
          </cell>
          <cell r="H120">
            <v>12.779644715665631</v>
          </cell>
          <cell r="I120">
            <v>7.1038192114711531</v>
          </cell>
          <cell r="J120">
            <v>4.4516023769404356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2783.9906325695001</v>
          </cell>
          <cell r="F121">
            <v>2574.9249352339298</v>
          </cell>
          <cell r="G121">
            <v>2613.3716739576798</v>
          </cell>
          <cell r="H121">
            <v>2556.3805551516698</v>
          </cell>
          <cell r="I121">
            <v>1500.1737192206299</v>
          </cell>
          <cell r="J121">
            <v>995.54000925228002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29.999899057861008</v>
          </cell>
          <cell r="F122">
            <v>27.74703594002079</v>
          </cell>
          <cell r="G122">
            <v>28.161332693509497</v>
          </cell>
          <cell r="H122">
            <v>27.547204258099928</v>
          </cell>
          <cell r="I122">
            <v>16.165665077808455</v>
          </cell>
          <cell r="J122">
            <v>10.727801823839226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1.0029430161559E-7</v>
          </cell>
          <cell r="G123">
            <v>1.70542313112931E-7</v>
          </cell>
          <cell r="H123">
            <v>3.4701584788987499E-7</v>
          </cell>
          <cell r="I123">
            <v>1.10089122115485E-2</v>
          </cell>
          <cell r="J123">
            <v>3.3313324096879001E-3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7.6767068853403522E-2</v>
          </cell>
          <cell r="F124">
            <v>7.2061841059766957E-2</v>
          </cell>
          <cell r="G124">
            <v>7.2061177154767564E-2</v>
          </cell>
          <cell r="H124">
            <v>7.0489938548141062E-2</v>
          </cell>
          <cell r="I124">
            <v>6.1480194936044071E-2</v>
          </cell>
          <cell r="J124">
            <v>3.656927973220217E-2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3.93187599796026</v>
          </cell>
          <cell r="F125">
            <v>0.69778925695106697</v>
          </cell>
          <cell r="G125">
            <v>2.3694715786002098</v>
          </cell>
          <cell r="H125">
            <v>2.0523135715621899</v>
          </cell>
          <cell r="I125">
            <v>5.5621018594137404</v>
          </cell>
          <cell r="J125">
            <v>11.8049001536895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1.4420157675465598E-2</v>
          </cell>
          <cell r="F126">
            <v>3.3252904692384999E-3</v>
          </cell>
          <cell r="G126">
            <v>1.0767638128677448E-2</v>
          </cell>
          <cell r="H126">
            <v>1.0005556247779192E-2</v>
          </cell>
          <cell r="I126">
            <v>2.7813673535558983E-2</v>
          </cell>
          <cell r="J126">
            <v>6.0503348798913802E-2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3.4715194403898732E-2</v>
          </cell>
          <cell r="F127">
            <v>7.9243959118784277E-3</v>
          </cell>
          <cell r="G127">
            <v>2.5266918042690222E-2</v>
          </cell>
          <cell r="H127">
            <v>2.2869842852066787E-2</v>
          </cell>
          <cell r="I127">
            <v>6.2458775658799093E-2</v>
          </cell>
          <cell r="J127">
            <v>0.13143830945970955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6.9714113439011724E-2</v>
          </cell>
          <cell r="F128">
            <v>1.2372149945940903E-2</v>
          </cell>
          <cell r="G128">
            <v>4.20119074219895E-2</v>
          </cell>
          <cell r="H128">
            <v>3.6388538502875739E-2</v>
          </cell>
          <cell r="I128">
            <v>9.8618827294569986E-2</v>
          </cell>
          <cell r="J128">
            <v>0.20930674031364321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2.5238981866582499E-7</v>
          </cell>
          <cell r="G129">
            <v>4.1551189620676897E-5</v>
          </cell>
          <cell r="H129">
            <v>8.0254265187759503E-7</v>
          </cell>
          <cell r="I129">
            <v>2.1658736585956299E-4</v>
          </cell>
          <cell r="J129">
            <v>3.4951633739817799E-3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4.1487520586323155E-3</v>
          </cell>
          <cell r="F130">
            <v>1.003903746033413E-3</v>
          </cell>
          <cell r="G130">
            <v>1.037111021752726E-3</v>
          </cell>
          <cell r="H130">
            <v>8.8938639994071958E-4</v>
          </cell>
          <cell r="I130">
            <v>2.4723742380482034E-3</v>
          </cell>
          <cell r="J130">
            <v>5.3781627620414982E-3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1.3635836326168073E-3</v>
          </cell>
          <cell r="I131">
            <v>1.9584173757516248E-3</v>
          </cell>
          <cell r="J131">
            <v>5.171048088188499E-4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3.6272668059757454E-3</v>
          </cell>
          <cell r="I132">
            <v>5.2095831670240398E-3</v>
          </cell>
          <cell r="J132">
            <v>1.3755497377447269E-3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5.6104037770937122E-3</v>
          </cell>
          <cell r="I133">
            <v>7.8607085729129455E-3</v>
          </cell>
          <cell r="J133">
            <v>1.9490424555645824E-3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1.0127512614401699E-4</v>
          </cell>
          <cell r="I134">
            <v>3.8285373282123402E-5</v>
          </cell>
          <cell r="J134">
            <v>5.7129011022084802E-6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1.0127512614401699E-4</v>
          </cell>
          <cell r="I135">
            <v>1.459107514077155E-4</v>
          </cell>
          <cell r="J135">
            <v>4.971380194406844E-5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28.948622342160359</v>
          </cell>
          <cell r="F136">
            <v>21.502358008820615</v>
          </cell>
          <cell r="G136">
            <v>27.067090702432498</v>
          </cell>
          <cell r="H136">
            <v>13.468516307794722</v>
          </cell>
          <cell r="I136">
            <v>8.6720001757622267</v>
          </cell>
          <cell r="J136">
            <v>6.0856255547657474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28.948622342160359</v>
          </cell>
          <cell r="F137">
            <v>21.502358008820615</v>
          </cell>
          <cell r="G137">
            <v>27.067090702432498</v>
          </cell>
          <cell r="H137">
            <v>13.468516307794722</v>
          </cell>
          <cell r="I137">
            <v>8.6720001757622267</v>
          </cell>
          <cell r="J137">
            <v>6.0856255547657474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1.5758544706355299E-6</v>
          </cell>
          <cell r="F138">
            <v>1.3562113798007999E-6</v>
          </cell>
          <cell r="G138">
            <v>1.51041529512837E-6</v>
          </cell>
          <cell r="H138">
            <v>1.44258701659153E-6</v>
          </cell>
          <cell r="I138">
            <v>1.77503141250539E-6</v>
          </cell>
          <cell r="J138">
            <v>2.5121318125318099E-6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1.6999970979316268</v>
          </cell>
          <cell r="F139">
            <v>1.6999943528512536</v>
          </cell>
          <cell r="G139">
            <v>1.6999933027862286</v>
          </cell>
          <cell r="H139">
            <v>1.6999933064246131</v>
          </cell>
          <cell r="I139">
            <v>1.199999595483217</v>
          </cell>
          <cell r="J139">
            <v>1.1999994234061377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295.43488875793594</v>
          </cell>
          <cell r="J140">
            <v>715.10645852318032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-295.43488875793599</v>
          </cell>
          <cell r="J141">
            <v>-715.10645852317998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1.1771454635840393</v>
          </cell>
          <cell r="J142">
            <v>2.0111562837207555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0.23240600500774211</v>
          </cell>
          <cell r="J143">
            <v>0.59286841711166205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386.68091788647598</v>
          </cell>
          <cell r="J144">
            <v>986.42418343279201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4.1668202358456492</v>
          </cell>
          <cell r="J145">
            <v>10.629570942163708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1.8833861822173299E-2</v>
          </cell>
          <cell r="J146">
            <v>2.54623386420345E-2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1.8833861822173299E-2</v>
          </cell>
          <cell r="J147">
            <v>4.4296152991042496E-2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8.5477918380859802E-2</v>
          </cell>
          <cell r="I148">
            <v>0.30407930255534499</v>
          </cell>
          <cell r="J148">
            <v>0.19643700152432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7.1292221287866018E-4</v>
          </cell>
          <cell r="I149">
            <v>2.5145848707768285E-3</v>
          </cell>
          <cell r="J149">
            <v>1.567316501523834E-3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6.3653769007023203E-4</v>
          </cell>
          <cell r="I150">
            <v>2.3722498780913456E-3</v>
          </cell>
          <cell r="J150">
            <v>1.567316501523834E-3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1.515565928738648E-3</v>
          </cell>
          <cell r="I151">
            <v>5.3914769956621466E-3</v>
          </cell>
          <cell r="J151">
            <v>3.482925558941849E-3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5.6625081643667298E-5</v>
          </cell>
          <cell r="I152">
            <v>1.1328511842163701E-6</v>
          </cell>
          <cell r="J152">
            <v>1.7062694130964E-6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5.6625081643667298E-5</v>
          </cell>
          <cell r="I153">
            <v>2.1102018281263208E-4</v>
          </cell>
          <cell r="J153">
            <v>1.3950975079584082E-4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1.7807216038858247E-3</v>
          </cell>
          <cell r="G154">
            <v>2.3092988562968312E-3</v>
          </cell>
          <cell r="H154">
            <v>2.3689738862946435E-3</v>
          </cell>
          <cell r="I154">
            <v>2.472423505862359E-3</v>
          </cell>
          <cell r="J154">
            <v>2.5099863874443592E-3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1.7807216038858247E-3</v>
          </cell>
          <cell r="G155">
            <v>2.3092988562968312E-3</v>
          </cell>
          <cell r="H155">
            <v>2.3689738862946435E-3</v>
          </cell>
          <cell r="I155">
            <v>2.472423505862359E-3</v>
          </cell>
          <cell r="J155">
            <v>2.5099863874443592E-3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1.6081431874751E-4</v>
          </cell>
          <cell r="G156">
            <v>4.8057932553846499E-5</v>
          </cell>
          <cell r="H156">
            <v>5.1883707700375198E-7</v>
          </cell>
          <cell r="I156">
            <v>2.0602887924398099E-7</v>
          </cell>
          <cell r="J156">
            <v>1.03138344832409E-7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1.6081431874751E-4</v>
          </cell>
          <cell r="G157">
            <v>2.08872251301356E-4</v>
          </cell>
          <cell r="H157">
            <v>2.0939108837836001E-4</v>
          </cell>
          <cell r="I157">
            <v>2.1001775956351401E-4</v>
          </cell>
          <cell r="J157">
            <v>2.1012089790834601E-4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0.11258821766992083</v>
          </cell>
          <cell r="F158">
            <v>0.11274332361754878</v>
          </cell>
          <cell r="G158">
            <v>0.10855956936176067</v>
          </cell>
          <cell r="H158">
            <v>0.11235386080158977</v>
          </cell>
          <cell r="I158">
            <v>0.10888874060663634</v>
          </cell>
          <cell r="J158">
            <v>0.10248815059308417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5.629410883496039</v>
          </cell>
          <cell r="F159">
            <v>5.6371661808774327</v>
          </cell>
          <cell r="G159">
            <v>5.4279784680880327</v>
          </cell>
          <cell r="H159">
            <v>5.6176930400794891</v>
          </cell>
          <cell r="I159">
            <v>5.4444370303318257</v>
          </cell>
          <cell r="J159">
            <v>5.1244075296542091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9.6793699133940443</v>
          </cell>
          <cell r="F160">
            <v>9.6927045932915412</v>
          </cell>
          <cell r="G160">
            <v>9.3330212631296607</v>
          </cell>
          <cell r="H160">
            <v>9.6592219186281021</v>
          </cell>
          <cell r="I160">
            <v>9.3613205852962516</v>
          </cell>
          <cell r="J160">
            <v>8.8110527181311582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4.0979009459338103E-3</v>
          </cell>
          <cell r="F161">
            <v>2.92758869683434E-4</v>
          </cell>
          <cell r="G161">
            <v>8.6364992475594802E-7</v>
          </cell>
          <cell r="H161">
            <v>7.2851008557606595E-2</v>
          </cell>
          <cell r="I161">
            <v>1.4389020502420901E-2</v>
          </cell>
          <cell r="J161">
            <v>6.7140357522156302E-2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0.21266799498762801</v>
          </cell>
          <cell r="F162">
            <v>0.21296000185062094</v>
          </cell>
          <cell r="G162">
            <v>0.21295713329555679</v>
          </cell>
          <cell r="H162">
            <v>0.21222419537193155</v>
          </cell>
          <cell r="I162">
            <v>0.20567743456043289</v>
          </cell>
          <cell r="J162">
            <v>0.19358836745211982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2.8156031240425525</v>
          </cell>
          <cell r="J163">
            <v>2.061217251951958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-2.8156031240425499</v>
          </cell>
          <cell r="J164">
            <v>-2.0612172519519598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1.8173866686385081E-2</v>
          </cell>
          <cell r="J165">
            <v>1.3304534019293036E-2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2.0583868561743858E-2</v>
          </cell>
          <cell r="J166">
            <v>1.4705011284481827E-2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3.1992690333871501</v>
          </cell>
          <cell r="J167">
            <v>2.32742775063176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5.6724628251545291E-2</v>
          </cell>
          <cell r="J168">
            <v>4.1266449479286579E-2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1.3920579557647199E-3</v>
          </cell>
          <cell r="J169">
            <v>8.9932997592738504E-7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1.3920579557647199E-3</v>
          </cell>
          <cell r="J170">
            <v>1.3926100169950871E-3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3.2944551327219243</v>
          </cell>
          <cell r="G171">
            <v>6.8323987952191496</v>
          </cell>
          <cell r="H171">
            <v>8.7665969705689619</v>
          </cell>
          <cell r="I171">
            <v>11.781588149256391</v>
          </cell>
          <cell r="J171">
            <v>15.833475363799462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3.2944551327219243</v>
          </cell>
          <cell r="G172">
            <v>6.8323987952191496</v>
          </cell>
          <cell r="H172">
            <v>8.7665969705689619</v>
          </cell>
          <cell r="I172">
            <v>11.781588149256391</v>
          </cell>
          <cell r="J172">
            <v>15.833475363799462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3.29445513272193</v>
          </cell>
          <cell r="G173">
            <v>6.8323987952191496</v>
          </cell>
          <cell r="H173">
            <v>8.7665969705689708</v>
          </cell>
          <cell r="I173">
            <v>11.7815881492564</v>
          </cell>
          <cell r="J173">
            <v>15.833475363799501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3.23852822921313E-8</v>
          </cell>
          <cell r="G174">
            <v>1.00471544084786</v>
          </cell>
          <cell r="H174">
            <v>0.431779180920001</v>
          </cell>
          <cell r="I174">
            <v>0.87407271414876697</v>
          </cell>
          <cell r="J174">
            <v>2.88523542301985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1.1231012939532923</v>
          </cell>
          <cell r="G175">
            <v>2.1799444732331401</v>
          </cell>
          <cell r="H175">
            <v>2.5271538323938199</v>
          </cell>
          <cell r="I175">
            <v>3.3962878955043792</v>
          </cell>
          <cell r="J175">
            <v>4.5643288017919703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5.6100012392974214</v>
          </cell>
          <cell r="F176">
            <v>6.0767036534770398</v>
          </cell>
          <cell r="G176">
            <v>6.3669263922666657</v>
          </cell>
          <cell r="H176">
            <v>8.0333099932677108</v>
          </cell>
          <cell r="I176">
            <v>8.0333508495991754</v>
          </cell>
          <cell r="J176">
            <v>8.488701473548522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6.0987770809723303</v>
          </cell>
          <cell r="F177">
            <v>6.6044051421897301</v>
          </cell>
          <cell r="G177">
            <v>6.9171040017382195</v>
          </cell>
          <cell r="H177">
            <v>8.7217546212892696</v>
          </cell>
          <cell r="I177">
            <v>8.7103650526608174</v>
          </cell>
          <cell r="J177">
            <v>9.1920401587492808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0.84970043887225</v>
          </cell>
          <cell r="F178">
            <v>1.8434968748591499E-7</v>
          </cell>
          <cell r="G178">
            <v>1.24617030935125E-7</v>
          </cell>
          <cell r="H178">
            <v>1.1988635714422101E-7</v>
          </cell>
          <cell r="I178">
            <v>1.5591139123629899E-7</v>
          </cell>
          <cell r="J178">
            <v>1.96874527358157E-7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0.84970043887225</v>
          </cell>
          <cell r="F179">
            <v>0.84970062322193796</v>
          </cell>
          <cell r="G179">
            <v>0.84970074783896898</v>
          </cell>
          <cell r="H179">
            <v>0.84970086772532605</v>
          </cell>
          <cell r="I179">
            <v>0.84970115549934899</v>
          </cell>
          <cell r="J179">
            <v>0.84970135237387701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5.2490768379496403E-4</v>
          </cell>
          <cell r="G180">
            <v>1.0393699447686028E-3</v>
          </cell>
          <cell r="H180">
            <v>1.0779432110110802E-3</v>
          </cell>
          <cell r="I180">
            <v>2.4282516235501973E-3</v>
          </cell>
          <cell r="J180">
            <v>2.5652261606712635E-3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5.2490768379496403E-4</v>
          </cell>
          <cell r="G181">
            <v>1.0393699447686028E-3</v>
          </cell>
          <cell r="H181">
            <v>1.0779432110110802E-3</v>
          </cell>
          <cell r="I181">
            <v>2.4282516235501973E-3</v>
          </cell>
          <cell r="J181">
            <v>2.5652261606712635E-3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4.5402679449360297E-5</v>
          </cell>
          <cell r="G182">
            <v>4.2418109612566703E-5</v>
          </cell>
          <cell r="H182">
            <v>1.36870189655087E-6</v>
          </cell>
          <cell r="I182">
            <v>6.9142651463345804E-7</v>
          </cell>
          <cell r="J182">
            <v>4.18825303389381E-7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4.5402679449360297E-5</v>
          </cell>
          <cell r="G183">
            <v>8.7820789061927E-5</v>
          </cell>
          <cell r="H183">
            <v>8.9189490958477895E-5</v>
          </cell>
          <cell r="I183">
            <v>1.767269302303E-4</v>
          </cell>
          <cell r="J183">
            <v>1.77145755533689E-4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2.7509040202259977E-3</v>
          </cell>
          <cell r="G184">
            <v>2.9012924815459947E-3</v>
          </cell>
          <cell r="H184">
            <v>2.9718203178896898E-3</v>
          </cell>
          <cell r="I184">
            <v>3.0829762981406674E-3</v>
          </cell>
          <cell r="J184">
            <v>2.9560266286198294E-3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2.7509040202259977E-3</v>
          </cell>
          <cell r="G185">
            <v>2.9012924815459947E-3</v>
          </cell>
          <cell r="H185">
            <v>2.9718203178896898E-3</v>
          </cell>
          <cell r="I185">
            <v>3.0829762981406674E-3</v>
          </cell>
          <cell r="J185">
            <v>2.9560266286198294E-3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2.3755399745312299E-4</v>
          </cell>
          <cell r="G186">
            <v>1.23028132914271E-5</v>
          </cell>
          <cell r="H186">
            <v>4.3624918928059801E-7</v>
          </cell>
          <cell r="I186">
            <v>2.4160895099526398E-7</v>
          </cell>
          <cell r="J186">
            <v>1.14763844240556E-7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2.3755399745312299E-4</v>
          </cell>
          <cell r="G187">
            <v>2.4985681074455001E-4</v>
          </cell>
          <cell r="H187">
            <v>2.5029305993382999E-4</v>
          </cell>
          <cell r="I187">
            <v>2.51061377088058E-4</v>
          </cell>
          <cell r="J187">
            <v>2.5117614093229799E-4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0.65975907856134075</v>
          </cell>
          <cell r="F188">
            <v>1.8166098909472039</v>
          </cell>
          <cell r="G188">
            <v>3.3622632799346626</v>
          </cell>
          <cell r="H188">
            <v>5.5850078158603784</v>
          </cell>
          <cell r="I188">
            <v>7.5789560169776937</v>
          </cell>
          <cell r="J188">
            <v>1.0408184801392287E-3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0.17251181933002707</v>
          </cell>
          <cell r="F189">
            <v>0.52162169052117713</v>
          </cell>
          <cell r="G189">
            <v>1.1321108410141527</v>
          </cell>
          <cell r="H189">
            <v>2.6401855129521716</v>
          </cell>
          <cell r="I189">
            <v>3.5827792080258147</v>
          </cell>
          <cell r="J189">
            <v>4.92023281520362E-4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0.87348310060830758</v>
          </cell>
          <cell r="F190">
            <v>2.3100599301826734</v>
          </cell>
          <cell r="G190">
            <v>4.4875713642070441</v>
          </cell>
          <cell r="H190">
            <v>7.7997107060013819</v>
          </cell>
          <cell r="I190">
            <v>10.164286117348905</v>
          </cell>
          <cell r="J190">
            <v>1.4774885245366577E-3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1.7607806341985801E-2</v>
          </cell>
          <cell r="G191">
            <v>2.25726541274048E-2</v>
          </cell>
          <cell r="H191">
            <v>5.5760908450350699E-2</v>
          </cell>
          <cell r="I191">
            <v>9.5898236186837005E-3</v>
          </cell>
          <cell r="J191">
            <v>2.1714454459695699E-7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6.5373285127472303E-3</v>
          </cell>
          <cell r="F192">
            <v>1.9286724479092944E-2</v>
          </cell>
          <cell r="G192">
            <v>4.1859232651630059E-2</v>
          </cell>
          <cell r="H192">
            <v>9.7619611386706814E-2</v>
          </cell>
          <cell r="I192">
            <v>0.1409073766763011</v>
          </cell>
          <cell r="J192">
            <v>3.6662755964693428E-5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9.0119450555753097E-4</v>
          </cell>
          <cell r="G193">
            <v>1.5810315555245674E-3</v>
          </cell>
          <cell r="H193">
            <v>1.7017026299105422E-3</v>
          </cell>
          <cell r="I193">
            <v>3.2542268158892966</v>
          </cell>
          <cell r="J193">
            <v>6.0093012581353511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9.0119450555753097E-4</v>
          </cell>
          <cell r="G194">
            <v>1.5810315555245674E-3</v>
          </cell>
          <cell r="H194">
            <v>1.7017026299105422E-3</v>
          </cell>
          <cell r="I194">
            <v>3.2542268158892966</v>
          </cell>
          <cell r="J194">
            <v>6.0093012581353511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7.7679888705605498E-5</v>
          </cell>
          <cell r="G195">
            <v>5.6004094358327698E-5</v>
          </cell>
          <cell r="H195">
            <v>2.0791437760379599E-6</v>
          </cell>
          <cell r="I195">
            <v>0.230512789652012</v>
          </cell>
          <cell r="J195">
            <v>0.195863925191474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7.7679888705605498E-5</v>
          </cell>
          <cell r="G196">
            <v>1.3368398306393299E-4</v>
          </cell>
          <cell r="H196">
            <v>1.3576312683997099E-4</v>
          </cell>
          <cell r="I196">
            <v>0.231349944504816</v>
          </cell>
          <cell r="J196">
            <v>0.42721386969628999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3.1061125070479856E-6</v>
          </cell>
          <cell r="F197">
            <v>6.2991093086144367E-6</v>
          </cell>
          <cell r="G197">
            <v>6.4340902235601121E-6</v>
          </cell>
          <cell r="H197">
            <v>2.4183813235935129E-3</v>
          </cell>
          <cell r="I197">
            <v>6.3457419107616504E-3</v>
          </cell>
          <cell r="J197">
            <v>6.8102518906846656E-3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3.1061125070479916E-6</v>
          </cell>
          <cell r="F198">
            <v>6.304258005878191E-6</v>
          </cell>
          <cell r="G198">
            <v>6.442307452453546E-6</v>
          </cell>
          <cell r="H198">
            <v>2.4183813235935095E-3</v>
          </cell>
          <cell r="I198">
            <v>6.3457419107616434E-3</v>
          </cell>
          <cell r="J198">
            <v>6.8102518906846656E-3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3.1061125070479916E-6</v>
          </cell>
          <cell r="F199">
            <v>6.304258005878191E-6</v>
          </cell>
          <cell r="G199">
            <v>6.442307452453546E-6</v>
          </cell>
          <cell r="H199">
            <v>2.7797486478562646E-3</v>
          </cell>
          <cell r="I199">
            <v>6.8233783986459727E-3</v>
          </cell>
          <cell r="J199">
            <v>6.8790423138182727E-3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3.1061125070479916E-6</v>
          </cell>
          <cell r="F200">
            <v>6.304258005878191E-6</v>
          </cell>
          <cell r="G200">
            <v>6.442307452453546E-6</v>
          </cell>
          <cell r="H200">
            <v>2.7797486478562646E-3</v>
          </cell>
          <cell r="I200">
            <v>6.8233783986459727E-3</v>
          </cell>
          <cell r="J200">
            <v>6.8790423138182727E-3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1.3996817569453799E-3</v>
          </cell>
          <cell r="F201">
            <v>3.6487567484146098E-5</v>
          </cell>
          <cell r="G201">
            <v>6.3666691629069103E-5</v>
          </cell>
          <cell r="H201">
            <v>6.3951132170517503E-5</v>
          </cell>
          <cell r="I201">
            <v>1.2742703630093201E-4</v>
          </cell>
          <cell r="J201">
            <v>2.6282377248605697E-4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1.3996817569453799E-3</v>
          </cell>
          <cell r="F202">
            <v>1.4319709376616869E-3</v>
          </cell>
          <cell r="G202">
            <v>1.4851546295190144E-3</v>
          </cell>
          <cell r="H202">
            <v>1.5335334292922744E-3</v>
          </cell>
          <cell r="I202">
            <v>2.175099128564941E-3</v>
          </cell>
          <cell r="J202">
            <v>1.1966646289986011E-3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2.617601859699345E-5</v>
          </cell>
          <cell r="G203">
            <v>2.0805876283837947</v>
          </cell>
          <cell r="H203">
            <v>2.6695869419307772</v>
          </cell>
          <cell r="I203">
            <v>3.5877235983710438</v>
          </cell>
          <cell r="J203">
            <v>4.8216112425549555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2.617601859699345E-5</v>
          </cell>
          <cell r="G204">
            <v>2.0805876283837947</v>
          </cell>
          <cell r="H204">
            <v>2.6695869419307772</v>
          </cell>
          <cell r="I204">
            <v>3.5877235983710438</v>
          </cell>
          <cell r="J204">
            <v>4.8216112425549555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2.6176018596993501E-5</v>
          </cell>
          <cell r="G205">
            <v>2.0805876283837899</v>
          </cell>
          <cell r="H205">
            <v>2.6695869419307798</v>
          </cell>
          <cell r="I205">
            <v>3.5877235983710398</v>
          </cell>
          <cell r="J205">
            <v>4.8216112425549502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8.9724077582778499E-6</v>
          </cell>
          <cell r="G206">
            <v>0.66382278796847305</v>
          </cell>
          <cell r="H206">
            <v>0.105731890826105</v>
          </cell>
          <cell r="I206">
            <v>0.142101646733198</v>
          </cell>
          <cell r="J206">
            <v>1.1226588413760501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8.9724077582778499E-6</v>
          </cell>
          <cell r="G207">
            <v>0.66383176037623204</v>
          </cell>
          <cell r="H207">
            <v>0.76956365120233605</v>
          </cell>
          <cell r="I207">
            <v>1.0342356935127599</v>
          </cell>
          <cell r="J207">
            <v>1.3899295100111799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0.96588127809950641</v>
          </cell>
          <cell r="F208">
            <v>5.0208845398933498E-4</v>
          </cell>
          <cell r="G208">
            <v>7.3679100253925848E-3</v>
          </cell>
          <cell r="H208">
            <v>1.3375236332044606E-2</v>
          </cell>
          <cell r="I208">
            <v>1.4990982851149789E-2</v>
          </cell>
          <cell r="J208">
            <v>4.1315131261056889E-4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1.8035522067821592</v>
          </cell>
          <cell r="F209">
            <v>9.6479056179017946E-4</v>
          </cell>
          <cell r="G209">
            <v>1.4757896352878375E-2</v>
          </cell>
          <cell r="H209">
            <v>2.8606043242020741E-2</v>
          </cell>
          <cell r="I209">
            <v>3.1716942325974162E-2</v>
          </cell>
          <cell r="J209">
            <v>8.6481942711806863E-4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207.71477436597101</v>
          </cell>
          <cell r="F210">
            <v>0.174193850447636</v>
          </cell>
          <cell r="G210">
            <v>1.7493573478872</v>
          </cell>
          <cell r="H210">
            <v>3.0876962689529801</v>
          </cell>
          <cell r="I210">
            <v>3.43410587380653</v>
          </cell>
          <cell r="J210">
            <v>0.10827594611196199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3.6828860703186366</v>
          </cell>
          <cell r="F211">
            <v>3.088543447653116E-3</v>
          </cell>
          <cell r="G211">
            <v>3.1016974253319236E-2</v>
          </cell>
          <cell r="H211">
            <v>5.4746387747393203E-2</v>
          </cell>
          <cell r="I211">
            <v>6.0888402017846316E-2</v>
          </cell>
          <cell r="J211">
            <v>1.9197862785808842E-3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8.93344208554716E-7</v>
          </cell>
          <cell r="G212">
            <v>6.6614204561023401E-4</v>
          </cell>
          <cell r="H212">
            <v>1.6616590001764799E-4</v>
          </cell>
          <cell r="I212">
            <v>8.5215146306369304E-7</v>
          </cell>
          <cell r="J212">
            <v>4.6408241838842904E-6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4.65837482353023E-2</v>
          </cell>
          <cell r="F213">
            <v>1.7084271204904911E-4</v>
          </cell>
          <cell r="G213">
            <v>8.3625103483928043E-4</v>
          </cell>
          <cell r="H213">
            <v>1.0002343394745414E-3</v>
          </cell>
          <cell r="I213">
            <v>1.8529691614095701E-3</v>
          </cell>
          <cell r="J213">
            <v>1.3986277380106981E-4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12.841920679915146</v>
          </cell>
          <cell r="F214">
            <v>16.032970034494351</v>
          </cell>
          <cell r="G214">
            <v>6.8500359064597358</v>
          </cell>
          <cell r="H214">
            <v>12.61709243444567</v>
          </cell>
          <cell r="I214">
            <v>13.08276321700683</v>
          </cell>
          <cell r="J214">
            <v>13.475444022034342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12.841920679915146</v>
          </cell>
          <cell r="F215">
            <v>16.032970034494351</v>
          </cell>
          <cell r="G215">
            <v>6.8500359064597358</v>
          </cell>
          <cell r="H215">
            <v>12.61709243444567</v>
          </cell>
          <cell r="I215">
            <v>13.08276321700683</v>
          </cell>
          <cell r="J215">
            <v>13.475444022034342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16.052401275979086</v>
          </cell>
          <cell r="F216">
            <v>20.041212969197058</v>
          </cell>
          <cell r="G216">
            <v>8.5625453091643209</v>
          </cell>
          <cell r="H216">
            <v>15.771365967062282</v>
          </cell>
          <cell r="I216">
            <v>16.353454445192178</v>
          </cell>
          <cell r="J216">
            <v>16.844305454966552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16.052401275979086</v>
          </cell>
          <cell r="F217">
            <v>20.041212969197058</v>
          </cell>
          <cell r="G217">
            <v>8.5625453091643209</v>
          </cell>
          <cell r="H217">
            <v>15.771365967062282</v>
          </cell>
          <cell r="I217">
            <v>16.353454445192178</v>
          </cell>
          <cell r="J217">
            <v>16.844305454966552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4.7488013293281857E-6</v>
          </cell>
          <cell r="F219">
            <v>2.0582035257225926E-4</v>
          </cell>
          <cell r="G219">
            <v>1.8207542792442895E-3</v>
          </cell>
          <cell r="H219">
            <v>1.4055911565834911E-3</v>
          </cell>
          <cell r="I219">
            <v>3.4341354694458711E-3</v>
          </cell>
          <cell r="J219">
            <v>1.2951927574024527E-3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4.7488013293281933E-6</v>
          </cell>
          <cell r="F220">
            <v>2.0568323041864731E-4</v>
          </cell>
          <cell r="G220">
            <v>1.8188596337924254E-3</v>
          </cell>
          <cell r="H220">
            <v>1.4055911565834911E-3</v>
          </cell>
          <cell r="I220">
            <v>3.4341354694458811E-3</v>
          </cell>
          <cell r="J220">
            <v>1.2951927574024538E-3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3.775263891940689E-6</v>
          </cell>
          <cell r="F221">
            <v>2.7081625348594339E-4</v>
          </cell>
          <cell r="G221">
            <v>2.3493603602819978E-3</v>
          </cell>
          <cell r="H221">
            <v>1.7569889457457538E-3</v>
          </cell>
          <cell r="I221">
            <v>4.0401593758119941E-3</v>
          </cell>
          <cell r="J221">
            <v>1.4391030637684347E-3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3.775263891940689E-6</v>
          </cell>
          <cell r="F222">
            <v>2.7081625348594339E-4</v>
          </cell>
          <cell r="G222">
            <v>2.3493603602819978E-3</v>
          </cell>
          <cell r="H222">
            <v>1.7569889457457538E-3</v>
          </cell>
          <cell r="I222">
            <v>4.0401593758119941E-3</v>
          </cell>
          <cell r="J222">
            <v>1.4391030637684347E-3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2.37105307500558E-3</v>
          </cell>
          <cell r="F223">
            <v>6.7249914768625099E-5</v>
          </cell>
          <cell r="G223">
            <v>5.32685785476084E-5</v>
          </cell>
          <cell r="H223">
            <v>2.68906376864476E-5</v>
          </cell>
          <cell r="I223">
            <v>1.9776261882499099E-4</v>
          </cell>
          <cell r="J223">
            <v>2.9148928416219402E-4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2.37105307500558E-3</v>
          </cell>
          <cell r="F224">
            <v>2.4339799726937192E-3</v>
          </cell>
          <cell r="G224">
            <v>2.4734481652155553E-3</v>
          </cell>
          <cell r="H224">
            <v>2.4635308918769623E-3</v>
          </cell>
          <cell r="I224">
            <v>2.405716362035638E-3</v>
          </cell>
          <cell r="J224">
            <v>1.3519203623473593E-3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6.43573385513888E-4</v>
          </cell>
          <cell r="I225">
            <v>5.1899133457385177E-3</v>
          </cell>
          <cell r="J225">
            <v>8.1120191234630831E-4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3.2178669275694411E-4</v>
          </cell>
          <cell r="I226">
            <v>2.3330803113870415E-3</v>
          </cell>
          <cell r="J226">
            <v>3.2732708743798462E-4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6.98029595057372E-2</v>
          </cell>
          <cell r="I227">
            <v>0.53708461045807798</v>
          </cell>
          <cell r="J227">
            <v>8.0266294484792597E-2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1.237641125988247E-3</v>
          </cell>
          <cell r="I228">
            <v>9.5227767811715998E-3</v>
          </cell>
          <cell r="J228">
            <v>1.4231612497303662E-3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1.02852184288838E-4</v>
          </cell>
          <cell r="I229">
            <v>1.2716198016665499E-4</v>
          </cell>
          <cell r="J229">
            <v>1.0486373903195399E-6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1.02852184288838E-4</v>
          </cell>
          <cell r="I230">
            <v>2.5397111795755445E-4</v>
          </cell>
          <cell r="J230">
            <v>1.1719903006684848E-4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9.3082531483371306E-4</v>
          </cell>
          <cell r="F231">
            <v>6.502684182251873E-4</v>
          </cell>
          <cell r="G231">
            <v>6.1868434795445189E-2</v>
          </cell>
          <cell r="H231">
            <v>3.4326798316830359E-3</v>
          </cell>
          <cell r="I231">
            <v>0.21277333237393892</v>
          </cell>
          <cell r="J231">
            <v>0.16105379236186518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9.3082531483371133E-4</v>
          </cell>
          <cell r="F232">
            <v>6.4973734300229785E-4</v>
          </cell>
          <cell r="G232">
            <v>6.1789520975553014E-2</v>
          </cell>
          <cell r="H232">
            <v>3.4326798316830424E-3</v>
          </cell>
          <cell r="I232">
            <v>0.21277333237393908</v>
          </cell>
          <cell r="J232">
            <v>0.16105379236186521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1.1491670553649715E-3</v>
          </cell>
          <cell r="F233">
            <v>7.9108080138068913E-4</v>
          </cell>
          <cell r="G233">
            <v>7.3652898566010344E-2</v>
          </cell>
          <cell r="H233">
            <v>3.9456090019404583E-3</v>
          </cell>
          <cell r="I233">
            <v>0.22878852943432565</v>
          </cell>
          <cell r="J233">
            <v>0.16268059834533399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1.1491670553649715E-3</v>
          </cell>
          <cell r="F234">
            <v>7.9108080138068913E-4</v>
          </cell>
          <cell r="G234">
            <v>7.3652898566010344E-2</v>
          </cell>
          <cell r="H234">
            <v>3.9456090019404583E-3</v>
          </cell>
          <cell r="I234">
            <v>0.22878852943432565</v>
          </cell>
          <cell r="J234">
            <v>0.16268059834533399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2.9937130703773999E-3</v>
          </cell>
          <cell r="F235">
            <v>4.4258226293317603E-5</v>
          </cell>
          <cell r="G235">
            <v>9.44644604242241E-4</v>
          </cell>
          <cell r="H235">
            <v>1.75750120500392E-5</v>
          </cell>
          <cell r="I235">
            <v>1.1543546497106099E-2</v>
          </cell>
          <cell r="J235">
            <v>8.5333171584148397E-5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3.0037569682901774E-3</v>
          </cell>
          <cell r="F236">
            <v>3.0427593847763791E-3</v>
          </cell>
          <cell r="G236">
            <v>3.9765796073950258E-3</v>
          </cell>
          <cell r="H236">
            <v>3.7847165158504032E-3</v>
          </cell>
          <cell r="I236">
            <v>6.3772023710180578E-2</v>
          </cell>
          <cell r="J236">
            <v>3.0472987376192154E-2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27.055121124098498</v>
          </cell>
          <cell r="F237">
            <v>175.421811015499</v>
          </cell>
          <cell r="G237">
            <v>1.62796780565302</v>
          </cell>
          <cell r="H237">
            <v>0.413534251911715</v>
          </cell>
          <cell r="I237">
            <v>0.58183766683530302</v>
          </cell>
          <cell r="J237">
            <v>1.6795147351392599E-4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0.3609670158943285</v>
          </cell>
          <cell r="F238">
            <v>2.3404621755192263</v>
          </cell>
          <cell r="G238">
            <v>2.1720201439245575E-2</v>
          </cell>
          <cell r="H238">
            <v>5.5173371502560339E-3</v>
          </cell>
          <cell r="I238">
            <v>7.762826319242952E-3</v>
          </cell>
          <cell r="J238">
            <v>2.2407935980511088E-6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0.36709797997419952</v>
          </cell>
          <cell r="F239">
            <v>2.3802145320963315</v>
          </cell>
          <cell r="G239">
            <v>2.2089115409131815E-2</v>
          </cell>
          <cell r="H239">
            <v>5.6110481941888009E-3</v>
          </cell>
          <cell r="I239">
            <v>7.8946766192035597E-3</v>
          </cell>
          <cell r="J239">
            <v>2.2788531005960097E-6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66.745681268836478</v>
          </cell>
          <cell r="F240">
            <v>49.776075659300773</v>
          </cell>
          <cell r="G240">
            <v>68.45770079344112</v>
          </cell>
          <cell r="H240">
            <v>69.514987895979587</v>
          </cell>
          <cell r="I240">
            <v>67.599206187981139</v>
          </cell>
          <cell r="J240">
            <v>66.29795724886884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66.745681268836478</v>
          </cell>
          <cell r="F241">
            <v>49.776075659300773</v>
          </cell>
          <cell r="G241">
            <v>68.45770079344112</v>
          </cell>
          <cell r="H241">
            <v>69.514987895979587</v>
          </cell>
          <cell r="I241">
            <v>67.599206187981139</v>
          </cell>
          <cell r="J241">
            <v>66.29795724886884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4.7488012177444749E-6</v>
          </cell>
          <cell r="F243">
            <v>6.3133602845729169E-6</v>
          </cell>
          <cell r="G243">
            <v>6.5084634745670469E-6</v>
          </cell>
          <cell r="H243">
            <v>7.2194251118418617E-4</v>
          </cell>
          <cell r="I243">
            <v>1.3386308435788673E-3</v>
          </cell>
          <cell r="J243">
            <v>6.7304867697309118E-4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4.7488012177444579E-6</v>
          </cell>
          <cell r="F244">
            <v>6.3175691914292873E-6</v>
          </cell>
          <cell r="G244">
            <v>6.5152431240197181E-6</v>
          </cell>
          <cell r="H244">
            <v>7.2194251118418617E-4</v>
          </cell>
          <cell r="I244">
            <v>1.3386308435788612E-3</v>
          </cell>
          <cell r="J244">
            <v>6.7304867697309096E-4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3.7752637391842173E-6</v>
          </cell>
          <cell r="F245">
            <v>4.578797556685852E-6</v>
          </cell>
          <cell r="G245">
            <v>4.819458951656393E-6</v>
          </cell>
          <cell r="H245">
            <v>9.0242813895025694E-4</v>
          </cell>
          <cell r="I245">
            <v>1.5748598159649346E-3</v>
          </cell>
          <cell r="J245">
            <v>7.4783186333265094E-4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3.7752637391842173E-6</v>
          </cell>
          <cell r="F246">
            <v>4.578797556685852E-6</v>
          </cell>
          <cell r="G246">
            <v>4.819458951656393E-6</v>
          </cell>
          <cell r="H246">
            <v>9.0242813895025694E-4</v>
          </cell>
          <cell r="I246">
            <v>1.5748598159649346E-3</v>
          </cell>
          <cell r="J246">
            <v>7.4783186333265094E-4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1.7382131199217799E-3</v>
          </cell>
          <cell r="F247">
            <v>4.1570276090801402E-5</v>
          </cell>
          <cell r="G247">
            <v>6.2854569630577697E-5</v>
          </cell>
          <cell r="H247">
            <v>4.98641657605494E-5</v>
          </cell>
          <cell r="I247">
            <v>1.4914789377664501E-4</v>
          </cell>
          <cell r="J247">
            <v>2.9345121259024301E-4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1.7382131199217799E-3</v>
          </cell>
          <cell r="F248">
            <v>1.7746118897502435E-3</v>
          </cell>
          <cell r="G248">
            <v>1.8241040044862965E-3</v>
          </cell>
          <cell r="H248">
            <v>1.8525194137115786E-3</v>
          </cell>
          <cell r="I248">
            <v>2.4472618920805636E-3</v>
          </cell>
          <cell r="J248">
            <v>1.3514481832299205E-3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5.0356511386432014E-3</v>
          </cell>
          <cell r="F249">
            <v>1.9238753688247043E-3</v>
          </cell>
          <cell r="G249">
            <v>2.1256437558562669E-3</v>
          </cell>
          <cell r="H249">
            <v>9.3943194790741143E-4</v>
          </cell>
          <cell r="I249">
            <v>1.4016063830237613E-3</v>
          </cell>
          <cell r="J249">
            <v>9.9523656000751631E-4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55.82401753491034</v>
          </cell>
          <cell r="F250">
            <v>57.235645590544173</v>
          </cell>
          <cell r="G250">
            <v>54.137578901727892</v>
          </cell>
          <cell r="H250">
            <v>53.02786176966309</v>
          </cell>
          <cell r="I250">
            <v>37.32306193369363</v>
          </cell>
          <cell r="J250">
            <v>37.164723901574895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4.7231755781598451E-3</v>
          </cell>
          <cell r="F251">
            <v>1.3081535022028109E-3</v>
          </cell>
          <cell r="G251">
            <v>1.6546357048060757E-3</v>
          </cell>
          <cell r="H251">
            <v>7.0042725603982573E-4</v>
          </cell>
          <cell r="I251">
            <v>1.0453538944516336E-3</v>
          </cell>
          <cell r="J251">
            <v>7.7086730560398694E-4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25.756472820512428</v>
          </cell>
          <cell r="F252">
            <v>57.234497134605853</v>
          </cell>
          <cell r="G252">
            <v>54.133722729723146</v>
          </cell>
          <cell r="H252">
            <v>24.2958818190247</v>
          </cell>
          <cell r="I252">
            <v>16.95313866566817</v>
          </cell>
          <cell r="J252">
            <v>16.772253127586996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30.077300801015475</v>
          </cell>
          <cell r="F253">
            <v>4.3792065737120207E-3</v>
          </cell>
          <cell r="G253">
            <v>7.6351732297530398E-3</v>
          </cell>
          <cell r="H253">
            <v>28.73361725337114</v>
          </cell>
          <cell r="I253">
            <v>20.372370228302945</v>
          </cell>
          <cell r="J253">
            <v>20.394225812880261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2.9324491446191098E-7</v>
          </cell>
          <cell r="F254">
            <v>3.1436200223566699E-7</v>
          </cell>
          <cell r="G254">
            <v>3.5667421507094898E-7</v>
          </cell>
          <cell r="H254">
            <v>4.4430265335309999E-7</v>
          </cell>
          <cell r="I254">
            <v>7.6162704617605802E-7</v>
          </cell>
          <cell r="J254">
            <v>1.2896431202269001E-6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4.4927374585070297</v>
          </cell>
          <cell r="G255">
            <v>4.4927379707691264</v>
          </cell>
          <cell r="H255">
            <v>4.4927385718939252</v>
          </cell>
          <cell r="I255">
            <v>4.4927397724539908</v>
          </cell>
          <cell r="J255">
            <v>4.4927411216554614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5.5038023747520032E-3</v>
          </cell>
          <cell r="I256">
            <v>7.9398599353982453</v>
          </cell>
          <cell r="J256">
            <v>7.4935843926386996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5.5038023747520032E-3</v>
          </cell>
          <cell r="I257">
            <v>7.9398599353982453</v>
          </cell>
          <cell r="J257">
            <v>7.4935843926386996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3.1779425727387802E-4</v>
          </cell>
          <cell r="I258">
            <v>0.229012620019763</v>
          </cell>
          <cell r="J258">
            <v>0.185582086365605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3.1779425727387802E-4</v>
          </cell>
          <cell r="I259">
            <v>0.279781067329052</v>
          </cell>
          <cell r="J259">
            <v>0.264023774494963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9.4321449834576351E-6</v>
          </cell>
          <cell r="I260">
            <v>3.125672593294305</v>
          </cell>
          <cell r="J260">
            <v>3.1257904645940622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9.4321449834576351E-6</v>
          </cell>
          <cell r="I261">
            <v>3.125672593294305</v>
          </cell>
          <cell r="J261">
            <v>3.1257904645940622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9.4321449834576401E-6</v>
          </cell>
          <cell r="I262">
            <v>3.1256725932943001</v>
          </cell>
          <cell r="J262">
            <v>3.12579046459406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2.7452960378919199E-6</v>
          </cell>
          <cell r="I263">
            <v>0.71371902781222496</v>
          </cell>
          <cell r="J263">
            <v>3.4233718065464899E-5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2.7452960378919199E-6</v>
          </cell>
          <cell r="I264">
            <v>0.90104014989819103</v>
          </cell>
          <cell r="J264">
            <v>0.90107438361625602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6.5070012774424226</v>
          </cell>
          <cell r="F265">
            <v>7.3027699058467785</v>
          </cell>
          <cell r="G265">
            <v>7.4118188706494079</v>
          </cell>
          <cell r="H265">
            <v>7.3981415102134198</v>
          </cell>
          <cell r="I265">
            <v>4.5262507440480775</v>
          </cell>
          <cell r="J265">
            <v>4.653433009395318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1689.2935280587801</v>
          </cell>
          <cell r="F266">
            <v>1895.88435791706</v>
          </cell>
          <cell r="G266">
            <v>1924.1947427822399</v>
          </cell>
          <cell r="H266">
            <v>1920.6439402727101</v>
          </cell>
          <cell r="I266">
            <v>1175.0675560489501</v>
          </cell>
          <cell r="J266">
            <v>1208.0855575175799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18.20359405235757</v>
          </cell>
          <cell r="F267">
            <v>20.429788339623492</v>
          </cell>
          <cell r="G267">
            <v>20.734857142049957</v>
          </cell>
          <cell r="H267">
            <v>20.696594183973186</v>
          </cell>
          <cell r="I267">
            <v>12.662365905699911</v>
          </cell>
          <cell r="J267">
            <v>13.018163335318739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3.14155747089705E-7</v>
          </cell>
          <cell r="G268">
            <v>9.7083975826961704E-7</v>
          </cell>
          <cell r="H268">
            <v>6.7316009578737901E-2</v>
          </cell>
          <cell r="I268">
            <v>2.4474721839257302E-7</v>
          </cell>
          <cell r="J268">
            <v>2.43002856799963E-2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0.27650555068902272</v>
          </cell>
          <cell r="F269">
            <v>0.27650250520261532</v>
          </cell>
          <cell r="G269">
            <v>0.27650262721995145</v>
          </cell>
          <cell r="H269">
            <v>0.27599243177144778</v>
          </cell>
          <cell r="I269">
            <v>0.1800321733372964</v>
          </cell>
          <cell r="J269">
            <v>0.19178204410069455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0.43672551272362953</v>
          </cell>
          <cell r="F270">
            <v>0.5520665107657301</v>
          </cell>
          <cell r="G270">
            <v>3.6018919067024813</v>
          </cell>
          <cell r="H270">
            <v>8.2366797713522235</v>
          </cell>
          <cell r="I270">
            <v>8.236758670459654</v>
          </cell>
          <cell r="J270">
            <v>8.7763100829744722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0.43672551272362953</v>
          </cell>
          <cell r="F271">
            <v>0.5520665107657301</v>
          </cell>
          <cell r="G271">
            <v>3.6018919067024813</v>
          </cell>
          <cell r="H271">
            <v>8.2366797713522235</v>
          </cell>
          <cell r="I271">
            <v>8.236758670459654</v>
          </cell>
          <cell r="J271">
            <v>8.7763100829744722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3.9539615206107119</v>
          </cell>
          <cell r="F272">
            <v>2.2990718431504429</v>
          </cell>
          <cell r="G272">
            <v>2.8631600994760644</v>
          </cell>
          <cell r="H272">
            <v>1.3365072452959545</v>
          </cell>
          <cell r="I272">
            <v>2.873728810781941</v>
          </cell>
          <cell r="J272">
            <v>22.959582289445187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3.9539615206107119</v>
          </cell>
          <cell r="F273">
            <v>2.2990718431504429</v>
          </cell>
          <cell r="G273">
            <v>2.8631600994760644</v>
          </cell>
          <cell r="H273">
            <v>1.3365072452959545</v>
          </cell>
          <cell r="I273">
            <v>2.873728810781941</v>
          </cell>
          <cell r="J273">
            <v>22.959582289445187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1.5500209308176398</v>
          </cell>
          <cell r="F274">
            <v>1.3988944133203751</v>
          </cell>
          <cell r="G274">
            <v>1.199377796857251</v>
          </cell>
          <cell r="H274">
            <v>0.9280564139209353</v>
          </cell>
          <cell r="I274">
            <v>0.55566300549260816</v>
          </cell>
          <cell r="J274">
            <v>0.33269870210593117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2.2143156154537706</v>
          </cell>
          <cell r="F275">
            <v>1.9984205904576788</v>
          </cell>
          <cell r="G275">
            <v>1.7133968526532157</v>
          </cell>
          <cell r="H275">
            <v>1.3257948770299084</v>
          </cell>
          <cell r="I275">
            <v>0.79380429356086857</v>
          </cell>
          <cell r="J275">
            <v>0.47528386015133062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0.19660646489127601</v>
          </cell>
          <cell r="F276">
            <v>1.42712629744281E-6</v>
          </cell>
          <cell r="G276">
            <v>1.4432312458975099E-6</v>
          </cell>
          <cell r="H276">
            <v>1.45226383337719E-6</v>
          </cell>
          <cell r="I276">
            <v>2.5276405238687301E-2</v>
          </cell>
          <cell r="J276">
            <v>3.7500091997951499E-2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0.19660646489127601</v>
          </cell>
          <cell r="F277">
            <v>0.196607892017574</v>
          </cell>
          <cell r="G277">
            <v>0.19660933524881999</v>
          </cell>
          <cell r="H277">
            <v>0.19661078751265301</v>
          </cell>
          <cell r="I277">
            <v>9.4088173501642905E-2</v>
          </cell>
          <cell r="J277">
            <v>6.2785522057854995E-2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2.3141094867326458E-2</v>
          </cell>
          <cell r="J278">
            <v>1.4765883138065585E-3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2.1323932837545301</v>
          </cell>
          <cell r="J279">
            <v>0.15501486186355201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3.7808391555931437E-2</v>
          </cell>
          <cell r="J280">
            <v>2.7484904585736219E-3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1.50962408554857E-3</v>
          </cell>
          <cell r="J281">
            <v>3.5609908732353563E-4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1.50962408554857E-3</v>
          </cell>
          <cell r="J282">
            <v>4.4936731489461302E-7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1.50962408554857E-3</v>
          </cell>
          <cell r="J283">
            <v>3.5609908732354002E-4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1522.65184186284</v>
          </cell>
          <cell r="F284">
            <v>1358.09028581337</v>
          </cell>
          <cell r="G284">
            <v>1550.2487304501501</v>
          </cell>
          <cell r="H284">
            <v>1767.9441094869201</v>
          </cell>
          <cell r="I284">
            <v>1620.5217046315099</v>
          </cell>
          <cell r="J284">
            <v>853.416350859266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27.216072774596025</v>
          </cell>
          <cell r="F285">
            <v>28.488509359213381</v>
          </cell>
          <cell r="G285">
            <v>27.405517328572579</v>
          </cell>
          <cell r="H285">
            <v>31.247260702818807</v>
          </cell>
          <cell r="I285">
            <v>28.716143940994325</v>
          </cell>
          <cell r="J285">
            <v>15.137308934589914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26.997373082674546</v>
          </cell>
          <cell r="F286">
            <v>24.079614996690946</v>
          </cell>
          <cell r="G286">
            <v>27.486679617910522</v>
          </cell>
          <cell r="H286">
            <v>31.346526763952458</v>
          </cell>
          <cell r="I286">
            <v>28.732654337438106</v>
          </cell>
          <cell r="J286">
            <v>15.131495582611104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0.30564469111735348</v>
          </cell>
          <cell r="F287">
            <v>4.4999043125560751</v>
          </cell>
          <cell r="G287">
            <v>5.4359217145778325E-3</v>
          </cell>
          <cell r="H287">
            <v>3.0622825496715071E-4</v>
          </cell>
          <cell r="I287">
            <v>4.7601185715228408E-4</v>
          </cell>
          <cell r="J287">
            <v>7.1984992151340806E-4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9.5199142633403894E-4</v>
          </cell>
          <cell r="H288">
            <v>2.5337411365995276E-4</v>
          </cell>
          <cell r="I288">
            <v>7.4753298613382355E-2</v>
          </cell>
          <cell r="J288">
            <v>5.3457685480485864E-2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9.31890084827763E-7</v>
          </cell>
          <cell r="F289">
            <v>1.4583531566177301E-7</v>
          </cell>
          <cell r="G289">
            <v>2.6184772551165802E-7</v>
          </cell>
          <cell r="H289">
            <v>2.8271590037383797E-7</v>
          </cell>
          <cell r="I289">
            <v>6.0714901671948896E-7</v>
          </cell>
          <cell r="J289">
            <v>1.0279909346355399E-6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2.2350531335152248</v>
          </cell>
          <cell r="F290">
            <v>2.2350532793505407</v>
          </cell>
          <cell r="G290">
            <v>2.2350535411982664</v>
          </cell>
          <cell r="H290">
            <v>2.2350538239141664</v>
          </cell>
          <cell r="I290">
            <v>2.2350548999144757</v>
          </cell>
          <cell r="J290">
            <v>1.1208942287691301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5.1166403700904188E-4</v>
          </cell>
          <cell r="I291">
            <v>1.0005848011692122E-3</v>
          </cell>
          <cell r="J291">
            <v>3.4068874237290915E-4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1.3812717700812892E-3</v>
          </cell>
          <cell r="I292">
            <v>2.5895289072940873E-3</v>
          </cell>
          <cell r="J292">
            <v>8.4671932134835917E-4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2.5335418020959585E-3</v>
          </cell>
          <cell r="I293">
            <v>4.6784199260673709E-3</v>
          </cell>
          <cell r="J293">
            <v>1.416644012393524E-3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4.5307728505064303E-5</v>
          </cell>
          <cell r="I294">
            <v>1.7361445442163198E-5</v>
          </cell>
          <cell r="J294">
            <v>5.3394518112462796E-7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4.5307728505064303E-5</v>
          </cell>
          <cell r="I295">
            <v>8.8758554729357765E-5</v>
          </cell>
          <cell r="J295">
            <v>3.0222964320623441E-5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14.38802242669656</v>
          </cell>
          <cell r="F296">
            <v>14.909018141519242</v>
          </cell>
          <cell r="G296">
            <v>14.49889085830748</v>
          </cell>
          <cell r="H296">
            <v>14.535505217030845</v>
          </cell>
          <cell r="I296">
            <v>17.353820666811757</v>
          </cell>
          <cell r="J296">
            <v>17.579560482887352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47.18295035963245</v>
          </cell>
          <cell r="F297">
            <v>4.3991470551058825E-3</v>
          </cell>
          <cell r="G297">
            <v>7.8244498389080323E-3</v>
          </cell>
          <cell r="H297">
            <v>2.5209785363327374E-3</v>
          </cell>
          <cell r="I297">
            <v>0.10466774482917157</v>
          </cell>
          <cell r="J297">
            <v>0.71891504472063306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22.298635312115731</v>
          </cell>
          <cell r="F298">
            <v>18.364128682936837</v>
          </cell>
          <cell r="G298">
            <v>18.900526573663999</v>
          </cell>
          <cell r="H298">
            <v>17.041581692509755</v>
          </cell>
          <cell r="I298">
            <v>18.79761257431861</v>
          </cell>
          <cell r="J298">
            <v>20.257312743777984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10.132316258709515</v>
          </cell>
          <cell r="F299">
            <v>14.999446420849644</v>
          </cell>
          <cell r="G299">
            <v>15.001881773218459</v>
          </cell>
          <cell r="H299">
            <v>15.223656638343622</v>
          </cell>
          <cell r="I299">
            <v>18.35705076724102</v>
          </cell>
          <cell r="J299">
            <v>18.957160577022041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23.310911462810193</v>
          </cell>
          <cell r="F300">
            <v>19.375059270253789</v>
          </cell>
          <cell r="G300">
            <v>19.743551069715341</v>
          </cell>
          <cell r="H300">
            <v>18.252351703567193</v>
          </cell>
          <cell r="I300">
            <v>19.838794983684451</v>
          </cell>
          <cell r="J300">
            <v>22.997916675055777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117.31283028094353</v>
          </cell>
          <cell r="F301">
            <v>67.652051662614667</v>
          </cell>
          <cell r="G301">
            <v>68.152674724744202</v>
          </cell>
          <cell r="H301">
            <v>65.05561622998772</v>
          </cell>
          <cell r="I301">
            <v>74.451946736884906</v>
          </cell>
          <cell r="J301">
            <v>80.510865523463835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4.6815999669833599E-8</v>
          </cell>
          <cell r="F302">
            <v>4.8120817741434497E-8</v>
          </cell>
          <cell r="G302">
            <v>5.3496138289440101E-8</v>
          </cell>
          <cell r="H302">
            <v>6.20681625302383E-8</v>
          </cell>
          <cell r="I302">
            <v>1.0388782501142799E-7</v>
          </cell>
          <cell r="J302">
            <v>1.67408381920103E-7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4.3300925295043511</v>
          </cell>
          <cell r="G303">
            <v>4.3300926092195473</v>
          </cell>
          <cell r="H303">
            <v>4.3300926968649271</v>
          </cell>
          <cell r="I303">
            <v>4.3300928636089111</v>
          </cell>
          <cell r="J303">
            <v>4.3300930413520655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94.040462340264597</v>
          </cell>
          <cell r="F304">
            <v>98.064262433455994</v>
          </cell>
          <cell r="G304">
            <v>82.495791343829097</v>
          </cell>
          <cell r="H304">
            <v>306.242572997004</v>
          </cell>
          <cell r="I304">
            <v>286.12616849330499</v>
          </cell>
          <cell r="J304">
            <v>1.04497771754961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0.5943985563947296</v>
          </cell>
          <cell r="F305">
            <v>0.62589717162669045</v>
          </cell>
          <cell r="G305">
            <v>0.52564297200505872</v>
          </cell>
          <cell r="H305">
            <v>1.9545921335092147</v>
          </cell>
          <cell r="I305">
            <v>1.8225291550416705</v>
          </cell>
          <cell r="J305">
            <v>6.5885110132336243E-3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0.69257705312427398</v>
          </cell>
          <cell r="F306">
            <v>0.75023512138117621</v>
          </cell>
          <cell r="G306">
            <v>0.65646479977821937</v>
          </cell>
          <cell r="H306">
            <v>2.6046629322371664</v>
          </cell>
          <cell r="I306">
            <v>2.7337937325625061</v>
          </cell>
          <cell r="J306">
            <v>9.8827665198504416E-3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1.6673840840472434</v>
          </cell>
          <cell r="F307">
            <v>1.7387280573307788</v>
          </cell>
          <cell r="G307">
            <v>1.4626913358834948</v>
          </cell>
          <cell r="H307">
            <v>5.4298328545568149</v>
          </cell>
          <cell r="I307">
            <v>5.0731590158387441</v>
          </cell>
          <cell r="J307">
            <v>1.8527973715418592E-2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2.71732849535492E-2</v>
          </cell>
          <cell r="G308">
            <v>1.46108041538486E-5</v>
          </cell>
          <cell r="H308">
            <v>0.110871683810633</v>
          </cell>
          <cell r="I308">
            <v>6.2271613394804698E-7</v>
          </cell>
          <cell r="J308">
            <v>2.4357455247006601E-7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4.7877927422804632E-2</v>
          </cell>
          <cell r="G309">
            <v>3.9985540463447281E-2</v>
          </cell>
          <cell r="H309">
            <v>0.14909226210427731</v>
          </cell>
          <cell r="I309">
            <v>0.13814005076663868</v>
          </cell>
          <cell r="J309">
            <v>6.6589628452379951E-4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0.62578861921954398</v>
          </cell>
          <cell r="F310">
            <v>0.7375744046496272</v>
          </cell>
          <cell r="G310">
            <v>0.73634418051441131</v>
          </cell>
          <cell r="H310">
            <v>0.73429911107442314</v>
          </cell>
          <cell r="I310">
            <v>0.73032561683977359</v>
          </cell>
          <cell r="J310">
            <v>0.72650434021000376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0.62578861921954398</v>
          </cell>
          <cell r="F311">
            <v>0.7375744046496272</v>
          </cell>
          <cell r="G311">
            <v>0.73634418051441131</v>
          </cell>
          <cell r="H311">
            <v>0.73429911107442314</v>
          </cell>
          <cell r="I311">
            <v>0.73032561683977359</v>
          </cell>
          <cell r="J311">
            <v>0.72650434021000376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3.8408301197560119E-4</v>
          </cell>
          <cell r="F312">
            <v>2.1938173115995346E-3</v>
          </cell>
          <cell r="G312">
            <v>3.5592139311647693E-3</v>
          </cell>
          <cell r="H312">
            <v>1.5225287746846649E-3</v>
          </cell>
          <cell r="I312">
            <v>2.4309188110179973E-3</v>
          </cell>
          <cell r="J312">
            <v>6.4067428812316446E-2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3.8408301197560049E-4</v>
          </cell>
          <cell r="F313">
            <v>2.1952798564739305E-3</v>
          </cell>
          <cell r="G313">
            <v>3.5629214456763939E-3</v>
          </cell>
          <cell r="H313">
            <v>1.5225287746846649E-3</v>
          </cell>
          <cell r="I313">
            <v>2.4309188110179878E-3</v>
          </cell>
          <cell r="J313">
            <v>6.4067428812316307E-2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5.1211068274176512E-4</v>
          </cell>
          <cell r="F314">
            <v>2.8885261269389205E-3</v>
          </cell>
          <cell r="G314">
            <v>4.5973179944259835E-3</v>
          </cell>
          <cell r="H314">
            <v>1.9031609683590816E-3</v>
          </cell>
          <cell r="I314">
            <v>2.8599044835499188E-3</v>
          </cell>
          <cell r="J314">
            <v>7.1186032013674003E-2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5.1211068274176512E-4</v>
          </cell>
          <cell r="F315">
            <v>2.8885261269389205E-3</v>
          </cell>
          <cell r="G315">
            <v>4.5973179944259835E-3</v>
          </cell>
          <cell r="H315">
            <v>1.9031609683590816E-3</v>
          </cell>
          <cell r="I315">
            <v>2.8599044835499188E-3</v>
          </cell>
          <cell r="J315">
            <v>7.1186032013674003E-2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1.9825598216137701E-4</v>
          </cell>
          <cell r="F316">
            <v>5.5284954705166702E-6</v>
          </cell>
          <cell r="G316">
            <v>3.8287866023066496E-6</v>
          </cell>
          <cell r="H316">
            <v>3.7918645032488999E-6</v>
          </cell>
          <cell r="I316">
            <v>4.6027271802923801E-5</v>
          </cell>
          <cell r="J316">
            <v>4.5745059455996002E-2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3.6322256427098764E-4</v>
          </cell>
          <cell r="F317">
            <v>3.6671053043089996E-4</v>
          </cell>
          <cell r="G317">
            <v>3.6718951973710765E-4</v>
          </cell>
          <cell r="H317">
            <v>2.83828625821216E-4</v>
          </cell>
          <cell r="I317">
            <v>1.9692333796119391E-4</v>
          </cell>
          <cell r="J317">
            <v>4.5861429335842231E-2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0.92935150825081869</v>
          </cell>
          <cell r="F318">
            <v>2.0705062109470709</v>
          </cell>
          <cell r="G318">
            <v>3.3977326267592527E-2</v>
          </cell>
          <cell r="H318">
            <v>1.3142263355284434</v>
          </cell>
          <cell r="I318">
            <v>1.1296484376645884E-2</v>
          </cell>
          <cell r="J318">
            <v>3.3237096234073728E-3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7.0502528212130947E-2</v>
          </cell>
          <cell r="F319">
            <v>0.17132423511900111</v>
          </cell>
          <cell r="G319">
            <v>3.2543637075735394E-3</v>
          </cell>
          <cell r="H319">
            <v>0.17069494820224479</v>
          </cell>
          <cell r="I319">
            <v>5.0960358385807973E-3</v>
          </cell>
          <cell r="J319">
            <v>1.4993818247504139E-3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21.882027848816598</v>
          </cell>
          <cell r="F320">
            <v>51.245507117146097</v>
          </cell>
          <cell r="G320">
            <v>1.0383173558246599</v>
          </cell>
          <cell r="H320">
            <v>47.774228630321304</v>
          </cell>
          <cell r="I320">
            <v>1.4958295207437</v>
          </cell>
          <cell r="J320">
            <v>0.44122149681162098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0.29690675507213821</v>
          </cell>
          <cell r="F321">
            <v>0.69532574107389689</v>
          </cell>
          <cell r="G321">
            <v>1.408843087957481E-2</v>
          </cell>
          <cell r="H321">
            <v>0.64822562592023447</v>
          </cell>
          <cell r="I321">
            <v>2.0296194311312025E-2</v>
          </cell>
          <cell r="J321">
            <v>5.9867231589093789E-3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6.6181604859765798E-3</v>
          </cell>
          <cell r="G322">
            <v>2.6907803037067799E-4</v>
          </cell>
          <cell r="H322">
            <v>1.7042590026603799E-2</v>
          </cell>
          <cell r="I322">
            <v>8.2424114209239202E-6</v>
          </cell>
          <cell r="J322">
            <v>4.7279817383934699E-5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8.30510251921719E-3</v>
          </cell>
          <cell r="F323">
            <v>7.5506771051587398E-3</v>
          </cell>
          <cell r="G323">
            <v>7.8184446509331623E-3</v>
          </cell>
          <cell r="H323">
            <v>2.4860248901880648E-2</v>
          </cell>
          <cell r="I323">
            <v>1.2055184666538918E-2</v>
          </cell>
          <cell r="J323">
            <v>2.0533880548017855E-4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29.714401274052236</v>
          </cell>
          <cell r="F324">
            <v>29.714363917412363</v>
          </cell>
          <cell r="G324">
            <v>26.108700333387571</v>
          </cell>
          <cell r="H324">
            <v>29.714369899341413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89.580579194629152</v>
          </cell>
          <cell r="F325">
            <v>89.580466574845687</v>
          </cell>
          <cell r="G325">
            <v>78.710402956233366</v>
          </cell>
          <cell r="H325">
            <v>89.580484608682639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1.0099997911726013</v>
          </cell>
          <cell r="G326">
            <v>1.0099996534921392</v>
          </cell>
          <cell r="H326">
            <v>1.0099996059354479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2652.2348234634101</v>
          </cell>
          <cell r="F327">
            <v>2731.81183079213</v>
          </cell>
          <cell r="G327">
            <v>2705.3369232172099</v>
          </cell>
          <cell r="H327">
            <v>2612.6063732771499</v>
          </cell>
          <cell r="I327">
            <v>2284.68713439779</v>
          </cell>
          <cell r="J327">
            <v>1186.0726933036999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47.185109221531185</v>
          </cell>
          <cell r="F328">
            <v>48.283002182988213</v>
          </cell>
          <cell r="G328">
            <v>47.816201183719031</v>
          </cell>
          <cell r="H328">
            <v>46.176424504366807</v>
          </cell>
          <cell r="I328">
            <v>40.473557128514472</v>
          </cell>
          <cell r="J328">
            <v>21.035189794023189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47.025440132329877</v>
          </cell>
          <cell r="F329">
            <v>48.436379978583908</v>
          </cell>
          <cell r="G329">
            <v>47.966966723709369</v>
          </cell>
          <cell r="H329">
            <v>46.322808036828832</v>
          </cell>
          <cell r="I329">
            <v>40.508637134712686</v>
          </cell>
          <cell r="J329">
            <v>21.02965768268982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0.31040756338527409</v>
          </cell>
          <cell r="F330">
            <v>8.6802894852402817E-4</v>
          </cell>
          <cell r="G330">
            <v>8.6886889012042373E-4</v>
          </cell>
          <cell r="H330">
            <v>8.6972533927367633E-4</v>
          </cell>
          <cell r="I330">
            <v>8.7480755942648844E-4</v>
          </cell>
          <cell r="J330">
            <v>8.8979306223135218E-4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1.1201640477900923E-3</v>
          </cell>
          <cell r="H331">
            <v>2.6285242708240633E-4</v>
          </cell>
          <cell r="I331">
            <v>9.334280464368705E-2</v>
          </cell>
          <cell r="J331">
            <v>7.1841747625738667E-2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4.2139485558829798E-6</v>
          </cell>
          <cell r="F332">
            <v>1.7781291953815701E-7</v>
          </cell>
          <cell r="G332">
            <v>3.6936424803847798E-7</v>
          </cell>
          <cell r="H332">
            <v>2.50768303094803E-7</v>
          </cell>
          <cell r="I332">
            <v>4.4383327095469499E-7</v>
          </cell>
          <cell r="J332">
            <v>8.1578206615235904E-7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3.097244221344476</v>
          </cell>
          <cell r="F333">
            <v>3.0972443991573955</v>
          </cell>
          <cell r="G333">
            <v>3.0972447685216435</v>
          </cell>
          <cell r="H333">
            <v>3.0972450192899466</v>
          </cell>
          <cell r="I333">
            <v>3.0972458717824711</v>
          </cell>
          <cell r="J333">
            <v>1.5532889282048374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2.0172201131705501E-2</v>
          </cell>
          <cell r="I334">
            <v>6.2442450341276101E-2</v>
          </cell>
          <cell r="J334">
            <v>4.2918656068808403E-2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1.5021851906589232E-4</v>
          </cell>
          <cell r="I335">
            <v>4.8713968351350148E-4</v>
          </cell>
          <cell r="J335">
            <v>3.4243608565538605E-4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1.6824474135379924E-4</v>
          </cell>
          <cell r="I336">
            <v>5.1636806452431158E-4</v>
          </cell>
          <cell r="J336">
            <v>3.4243608565538605E-4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3.5766314063307694E-4</v>
          </cell>
          <cell r="I337">
            <v>1.1071356443488679E-3</v>
          </cell>
          <cell r="J337">
            <v>7.6096907923419105E-4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1.3289617663474499E-5</v>
          </cell>
          <cell r="I338">
            <v>3.6855538001976698E-7</v>
          </cell>
          <cell r="J338">
            <v>3.0128262817664599E-6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1.3289617663474499E-5</v>
          </cell>
          <cell r="I339">
            <v>4.3269364947719223E-5</v>
          </cell>
          <cell r="J339">
            <v>3.038820293380367E-5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7.09052881162375E-4</v>
          </cell>
          <cell r="I340">
            <v>0.17782528383302793</v>
          </cell>
          <cell r="J340">
            <v>8.5268469272922212E-2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9.4859777344696026E-4</v>
          </cell>
          <cell r="I341">
            <v>0.29637547305504641</v>
          </cell>
          <cell r="J341">
            <v>0.17053693854584445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1.9137768441232995E-3</v>
          </cell>
          <cell r="I342">
            <v>0.53886217377567081</v>
          </cell>
          <cell r="J342">
            <v>0.28422631838632717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1.3320808352736501E-4</v>
          </cell>
          <cell r="I343">
            <v>2.75346989015718E-2</v>
          </cell>
          <cell r="J343">
            <v>1.9646229059372201E-6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1.3320808352736501E-4</v>
          </cell>
          <cell r="I344">
            <v>2.7760514535045827E-2</v>
          </cell>
          <cell r="J344">
            <v>2.0041752145060186E-2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5.7519158665494574</v>
          </cell>
          <cell r="F345">
            <v>12.985885321920625</v>
          </cell>
          <cell r="G345">
            <v>16.368874466553329</v>
          </cell>
          <cell r="H345">
            <v>26.552470415296472</v>
          </cell>
          <cell r="I345">
            <v>24.849523366869828</v>
          </cell>
          <cell r="J345">
            <v>22.977732928532806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5.3094607998918057</v>
          </cell>
          <cell r="F346">
            <v>12.981958540470085</v>
          </cell>
          <cell r="G346">
            <v>16.36206617236255</v>
          </cell>
          <cell r="H346">
            <v>18.665598014713378</v>
          </cell>
          <cell r="I346">
            <v>12.972912934174694</v>
          </cell>
          <cell r="J346">
            <v>10.543579983029296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0.44245506665765011</v>
          </cell>
          <cell r="F347">
            <v>3.9267814505478792E-3</v>
          </cell>
          <cell r="G347">
            <v>6.808294190766063E-3</v>
          </cell>
          <cell r="H347">
            <v>7.8868724005831146</v>
          </cell>
          <cell r="I347">
            <v>11.87661043269512</v>
          </cell>
          <cell r="J347">
            <v>12.434152945503495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2.32060002895592E-7</v>
          </cell>
          <cell r="F348">
            <v>2.4914820876122601E-7</v>
          </cell>
          <cell r="G348">
            <v>1.7820659194986301E-6</v>
          </cell>
          <cell r="H348">
            <v>9.0933938714962399E-7</v>
          </cell>
          <cell r="I348">
            <v>3.2369183312023801E-7</v>
          </cell>
          <cell r="J348">
            <v>4.5735635197276701E-7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0.86351888172514857</v>
          </cell>
          <cell r="G349">
            <v>0.86351928748202866</v>
          </cell>
          <cell r="H349">
            <v>0.86352156985678663</v>
          </cell>
          <cell r="I349">
            <v>0.86352255674271117</v>
          </cell>
          <cell r="J349">
            <v>0.86352306300771831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3.5542402168698561E-4</v>
          </cell>
          <cell r="G350">
            <v>8.6987364963186497E-3</v>
          </cell>
          <cell r="H350">
            <v>4.4012152536137316E-3</v>
          </cell>
          <cell r="I350">
            <v>4.5225700507052637E-2</v>
          </cell>
          <cell r="J350">
            <v>0.14661242782313427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3.5571453429730483E-4</v>
          </cell>
          <cell r="G351">
            <v>8.7098459937596743E-3</v>
          </cell>
          <cell r="H351">
            <v>4.401215253613722E-3</v>
          </cell>
          <cell r="I351">
            <v>4.5225700507052553E-2</v>
          </cell>
          <cell r="J351">
            <v>0.14661242782313424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4.3274274323358325E-4</v>
          </cell>
          <cell r="G352">
            <v>1.0368864278359547E-2</v>
          </cell>
          <cell r="H352">
            <v>5.058868107562395E-3</v>
          </cell>
          <cell r="I352">
            <v>4.8629785491497816E-2</v>
          </cell>
          <cell r="J352">
            <v>0.1480933614375167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4.3274274323358325E-4</v>
          </cell>
          <cell r="G353">
            <v>1.0368864278359547E-2</v>
          </cell>
          <cell r="H353">
            <v>5.058868107562395E-3</v>
          </cell>
          <cell r="I353">
            <v>4.8629785491497816E-2</v>
          </cell>
          <cell r="J353">
            <v>0.1480933614375167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2.57155147267204E-3</v>
          </cell>
          <cell r="F354">
            <v>3.2942348591416702E-5</v>
          </cell>
          <cell r="G354">
            <v>3.6684448936877903E-5</v>
          </cell>
          <cell r="H354">
            <v>2.01824149621817E-5</v>
          </cell>
          <cell r="I354">
            <v>3.0293209877066199E-3</v>
          </cell>
          <cell r="J354">
            <v>3.0421568006321301E-2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2.57155147267204E-3</v>
          </cell>
          <cell r="F355">
            <v>2.600343413411615E-3</v>
          </cell>
          <cell r="G355">
            <v>2.6253198564082725E-3</v>
          </cell>
          <cell r="H355">
            <v>2.6136425256954826E-3</v>
          </cell>
          <cell r="I355">
            <v>8.7940225757343685E-3</v>
          </cell>
          <cell r="J355">
            <v>3.5045047985552649E-2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3.1061125098217716E-6</v>
          </cell>
          <cell r="F356">
            <v>6.2991093039620235E-6</v>
          </cell>
          <cell r="G356">
            <v>6.434090216899848E-6</v>
          </cell>
          <cell r="H356">
            <v>8.4447451512521083E-4</v>
          </cell>
          <cell r="I356">
            <v>3.7949072550610662E-3</v>
          </cell>
          <cell r="J356">
            <v>1.0585800490375243E-2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3.1061125098217767E-6</v>
          </cell>
          <cell r="F357">
            <v>6.3042580012219764E-6</v>
          </cell>
          <cell r="G357">
            <v>6.4423074457847768E-6</v>
          </cell>
          <cell r="H357">
            <v>8.4447451512520953E-4</v>
          </cell>
          <cell r="I357">
            <v>3.7949072550610618E-3</v>
          </cell>
          <cell r="J357">
            <v>1.0585800490375243E-2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3.1061125098217767E-6</v>
          </cell>
          <cell r="F358">
            <v>6.3042580012219764E-6</v>
          </cell>
          <cell r="G358">
            <v>6.4423074457847768E-6</v>
          </cell>
          <cell r="H358">
            <v>9.7066036223126054E-4</v>
          </cell>
          <cell r="I358">
            <v>4.0805454355073946E-3</v>
          </cell>
          <cell r="J358">
            <v>1.0692727768047951E-2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3.1061125098217767E-6</v>
          </cell>
          <cell r="F359">
            <v>6.3042580012219764E-6</v>
          </cell>
          <cell r="G359">
            <v>6.4423074457847768E-6</v>
          </cell>
          <cell r="H359">
            <v>9.7066036223126054E-4</v>
          </cell>
          <cell r="I359">
            <v>4.0805454355073946E-3</v>
          </cell>
          <cell r="J359">
            <v>1.0692727768047951E-2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1.39946023806693E-3</v>
          </cell>
          <cell r="F360">
            <v>3.6480116903196199E-5</v>
          </cell>
          <cell r="G360">
            <v>6.3615272267828407E-5</v>
          </cell>
          <cell r="H360">
            <v>6.3852554248951406E-5</v>
          </cell>
          <cell r="I360">
            <v>1.2749696507044999E-4</v>
          </cell>
          <cell r="J360">
            <v>2.6636316280260699E-4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1.39946023806693E-3</v>
          </cell>
          <cell r="F361">
            <v>1.4317417300351016E-3</v>
          </cell>
          <cell r="G361">
            <v>1.4848692510963473E-3</v>
          </cell>
          <cell r="H361">
            <v>1.5331485841394109E-3</v>
          </cell>
          <cell r="I361">
            <v>2.1745260443539281E-3</v>
          </cell>
          <cell r="J361">
            <v>1.2000141038254247E-3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213.78052856412401</v>
          </cell>
          <cell r="F362">
            <v>4.1518114624081601E-2</v>
          </cell>
          <cell r="G362">
            <v>0.111968066924376</v>
          </cell>
          <cell r="H362">
            <v>5.3140675100653199E-2</v>
          </cell>
          <cell r="I362">
            <v>9.8681503060114306E-2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2.7300018778994293</v>
          </cell>
          <cell r="F363">
            <v>5.3019108733557286E-4</v>
          </cell>
          <cell r="G363">
            <v>1.4298450612943833E-3</v>
          </cell>
          <cell r="H363">
            <v>6.78612518137317E-4</v>
          </cell>
          <cell r="I363">
            <v>1.260174116312199E-3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2.7763705008327801</v>
          </cell>
          <cell r="F364">
            <v>5.3919629381924111E-4</v>
          </cell>
          <cell r="G364">
            <v>1.4541307392776119E-3</v>
          </cell>
          <cell r="H364">
            <v>6.9013863767082128E-4</v>
          </cell>
          <cell r="I364">
            <v>1.2815779618196653E-3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0.25064648352445001</v>
          </cell>
          <cell r="G365">
            <v>1.2810722191973301</v>
          </cell>
          <cell r="H365">
            <v>1.0751776531831501</v>
          </cell>
          <cell r="I365">
            <v>16.4356178349889</v>
          </cell>
          <cell r="J365">
            <v>11.765094613562001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1.2626754823919135E-3</v>
          </cell>
          <cell r="G366">
            <v>5.927048622378946E-3</v>
          </cell>
          <cell r="H366">
            <v>5.5459929922569489E-3</v>
          </cell>
          <cell r="I366">
            <v>8.8517029686899923E-2</v>
          </cell>
          <cell r="J366">
            <v>6.4516036519308956E-2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2.7163487733847212E-3</v>
          </cell>
          <cell r="G367">
            <v>1.2562617999616998E-2</v>
          </cell>
          <cell r="H367">
            <v>1.1461718850664377E-2</v>
          </cell>
          <cell r="I367">
            <v>0.17848515822112604</v>
          </cell>
          <cell r="J367">
            <v>0.12695091057025298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4.4440865873129403E-3</v>
          </cell>
          <cell r="G368">
            <v>2.2714046439668945E-2</v>
          </cell>
          <cell r="H368">
            <v>1.9063433567077147E-2</v>
          </cell>
          <cell r="I368">
            <v>0.29141166374093735</v>
          </cell>
          <cell r="J368">
            <v>0.20860096832556832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1.6326693239405399E-4</v>
          </cell>
          <cell r="G369">
            <v>2.7678372239908999E-4</v>
          </cell>
          <cell r="H369">
            <v>1.7025179512803899E-6</v>
          </cell>
          <cell r="I369">
            <v>9.2387002444739598E-7</v>
          </cell>
          <cell r="J369">
            <v>1.34592527818029E-4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1.6326693239405399E-4</v>
          </cell>
          <cell r="G370">
            <v>4.3999918556899246E-4</v>
          </cell>
          <cell r="H370">
            <v>4.415365079893218E-4</v>
          </cell>
          <cell r="I370">
            <v>6.6600280725185356E-3</v>
          </cell>
          <cell r="J370">
            <v>5.1541224029935115E-3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26.492980528906141</v>
          </cell>
          <cell r="F371">
            <v>4.7886447842307336E-4</v>
          </cell>
          <cell r="G371">
            <v>5.1891850522934897E-4</v>
          </cell>
          <cell r="H371">
            <v>3.441962584685763E-4</v>
          </cell>
          <cell r="I371">
            <v>9.3274552640067545E-4</v>
          </cell>
          <cell r="J371">
            <v>3.3244803356866738E-4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26.492980528906141</v>
          </cell>
          <cell r="F372">
            <v>4.7886447842307336E-4</v>
          </cell>
          <cell r="G372">
            <v>5.1891850522934897E-4</v>
          </cell>
          <cell r="H372">
            <v>3.441962584685763E-4</v>
          </cell>
          <cell r="I372">
            <v>9.3274552640067545E-4</v>
          </cell>
          <cell r="J372">
            <v>3.3244803356866738E-4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1.43109430764833E-6</v>
          </cell>
          <cell r="F373">
            <v>1.21122776790381E-6</v>
          </cell>
          <cell r="G373">
            <v>1.5033949750345401E-6</v>
          </cell>
          <cell r="H373">
            <v>1.7196164640812999E-6</v>
          </cell>
          <cell r="I373">
            <v>3.1131845815955099E-6</v>
          </cell>
          <cell r="J373">
            <v>4.5690454145462003E-6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4.0267164194892509</v>
          </cell>
          <cell r="F374">
            <v>5.7662621293008698E-4</v>
          </cell>
          <cell r="G374">
            <v>5.6816066878973004E-4</v>
          </cell>
          <cell r="H374">
            <v>5.6212036545577604E-4</v>
          </cell>
          <cell r="I374">
            <v>5.6050398855411743E-4</v>
          </cell>
          <cell r="J374">
            <v>2.8549877568373461E-4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4.0491763302290332E-3</v>
          </cell>
          <cell r="F375">
            <v>3.2508388125285404E-3</v>
          </cell>
          <cell r="G375">
            <v>4.0394548846839637E-3</v>
          </cell>
          <cell r="H375">
            <v>2.1473332314838499E-3</v>
          </cell>
          <cell r="I375">
            <v>7.537389558672819E-2</v>
          </cell>
          <cell r="J375">
            <v>0.94417305762341397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4.049176330229021E-3</v>
          </cell>
          <cell r="F376">
            <v>3.2508388125285308E-3</v>
          </cell>
          <cell r="G376">
            <v>4.0394548846839516E-3</v>
          </cell>
          <cell r="H376">
            <v>2.1473332314838442E-3</v>
          </cell>
          <cell r="I376">
            <v>7.537389558672794E-2</v>
          </cell>
          <cell r="J376">
            <v>0.94417305762341075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4.6705443727482121E-3</v>
          </cell>
          <cell r="F377">
            <v>3.7497816441336628E-3</v>
          </cell>
          <cell r="G377">
            <v>4.659332141675983E-3</v>
          </cell>
          <cell r="H377">
            <v>2.4770532713886619E-3</v>
          </cell>
          <cell r="I377">
            <v>8.6933276428076064E-2</v>
          </cell>
          <cell r="J377">
            <v>1.0889626966162158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4.6705443727482121E-3</v>
          </cell>
          <cell r="F378">
            <v>3.7497816441336628E-3</v>
          </cell>
          <cell r="G378">
            <v>4.659332141675983E-3</v>
          </cell>
          <cell r="H378">
            <v>2.4770532713886619E-3</v>
          </cell>
          <cell r="I378">
            <v>8.6933276428076064E-2</v>
          </cell>
          <cell r="J378">
            <v>1.0889626966162158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6.95696455482975E-4</v>
          </cell>
          <cell r="F379">
            <v>1.21125225361674E-6</v>
          </cell>
          <cell r="G379">
            <v>2.8921741666377702E-6</v>
          </cell>
          <cell r="H379">
            <v>3.2533159229510001E-6</v>
          </cell>
          <cell r="I379">
            <v>0.24360544907857101</v>
          </cell>
          <cell r="J379">
            <v>0.88905715635184601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6.95696455482975E-4</v>
          </cell>
          <cell r="F380">
            <v>6.9673308686808136E-4</v>
          </cell>
          <cell r="G380">
            <v>6.9913236696321208E-4</v>
          </cell>
          <cell r="H380">
            <v>5.1462468446757061E-4</v>
          </cell>
          <cell r="I380">
            <v>0.24518206315671559</v>
          </cell>
          <cell r="J380">
            <v>1.01150252055187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0.14080477727697005</v>
          </cell>
          <cell r="H381">
            <v>0.15585147308304706</v>
          </cell>
          <cell r="I381">
            <v>1.421246098704847</v>
          </cell>
          <cell r="J381">
            <v>5.8670540738569601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0.14080477727697005</v>
          </cell>
          <cell r="H382">
            <v>0.15585147308304706</v>
          </cell>
          <cell r="I382">
            <v>1.421246098704847</v>
          </cell>
          <cell r="J382">
            <v>5.8670540738569601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0.14080477727696999</v>
          </cell>
          <cell r="H383">
            <v>0.155851473083047</v>
          </cell>
          <cell r="I383">
            <v>1.4212460987048501</v>
          </cell>
          <cell r="J383">
            <v>5.8670540738569601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4.4925167507273003E-2</v>
          </cell>
          <cell r="H384">
            <v>2.2669638789279399E-6</v>
          </cell>
          <cell r="I384">
            <v>0.17054151227282499</v>
          </cell>
          <cell r="J384">
            <v>1.36598044013915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4.4925167507273003E-2</v>
          </cell>
          <cell r="H385">
            <v>4.4927434471151897E-2</v>
          </cell>
          <cell r="I385">
            <v>0.409703801342433</v>
          </cell>
          <cell r="J385">
            <v>1.69130058399548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4.2695645886856176E-2</v>
          </cell>
          <cell r="F386">
            <v>2.3055667148799572E-4</v>
          </cell>
          <cell r="G386">
            <v>4.1481354340931866E-3</v>
          </cell>
          <cell r="H386">
            <v>1.0656648066747942E-2</v>
          </cell>
          <cell r="I386">
            <v>5.0065591558506789E-2</v>
          </cell>
          <cell r="J386">
            <v>3.5667026576355475E-2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4.2695645886856273E-2</v>
          </cell>
          <cell r="F387">
            <v>2.3040306944170194E-4</v>
          </cell>
          <cell r="G387">
            <v>4.1438189560140089E-3</v>
          </cell>
          <cell r="H387">
            <v>1.0656648066747942E-2</v>
          </cell>
          <cell r="I387">
            <v>5.0065591558506969E-2</v>
          </cell>
          <cell r="J387">
            <v>3.5667026576355489E-2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5.6927527848439304E-2</v>
          </cell>
          <cell r="F388">
            <v>3.0336404198178348E-4</v>
          </cell>
          <cell r="G388">
            <v>5.3524328182737732E-3</v>
          </cell>
          <cell r="H388">
            <v>1.3320810083445218E-2</v>
          </cell>
          <cell r="I388">
            <v>5.8900695951165497E-2</v>
          </cell>
          <cell r="J388">
            <v>3.9630029529287861E-2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5.6927527848439304E-2</v>
          </cell>
          <cell r="F389">
            <v>3.0336404198178348E-4</v>
          </cell>
          <cell r="G389">
            <v>5.3524328182737732E-3</v>
          </cell>
          <cell r="H389">
            <v>1.3320810083445218E-2</v>
          </cell>
          <cell r="I389">
            <v>5.8900695951165497E-2</v>
          </cell>
          <cell r="J389">
            <v>3.9630029529287861E-2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4.4426063162438401E-3</v>
          </cell>
          <cell r="F390">
            <v>5.9810870992326397E-5</v>
          </cell>
          <cell r="G390">
            <v>1.09299363407747E-3</v>
          </cell>
          <cell r="H390">
            <v>1.02143667085675E-4</v>
          </cell>
          <cell r="I390">
            <v>1.70174429816779E-4</v>
          </cell>
          <cell r="J390">
            <v>4.8926629626997904E-3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4.4426063162438401E-3</v>
          </cell>
          <cell r="F391">
            <v>4.4938192952013187E-3</v>
          </cell>
          <cell r="G391">
            <v>5.5600667456502158E-3</v>
          </cell>
          <cell r="H391">
            <v>5.6114798445092116E-3</v>
          </cell>
          <cell r="I391">
            <v>2.0772302078953059E-2</v>
          </cell>
          <cell r="J391">
            <v>1.3702416199002145E-2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2.4083010300903346E-5</v>
          </cell>
          <cell r="G392">
            <v>3.8187593086367912</v>
          </cell>
          <cell r="H392">
            <v>4.8998196071255524</v>
          </cell>
          <cell r="I392">
            <v>6.5849554035064868</v>
          </cell>
          <cell r="J392">
            <v>8.8496348422274043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2.4083010300903346E-5</v>
          </cell>
          <cell r="G393">
            <v>3.8187593086367912</v>
          </cell>
          <cell r="H393">
            <v>4.8998196071255524</v>
          </cell>
          <cell r="I393">
            <v>6.5849554035064868</v>
          </cell>
          <cell r="J393">
            <v>8.8496348422274043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2.40830103009034E-5</v>
          </cell>
          <cell r="G394">
            <v>3.8187593086367899</v>
          </cell>
          <cell r="H394">
            <v>4.8998196071255604</v>
          </cell>
          <cell r="I394">
            <v>6.5849554035064903</v>
          </cell>
          <cell r="J394">
            <v>8.8496348422274096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8.2549829977324893E-6</v>
          </cell>
          <cell r="G395">
            <v>1.2184045032961801</v>
          </cell>
          <cell r="H395">
            <v>0.194061928275191</v>
          </cell>
          <cell r="I395">
            <v>0.26080790687337901</v>
          </cell>
          <cell r="J395">
            <v>2.06054931681519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8.2549829977324893E-6</v>
          </cell>
          <cell r="G396">
            <v>1.2184127582791799</v>
          </cell>
          <cell r="H396">
            <v>1.41247468655437</v>
          </cell>
          <cell r="I396">
            <v>1.89825021227719</v>
          </cell>
          <cell r="J396">
            <v>2.55109124135143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8.4414333038993483</v>
          </cell>
          <cell r="F397">
            <v>4.3618647577598705E-4</v>
          </cell>
          <cell r="G397">
            <v>0.3764796504158347</v>
          </cell>
          <cell r="H397">
            <v>2.3260264955138329E-2</v>
          </cell>
          <cell r="I397">
            <v>0.10036580702301255</v>
          </cell>
          <cell r="J397">
            <v>4.0018645378876172E-2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8.4414333038993306</v>
          </cell>
          <cell r="F398">
            <v>4.364772667598365E-4</v>
          </cell>
          <cell r="G398">
            <v>0.37687181671835085</v>
          </cell>
          <cell r="H398">
            <v>2.3260264955138329E-2</v>
          </cell>
          <cell r="I398">
            <v>0.10036580702301225</v>
          </cell>
          <cell r="J398">
            <v>4.0018645378876158E-2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11.255244405199253</v>
          </cell>
          <cell r="F399">
            <v>5.743121931074106E-4</v>
          </cell>
          <cell r="G399">
            <v>0.48628621512047621</v>
          </cell>
          <cell r="H399">
            <v>2.907533119392644E-2</v>
          </cell>
          <cell r="I399">
            <v>0.11807742002705823</v>
          </cell>
          <cell r="J399">
            <v>4.4465161532082888E-2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11.255244405199253</v>
          </cell>
          <cell r="F400">
            <v>5.743121931074106E-4</v>
          </cell>
          <cell r="G400">
            <v>0.48628621512047621</v>
          </cell>
          <cell r="H400">
            <v>2.907533119392644E-2</v>
          </cell>
          <cell r="I400">
            <v>0.11807742002705823</v>
          </cell>
          <cell r="J400">
            <v>4.4465161532082888E-2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0.53476771074996099</v>
          </cell>
          <cell r="F401">
            <v>2.43566754354504E-5</v>
          </cell>
          <cell r="G401">
            <v>2.91941081776127E-5</v>
          </cell>
          <cell r="H401">
            <v>2.4831726328974701E-5</v>
          </cell>
          <cell r="I401">
            <v>1.09883476960904E-2</v>
          </cell>
          <cell r="J401">
            <v>5.5936757995088098E-5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0.53545092908007097</v>
          </cell>
          <cell r="F402">
            <v>2.6601828999875954E-2</v>
          </cell>
          <cell r="G402">
            <v>2.630986479889097E-2</v>
          </cell>
          <cell r="H402">
            <v>7.1265756602061359E-3</v>
          </cell>
          <cell r="I402">
            <v>2.2755430699559393E-2</v>
          </cell>
          <cell r="J402">
            <v>1.2892581580335427E-2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54.68657462302356</v>
          </cell>
          <cell r="F403">
            <v>4.4171086685256006E-3</v>
          </cell>
          <cell r="G403">
            <v>7.7593593690470294E-3</v>
          </cell>
          <cell r="H403">
            <v>2.5689604247600148E-3</v>
          </cell>
          <cell r="I403">
            <v>0.11425465556462455</v>
          </cell>
          <cell r="J403">
            <v>1.0798437422124605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60.308620230642845</v>
          </cell>
          <cell r="F404">
            <v>58.273345676546114</v>
          </cell>
          <cell r="G404">
            <v>61.926173082337691</v>
          </cell>
          <cell r="H404">
            <v>62.842218349059223</v>
          </cell>
          <cell r="I404">
            <v>66.430737103764955</v>
          </cell>
          <cell r="J404">
            <v>67.91740598757346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114.99519357543086</v>
          </cell>
          <cell r="F405">
            <v>58.277762785214591</v>
          </cell>
          <cell r="G405">
            <v>61.93393244170678</v>
          </cell>
          <cell r="H405">
            <v>62.844787309483984</v>
          </cell>
          <cell r="I405">
            <v>66.544991759329648</v>
          </cell>
          <cell r="J405">
            <v>68.997249729785878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5.6503025961241799E-8</v>
          </cell>
          <cell r="F406">
            <v>6.0648730663783698E-8</v>
          </cell>
          <cell r="G406">
            <v>6.9169340680259801E-8</v>
          </cell>
          <cell r="H406">
            <v>8.0926801769454894E-8</v>
          </cell>
          <cell r="I406">
            <v>1.51163006619233E-7</v>
          </cell>
          <cell r="J406">
            <v>2.5654840058625101E-7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4.3683888773202533</v>
          </cell>
          <cell r="G407">
            <v>4.3683889761007766</v>
          </cell>
          <cell r="H407">
            <v>4.3683890897951807</v>
          </cell>
          <cell r="I407">
            <v>4.3683893223854282</v>
          </cell>
          <cell r="J407">
            <v>4.3683895906016881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0.42418593225435841</v>
          </cell>
          <cell r="F408">
            <v>7.5076201976033555E-2</v>
          </cell>
          <cell r="G408">
            <v>0.29814243875215352</v>
          </cell>
          <cell r="H408">
            <v>2.8099246843445481E-3</v>
          </cell>
          <cell r="I408">
            <v>0.63423328626582631</v>
          </cell>
          <cell r="J408">
            <v>2.4315210169123435E-4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1.1093245750362644</v>
          </cell>
          <cell r="F409">
            <v>0.19633813740541478</v>
          </cell>
          <cell r="G409">
            <v>0.77969755482292957</v>
          </cell>
          <cell r="H409">
            <v>7.3484721423417677E-3</v>
          </cell>
          <cell r="I409">
            <v>1.6586372089746797</v>
          </cell>
          <cell r="J409">
            <v>6.3588766474240318E-4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1.7396459051569413</v>
          </cell>
          <cell r="F410">
            <v>0.30065125269276499</v>
          </cell>
          <cell r="G410">
            <v>1.1497632468228505</v>
          </cell>
          <cell r="H410">
            <v>1.0712368266046976E-2</v>
          </cell>
          <cell r="I410">
            <v>2.0721665164007774</v>
          </cell>
          <cell r="J410">
            <v>9.6405099124099601E-4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2.16164323979127E-7</v>
          </cell>
          <cell r="G411">
            <v>6.1139021615214405E-5</v>
          </cell>
          <cell r="H411">
            <v>1.9475204404781099E-6</v>
          </cell>
          <cell r="I411">
            <v>2.79689044409492E-2</v>
          </cell>
          <cell r="J411">
            <v>5.2652103341991703E-7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1.5909467374298603E-2</v>
          </cell>
          <cell r="F412">
            <v>1.1063173402649583E-2</v>
          </cell>
          <cell r="G412">
            <v>1.1122932578873396E-2</v>
          </cell>
          <cell r="H412">
            <v>2.8306332334417095E-4</v>
          </cell>
          <cell r="I412">
            <v>2.8472721811623154E-2</v>
          </cell>
          <cell r="J412">
            <v>4.3941022436801147E-5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3.848830560758648E-3</v>
          </cell>
          <cell r="J413">
            <v>3.4574959892081114E-3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3.848830560758648E-3</v>
          </cell>
          <cell r="J414">
            <v>3.4574959892081114E-3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3.9874783627261401E-4</v>
          </cell>
          <cell r="J415">
            <v>1.8799832950066301E-4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3.9893835821764998E-4</v>
          </cell>
          <cell r="J416">
            <v>3.2457793551736799E-4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124.99439135659934</v>
          </cell>
          <cell r="F417">
            <v>139.76822822765331</v>
          </cell>
          <cell r="G417">
            <v>124.42991763080175</v>
          </cell>
          <cell r="H417">
            <v>127.78940962544364</v>
          </cell>
          <cell r="I417">
            <v>110.12319158824701</v>
          </cell>
          <cell r="J417">
            <v>62.374499874710359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126.31071196376524</v>
          </cell>
          <cell r="F418">
            <v>143.39099762750774</v>
          </cell>
          <cell r="G418">
            <v>127.3780110287185</v>
          </cell>
          <cell r="H418">
            <v>130.34551589347629</v>
          </cell>
          <cell r="I418">
            <v>111.52187848873098</v>
          </cell>
          <cell r="J418">
            <v>62.717779168358099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1.09513340780751E-7</v>
          </cell>
          <cell r="F419">
            <v>1.17988051694589E-7</v>
          </cell>
          <cell r="G419">
            <v>1.3982055411823999E-7</v>
          </cell>
          <cell r="H419">
            <v>1.68705573123054E-7</v>
          </cell>
          <cell r="I419">
            <v>3.9529047437258201E-7</v>
          </cell>
          <cell r="J419">
            <v>1.24044433169515E-6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15.305609292299144</v>
          </cell>
          <cell r="I420">
            <v>15.30560971999272</v>
          </cell>
          <cell r="J420">
            <v>15.30561050447043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12.24000127656249</v>
          </cell>
          <cell r="F421">
            <v>12.241481507967048</v>
          </cell>
          <cell r="G421">
            <v>12.245848962731195</v>
          </cell>
          <cell r="H421">
            <v>12.253949905372391</v>
          </cell>
          <cell r="I421">
            <v>12.270184490482452</v>
          </cell>
          <cell r="J421">
            <v>12.286500847194478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12.24000127656249</v>
          </cell>
          <cell r="F422">
            <v>12.241481507967048</v>
          </cell>
          <cell r="G422">
            <v>12.245848962731195</v>
          </cell>
          <cell r="H422">
            <v>12.253949905372391</v>
          </cell>
          <cell r="I422">
            <v>12.270184490482452</v>
          </cell>
          <cell r="J422">
            <v>12.286500847194478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4.7488011587521936E-6</v>
          </cell>
          <cell r="F424">
            <v>6.3133595536544826E-6</v>
          </cell>
          <cell r="G424">
            <v>6.5084635636865732E-6</v>
          </cell>
          <cell r="H424">
            <v>8.5788040030285585E-4</v>
          </cell>
          <cell r="I424">
            <v>2.0787439215289405E-3</v>
          </cell>
          <cell r="J424">
            <v>7.8296588118080741E-4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4.7488011587521851E-6</v>
          </cell>
          <cell r="F425">
            <v>6.3175684600235753E-6</v>
          </cell>
          <cell r="G425">
            <v>6.5152432132320699E-6</v>
          </cell>
          <cell r="H425">
            <v>8.5788040030285585E-4</v>
          </cell>
          <cell r="I425">
            <v>2.0787439215289327E-3</v>
          </cell>
          <cell r="J425">
            <v>7.8296588118080643E-4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3.7752636605506502E-6</v>
          </cell>
          <cell r="F426">
            <v>4.5787965977406943E-6</v>
          </cell>
          <cell r="G426">
            <v>4.8194590616451628E-6</v>
          </cell>
          <cell r="H426">
            <v>1.0723505003902745E-3</v>
          </cell>
          <cell r="I426">
            <v>2.4455810841654802E-3</v>
          </cell>
          <cell r="J426">
            <v>8.699620902041219E-4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3.7752636605506502E-6</v>
          </cell>
          <cell r="F427">
            <v>4.5787965977406943E-6</v>
          </cell>
          <cell r="G427">
            <v>4.8194590616451628E-6</v>
          </cell>
          <cell r="H427">
            <v>1.0723505003902745E-3</v>
          </cell>
          <cell r="I427">
            <v>2.4455810841654802E-3</v>
          </cell>
          <cell r="J427">
            <v>8.699620902041219E-4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1.7383512843485399E-3</v>
          </cell>
          <cell r="F428">
            <v>4.1587879347721199E-5</v>
          </cell>
          <cell r="G428">
            <v>6.2843272815302096E-5</v>
          </cell>
          <cell r="H428">
            <v>4.9873452357930399E-5</v>
          </cell>
          <cell r="I428">
            <v>1.4935919503215601E-4</v>
          </cell>
          <cell r="J428">
            <v>2.9341691982448298E-4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1.7383512843485399E-3</v>
          </cell>
          <cell r="F429">
            <v>1.7747806186252206E-3</v>
          </cell>
          <cell r="G429">
            <v>1.824242069435712E-3</v>
          </cell>
          <cell r="H429">
            <v>1.8526789332836101E-3</v>
          </cell>
          <cell r="I429">
            <v>2.4470900665010272E-3</v>
          </cell>
          <cell r="J429">
            <v>1.3514028424451742E-3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0.18406463905627207</v>
          </cell>
          <cell r="F430">
            <v>1.9962159431124906</v>
          </cell>
          <cell r="G430">
            <v>1.3464574567053033E-3</v>
          </cell>
          <cell r="H430">
            <v>5.3471016794522509E-4</v>
          </cell>
          <cell r="I430">
            <v>2.9369868210040194E-4</v>
          </cell>
          <cell r="J430">
            <v>1.2662222927509364E-6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15.8762763656843</v>
          </cell>
          <cell r="F431">
            <v>172.18123025112999</v>
          </cell>
          <cell r="G431">
            <v>0.116137085357033</v>
          </cell>
          <cell r="H431">
            <v>4.6120789117156599E-2</v>
          </cell>
          <cell r="I431">
            <v>2.5332630260599499E-2</v>
          </cell>
          <cell r="J431">
            <v>1.09216496787079E-4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0.21541758976505179</v>
          </cell>
          <cell r="F432">
            <v>2.3362446438416478</v>
          </cell>
          <cell r="G432">
            <v>1.5758084851700597E-3</v>
          </cell>
          <cell r="H432">
            <v>6.2579089711202907E-4</v>
          </cell>
          <cell r="I432">
            <v>3.4372632646675005E-4</v>
          </cell>
          <cell r="J432">
            <v>1.4819063336103056E-6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8.5947541905065101E-4</v>
          </cell>
          <cell r="F433">
            <v>0.21276977370788</v>
          </cell>
          <cell r="G433">
            <v>6.2681945968327899E-6</v>
          </cell>
          <cell r="H433">
            <v>6.2636341421555703E-6</v>
          </cell>
          <cell r="I433">
            <v>2.2162537775319998E-5</v>
          </cell>
          <cell r="J433">
            <v>2.9443079973719399E-4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4.0432398058374015E-2</v>
          </cell>
          <cell r="F434">
            <v>0.25320021044455798</v>
          </cell>
          <cell r="G434">
            <v>2.9864299828054053E-3</v>
          </cell>
          <cell r="H434">
            <v>2.168996064830897E-3</v>
          </cell>
          <cell r="I434">
            <v>1.1032187029940133E-3</v>
          </cell>
          <cell r="J434">
            <v>3.2359272734327333E-4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4.6642075113346372E-2</v>
          </cell>
          <cell r="I435">
            <v>2.0044259013448515</v>
          </cell>
          <cell r="J435">
            <v>4.0555315737075448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2.1972987227818666E-4</v>
          </cell>
          <cell r="I436">
            <v>2.4940193332906083E-3</v>
          </cell>
          <cell r="J436">
            <v>9.6243607625692807E-4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2.0937497996508487E-4</v>
          </cell>
          <cell r="I437">
            <v>3.1843941774559906E-3</v>
          </cell>
          <cell r="J437">
            <v>1.0121380855531894E-3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1.680969424097395E-4</v>
          </cell>
          <cell r="I438">
            <v>4.4895085365545052E-4</v>
          </cell>
          <cell r="J438">
            <v>5.6618893276615589E-4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2.5433201436679287E-4</v>
          </cell>
          <cell r="I439">
            <v>4.0439777329143937E-4</v>
          </cell>
          <cell r="J439">
            <v>2.4980743037598436E-4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5.8888514765427146E-3</v>
          </cell>
          <cell r="I440">
            <v>0.6711889847050877</v>
          </cell>
          <cell r="J440">
            <v>1.352624279996181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3.7976024996754097E-3</v>
          </cell>
          <cell r="I441">
            <v>0.26818451175152602</v>
          </cell>
          <cell r="J441">
            <v>0.65765006177141272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6.3726598519287039E-3</v>
          </cell>
          <cell r="I442">
            <v>0.36762672427570259</v>
          </cell>
          <cell r="J442">
            <v>0.7627380269124221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3.6245630990033107E-3</v>
          </cell>
          <cell r="I443">
            <v>0.26964230410282664</v>
          </cell>
          <cell r="J443">
            <v>0.69871299503544693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1.1527966732026234E-3</v>
          </cell>
          <cell r="I444">
            <v>1.8245669141601665E-3</v>
          </cell>
          <cell r="J444">
            <v>1.8276314212931305E-3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3.0032260156130338E-4</v>
          </cell>
          <cell r="I445">
            <v>7.0022384539290253E-4</v>
          </cell>
          <cell r="J445">
            <v>6.4399053933798767E-4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5.0116762214886743E-3</v>
          </cell>
          <cell r="I446">
            <v>0.33568496957897359</v>
          </cell>
          <cell r="J446">
            <v>0.52251406964481295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1.5373909649841941E-3</v>
          </cell>
          <cell r="I447">
            <v>3.8029582797647183E-3</v>
          </cell>
          <cell r="J447">
            <v>1.2391060198818737E-3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1.9621143832799601E-4</v>
          </cell>
          <cell r="I448">
            <v>1.3582837781405498E-2</v>
          </cell>
          <cell r="J448">
            <v>1.2865943838100989E-2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3.3714210590722314E-3</v>
          </cell>
          <cell r="I449">
            <v>4.9365745264161199E-3</v>
          </cell>
          <cell r="J449">
            <v>2.9943109395405036E-3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4.4185131706882749E-3</v>
          </cell>
          <cell r="I450">
            <v>9.0878430282814605E-3</v>
          </cell>
          <cell r="J450">
            <v>5.1956731834037042E-3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4.3747767845897043E-3</v>
          </cell>
          <cell r="I451">
            <v>1.0475840061916318E-2</v>
          </cell>
          <cell r="J451">
            <v>8.2812083465128444E-3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1.857932666141704E-4</v>
          </cell>
          <cell r="I452">
            <v>3.2677524888579328E-4</v>
          </cell>
          <cell r="J452">
            <v>1.9810037197497376E-4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2.0810419092198804E-4</v>
          </cell>
          <cell r="I453">
            <v>2.4450495243877307E-4</v>
          </cell>
          <cell r="J453">
            <v>1.7899740772236455E-4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1.5338976125928896E-4</v>
          </cell>
          <cell r="I454">
            <v>1.1760438476177501E-4</v>
          </cell>
          <cell r="J454">
            <v>9.137394066307801E-5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1.8093954394910421E-4</v>
          </cell>
          <cell r="I455">
            <v>2.4297913846458877E-4</v>
          </cell>
          <cell r="J455">
            <v>1.7103626283507104E-4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9.6020636727743537E-4</v>
          </cell>
          <cell r="I456">
            <v>1.0340955727709995E-3</v>
          </cell>
          <cell r="J456">
            <v>5.4561891592289232E-4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4.0946269259340643E-3</v>
          </cell>
          <cell r="I457">
            <v>3.9218721999635303E-2</v>
          </cell>
          <cell r="J457">
            <v>2.4298862218443885E-2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4.7854082879133196E-3</v>
          </cell>
          <cell r="I458">
            <v>1.0547560883767</v>
          </cell>
          <cell r="J458">
            <v>4.6080212628040101E-2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4.7854082879133196E-3</v>
          </cell>
          <cell r="I459">
            <v>1.3029059206344831</v>
          </cell>
          <cell r="J459">
            <v>0.91513351234661822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1.183950764129841</v>
          </cell>
          <cell r="F460">
            <v>3.9670705602000991E-4</v>
          </cell>
          <cell r="G460">
            <v>1.8019946456203323E-3</v>
          </cell>
          <cell r="H460">
            <v>3.8579906622893324E-4</v>
          </cell>
          <cell r="I460">
            <v>8.1757030137434062E-4</v>
          </cell>
          <cell r="J460">
            <v>2.5914297694374614E-4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1.183950764129841</v>
          </cell>
          <cell r="F461">
            <v>3.9670705602000991E-4</v>
          </cell>
          <cell r="G461">
            <v>1.8019946456203323E-3</v>
          </cell>
          <cell r="H461">
            <v>3.8579906622893324E-4</v>
          </cell>
          <cell r="I461">
            <v>8.1757030137434062E-4</v>
          </cell>
          <cell r="J461">
            <v>2.5914297694374614E-4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144.68751570774714</v>
          </cell>
          <cell r="F462">
            <v>104.8193245366369</v>
          </cell>
          <cell r="G462">
            <v>99.762991398101335</v>
          </cell>
          <cell r="H462">
            <v>130.44865849013303</v>
          </cell>
          <cell r="I462">
            <v>128.54319464399813</v>
          </cell>
          <cell r="J462">
            <v>90.8198676841007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31.065933620404266</v>
          </cell>
          <cell r="F463">
            <v>70.216455675076006</v>
          </cell>
          <cell r="G463">
            <v>70.49578890208565</v>
          </cell>
          <cell r="H463">
            <v>42.961479833738075</v>
          </cell>
          <cell r="I463">
            <v>29.926051599842864</v>
          </cell>
          <cell r="J463">
            <v>27.315833110616296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2.5511968098319463E-2</v>
          </cell>
          <cell r="F464">
            <v>2.6288468361241215E-3</v>
          </cell>
          <cell r="G464">
            <v>4.6409415442357554E-3</v>
          </cell>
          <cell r="H464">
            <v>1.6093723358449915E-3</v>
          </cell>
          <cell r="I464">
            <v>0.81179478985091413</v>
          </cell>
          <cell r="J464">
            <v>2.8613674610572208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179.46133058459691</v>
          </cell>
          <cell r="F465">
            <v>183.28745058129434</v>
          </cell>
          <cell r="G465">
            <v>177.7016021712771</v>
          </cell>
          <cell r="H465">
            <v>180.00170093172164</v>
          </cell>
          <cell r="I465">
            <v>163.55237217785469</v>
          </cell>
          <cell r="J465">
            <v>122.91723551919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1.4630019613224501E-7</v>
          </cell>
          <cell r="F466">
            <v>1.5715629452403799E-7</v>
          </cell>
          <cell r="G466">
            <v>1.8471806328401699E-7</v>
          </cell>
          <cell r="H466">
            <v>2.3083732648463099E-7</v>
          </cell>
          <cell r="I466">
            <v>5.2698620705708498E-7</v>
          </cell>
          <cell r="J466">
            <v>1.64921776078776E-6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13.914190311776082</v>
          </cell>
          <cell r="I467">
            <v>13.914190886252982</v>
          </cell>
          <cell r="J467">
            <v>13.914191931367485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0.90177487810514767</v>
          </cell>
          <cell r="F468">
            <v>3.0215822137571969E-4</v>
          </cell>
          <cell r="G468">
            <v>1.3725178032168541E-3</v>
          </cell>
          <cell r="H468">
            <v>2.9384997794006427E-4</v>
          </cell>
          <cell r="I468">
            <v>6.2271538749847962E-4</v>
          </cell>
          <cell r="J468">
            <v>1.9738035864777214E-4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1.183950764129841</v>
          </cell>
          <cell r="F469">
            <v>3.9670705602000991E-4</v>
          </cell>
          <cell r="G469">
            <v>1.8019946456203323E-3</v>
          </cell>
          <cell r="H469">
            <v>3.8579906622893324E-4</v>
          </cell>
          <cell r="I469">
            <v>8.1757030137434062E-4</v>
          </cell>
          <cell r="J469">
            <v>2.5914297694374614E-4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2.23434065134098E-5</v>
          </cell>
          <cell r="F470">
            <v>1.4332273157801601E-5</v>
          </cell>
          <cell r="G470">
            <v>1.0909145028786799E-5</v>
          </cell>
          <cell r="H470">
            <v>1.38874108932878E-5</v>
          </cell>
          <cell r="I470">
            <v>1.35130277616726E-5</v>
          </cell>
          <cell r="J470">
            <v>1.28732435757093E-5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0.11439823848809591</v>
          </cell>
          <cell r="F471">
            <v>2.8217916020112088E-3</v>
          </cell>
          <cell r="G471">
            <v>2.7073819921199921E-3</v>
          </cell>
          <cell r="H471">
            <v>1.1757517690250893E-3</v>
          </cell>
          <cell r="I471">
            <v>5.3900473009545874E-4</v>
          </cell>
          <cell r="J471">
            <v>4.256230058073955E-4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1.79620204290067E-2</v>
          </cell>
          <cell r="J472">
            <v>4.9555317316516637E-3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2.2901576046983552E-2</v>
          </cell>
          <cell r="J473">
            <v>6.5660795444384525E-3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2.5326448804899502</v>
          </cell>
          <cell r="J474">
            <v>0.69872997416288396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4.4905051072516765E-2</v>
          </cell>
          <cell r="J475">
            <v>1.2388829329129158E-2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6.9126498965769697E-4</v>
          </cell>
          <cell r="J476">
            <v>1.17060792211107E-6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6.9126498965769697E-4</v>
          </cell>
          <cell r="J477">
            <v>6.9225269843038435E-4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260.1214441393181</v>
          </cell>
          <cell r="F478">
            <v>119.53040863822829</v>
          </cell>
          <cell r="G478">
            <v>116.7285850564075</v>
          </cell>
          <cell r="H478">
            <v>145.3818122810423</v>
          </cell>
          <cell r="I478">
            <v>143.29475189137682</v>
          </cell>
          <cell r="J478">
            <v>142.83822494884183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0.11095814709160692</v>
          </cell>
          <cell r="F479">
            <v>2.3123517290451249E-3</v>
          </cell>
          <cell r="G479">
            <v>4.36768927697718E-3</v>
          </cell>
          <cell r="H479">
            <v>1.503878636275015E-3</v>
          </cell>
          <cell r="I479">
            <v>2.1510976115825427E-3</v>
          </cell>
          <cell r="J479">
            <v>0.89948395414647342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268.45152061108729</v>
          </cell>
          <cell r="F480">
            <v>125.18580032323067</v>
          </cell>
          <cell r="G480">
            <v>121.98823804881302</v>
          </cell>
          <cell r="H480">
            <v>151.38074735799319</v>
          </cell>
          <cell r="I480">
            <v>148.14020232154854</v>
          </cell>
          <cell r="J480">
            <v>147.53978831470755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1.1045725153234001E-6</v>
          </cell>
          <cell r="F481">
            <v>1.0653629306546201E-6</v>
          </cell>
          <cell r="G481">
            <v>1.2200953732076601E-6</v>
          </cell>
          <cell r="H481">
            <v>1.2790286212312501E-6</v>
          </cell>
          <cell r="I481">
            <v>2.9842854534640398E-6</v>
          </cell>
          <cell r="J481">
            <v>7.5219670915132396E-6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12.649264830267084</v>
          </cell>
          <cell r="I482">
            <v>12.649268457460442</v>
          </cell>
          <cell r="J482">
            <v>12.649273640624024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2267.7885979590601</v>
          </cell>
          <cell r="F483">
            <v>2036.3576531061501</v>
          </cell>
          <cell r="G483">
            <v>1961.9478830226999</v>
          </cell>
          <cell r="H483">
            <v>1398.8090496310599</v>
          </cell>
          <cell r="I483">
            <v>457.972672818143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30.256633453225472</v>
          </cell>
          <cell r="F484">
            <v>27.168902403492719</v>
          </cell>
          <cell r="G484">
            <v>26.176368980781074</v>
          </cell>
          <cell r="H484">
            <v>18.663105510703904</v>
          </cell>
          <cell r="I484">
            <v>6.1111833476971329</v>
          </cell>
          <cell r="J484">
            <v>0.87182221856811748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30.770537285740314</v>
          </cell>
          <cell r="F485">
            <v>27.630361643231343</v>
          </cell>
          <cell r="G485">
            <v>26.620731112926737</v>
          </cell>
          <cell r="H485">
            <v>18.97977000856255</v>
          </cell>
          <cell r="I485">
            <v>6.2140118428513249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2.393395370450022E-4</v>
          </cell>
          <cell r="H486">
            <v>3.2545883051682175E-4</v>
          </cell>
          <cell r="I486">
            <v>9.6925504776662771E-4</v>
          </cell>
          <cell r="J486">
            <v>0.88662925892657196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9.2701560007341808</v>
          </cell>
          <cell r="F487">
            <v>9.2700891952604998</v>
          </cell>
          <cell r="G487">
            <v>0.19995758380770001</v>
          </cell>
          <cell r="H487">
            <v>0.10016757036462701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0.10000168285581652</v>
          </cell>
          <cell r="F488">
            <v>0.10000096219266991</v>
          </cell>
          <cell r="G488">
            <v>2.1570397390258838E-3</v>
          </cell>
          <cell r="H488">
            <v>1.0805563146130217E-3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0.10000168285581652</v>
          </cell>
          <cell r="F489">
            <v>0.10000096219266991</v>
          </cell>
          <cell r="G489">
            <v>2.1570397390258838E-3</v>
          </cell>
          <cell r="H489">
            <v>1.0805563146130217E-3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54.392401269769934</v>
          </cell>
          <cell r="F490">
            <v>43.5165669429161</v>
          </cell>
          <cell r="G490">
            <v>53.296431665333522</v>
          </cell>
          <cell r="H490">
            <v>52.203323399485456</v>
          </cell>
          <cell r="I490">
            <v>50.017113161808922</v>
          </cell>
          <cell r="J490">
            <v>47.831137894780824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54.392401269769934</v>
          </cell>
          <cell r="F491">
            <v>43.5165669429161</v>
          </cell>
          <cell r="G491">
            <v>53.296431665333522</v>
          </cell>
          <cell r="H491">
            <v>52.203323399485456</v>
          </cell>
          <cell r="I491">
            <v>50.017113161808922</v>
          </cell>
          <cell r="J491">
            <v>47.831137894780824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3.5523948045977494</v>
          </cell>
          <cell r="G493">
            <v>3.6605908270812799</v>
          </cell>
          <cell r="H493">
            <v>13.329792311814456</v>
          </cell>
          <cell r="I493">
            <v>15.528682330253734</v>
          </cell>
          <cell r="J493">
            <v>21.987202642100922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1.1841316015325836</v>
          </cell>
          <cell r="G494">
            <v>1.2201969423604269</v>
          </cell>
          <cell r="H494">
            <v>4.4432641039381506</v>
          </cell>
          <cell r="I494">
            <v>5.1762274434179112</v>
          </cell>
          <cell r="J494">
            <v>7.3290675473669706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0.21881027025701499</v>
          </cell>
          <cell r="G495">
            <v>6.67109173270709E-3</v>
          </cell>
          <cell r="H495">
            <v>0.59532587589133501</v>
          </cell>
          <cell r="I495">
            <v>0.156258281575895</v>
          </cell>
          <cell r="J495">
            <v>0.97449201436322896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0.21881027025701499</v>
          </cell>
          <cell r="G496">
            <v>0.22548102355829275</v>
          </cell>
          <cell r="H496">
            <v>0.82080622693713146</v>
          </cell>
          <cell r="I496">
            <v>0.96110287338685485</v>
          </cell>
          <cell r="J496">
            <v>1.3567915217231377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7.1200012782356072</v>
          </cell>
          <cell r="F497">
            <v>7.6289071055546085</v>
          </cell>
          <cell r="G497">
            <v>7.3111259398844908</v>
          </cell>
          <cell r="H497">
            <v>8.3873652020009501</v>
          </cell>
          <cell r="I497">
            <v>10.311121532789421</v>
          </cell>
          <cell r="J497">
            <v>13.613200079686191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7.7403370801456592</v>
          </cell>
          <cell r="F498">
            <v>8.2914020808605713</v>
          </cell>
          <cell r="G498">
            <v>7.9428935376749639</v>
          </cell>
          <cell r="H498">
            <v>9.1061519189845779</v>
          </cell>
          <cell r="I498">
            <v>11.180095869636846</v>
          </cell>
          <cell r="J498">
            <v>14.741133518652914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0.79547410550373998</v>
          </cell>
          <cell r="F499">
            <v>5.9392086244875499E-8</v>
          </cell>
          <cell r="G499">
            <v>6.7937725138086095E-8</v>
          </cell>
          <cell r="H499">
            <v>7.8377770550209906E-8</v>
          </cell>
          <cell r="I499">
            <v>1.4842980485616401E-7</v>
          </cell>
          <cell r="J499">
            <v>2.0128512706547499E-7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0.79547410550373998</v>
          </cell>
          <cell r="F500">
            <v>0.79547416489582601</v>
          </cell>
          <cell r="G500">
            <v>0.79547423283355101</v>
          </cell>
          <cell r="H500">
            <v>0.79547431121132195</v>
          </cell>
          <cell r="I500">
            <v>0.79547457778481501</v>
          </cell>
          <cell r="J500">
            <v>0.79547477906994202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2.195612452111158E-3</v>
          </cell>
          <cell r="I501">
            <v>1.8239394324376867</v>
          </cell>
          <cell r="J501">
            <v>10.333798488010682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2.2123394797092686E-3</v>
          </cell>
          <cell r="I502">
            <v>1.8378349107559708</v>
          </cell>
          <cell r="J502">
            <v>10.412525374595813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2.6175021017594099E-4</v>
          </cell>
          <cell r="I503">
            <v>1.0467250084281199E-2</v>
          </cell>
          <cell r="J503">
            <v>0.32343857350696498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2.6175021017594099E-4</v>
          </cell>
          <cell r="I504">
            <v>0.109086754387313</v>
          </cell>
          <cell r="J504">
            <v>0.432525327894278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1.2875826701042443</v>
          </cell>
          <cell r="G505">
            <v>2.1035165562020168</v>
          </cell>
          <cell r="H505">
            <v>2.6990068606887383</v>
          </cell>
          <cell r="I505">
            <v>3.6272614810435244</v>
          </cell>
          <cell r="J505">
            <v>4.8747445773780562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1.2875826701042443</v>
          </cell>
          <cell r="G506">
            <v>2.1035165562020168</v>
          </cell>
          <cell r="H506">
            <v>2.6990068606887383</v>
          </cell>
          <cell r="I506">
            <v>3.6272614810435244</v>
          </cell>
          <cell r="J506">
            <v>4.8747445773780562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1.2875826701042401</v>
          </cell>
          <cell r="G507">
            <v>2.1035165562020102</v>
          </cell>
          <cell r="H507">
            <v>2.6990068606887401</v>
          </cell>
          <cell r="I507">
            <v>3.6272614810435302</v>
          </cell>
          <cell r="J507">
            <v>4.87474457737805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3.3001354968547201E-8</v>
          </cell>
          <cell r="G508">
            <v>0.187999430382216</v>
          </cell>
          <cell r="H508">
            <v>0.118621880207415</v>
          </cell>
          <cell r="I508">
            <v>0.36865167280445199</v>
          </cell>
          <cell r="J508">
            <v>0.83651723546267398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0.438945350477768</v>
          </cell>
          <cell r="G509">
            <v>0.67114746338357101</v>
          </cell>
          <cell r="H509">
            <v>0.77804455585046806</v>
          </cell>
          <cell r="I509">
            <v>1.045633311938807</v>
          </cell>
          <cell r="J509">
            <v>1.4052463007751901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1.4500012780276748</v>
          </cell>
          <cell r="F510">
            <v>3.8013922711916921</v>
          </cell>
          <cell r="G510">
            <v>3.800928723038159</v>
          </cell>
          <cell r="H510">
            <v>1.0207651474600383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1.4500012780276748</v>
          </cell>
          <cell r="F511">
            <v>3.8013922711916921</v>
          </cell>
          <cell r="G511">
            <v>3.800928723038159</v>
          </cell>
          <cell r="H511">
            <v>1.0207651474600383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94.167870079243585</v>
          </cell>
          <cell r="J513">
            <v>1679.0351414301863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-94.1678700792435</v>
          </cell>
          <cell r="J514">
            <v>-1679.0351414301899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0.67036895158445831</v>
          </cell>
          <cell r="J515">
            <v>12.446753957300558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0.31690168620356118</v>
          </cell>
          <cell r="J516">
            <v>5.8839200525420674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0.94613060659089598</v>
          </cell>
          <cell r="J517">
            <v>16.851346218413259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1.5416529617152799E-2</v>
          </cell>
          <cell r="J518">
            <v>0.23212291964661599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1.5416529617152799E-2</v>
          </cell>
          <cell r="J519">
            <v>0.24331121201160699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1.4367241611925597E-5</v>
          </cell>
          <cell r="G520">
            <v>1.4245926576487244E-5</v>
          </cell>
          <cell r="H520">
            <v>1.151936083806273E-5</v>
          </cell>
          <cell r="I520">
            <v>5.1232583880966058E-6</v>
          </cell>
          <cell r="J520">
            <v>3.5340899661587928E-6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3.5918104029813958E-4</v>
          </cell>
          <cell r="G521">
            <v>3.5614816441218063E-4</v>
          </cell>
          <cell r="H521">
            <v>2.8798402095156825E-4</v>
          </cell>
          <cell r="I521">
            <v>1.2808145970241502E-4</v>
          </cell>
          <cell r="J521">
            <v>9.5327071253679176E-5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4.3101724835776767E-5</v>
          </cell>
          <cell r="G522">
            <v>4.2737779729461676E-5</v>
          </cell>
          <cell r="H522">
            <v>3.4558082514188167E-5</v>
          </cell>
          <cell r="I522">
            <v>1.53697751642898E-5</v>
          </cell>
          <cell r="J522">
            <v>1.1439248550441501E-5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4.8489440440248799E-4</v>
          </cell>
          <cell r="G523">
            <v>4.8080002195644364E-4</v>
          </cell>
          <cell r="H523">
            <v>3.8877842828461692E-4</v>
          </cell>
          <cell r="I523">
            <v>1.7290997059826027E-4</v>
          </cell>
          <cell r="J523">
            <v>1.2869154619246697E-4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1.2896005782536001E-6</v>
          </cell>
          <cell r="F524">
            <v>3.7902013955382698E-5</v>
          </cell>
          <cell r="G524">
            <v>9.5026890896823702E-7</v>
          </cell>
          <cell r="H524">
            <v>6.3574964926772499E-7</v>
          </cell>
          <cell r="I524">
            <v>4.24036904988802E-6</v>
          </cell>
          <cell r="J524">
            <v>8.2799367453385293E-6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1.2896005782536001E-6</v>
          </cell>
          <cell r="F525">
            <v>3.9127733593342804E-5</v>
          </cell>
          <cell r="G525">
            <v>3.9876064951305262E-5</v>
          </cell>
          <cell r="H525">
            <v>4.0024909603430664E-5</v>
          </cell>
          <cell r="I525">
            <v>3.3513474547824568E-5</v>
          </cell>
          <cell r="J525">
            <v>1.9564765707221845E-5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4514.4822120978897</v>
          </cell>
          <cell r="F526">
            <v>3846.5257184250599</v>
          </cell>
          <cell r="G526">
            <v>3257.9970128908399</v>
          </cell>
          <cell r="H526">
            <v>3143.85087161293</v>
          </cell>
          <cell r="I526">
            <v>1896.5410249067199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60.231819511519639</v>
          </cell>
          <cell r="F527">
            <v>51.320003476308514</v>
          </cell>
          <cell r="G527">
            <v>43.468140783255237</v>
          </cell>
          <cell r="H527">
            <v>41.945293531159521</v>
          </cell>
          <cell r="I527">
            <v>25.304451428118234</v>
          </cell>
          <cell r="J527">
            <v>2.3456967471958061E-3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61.254846839862793</v>
          </cell>
          <cell r="F528">
            <v>52.191665107531328</v>
          </cell>
          <cell r="G528">
            <v>44.206200989020942</v>
          </cell>
          <cell r="H528">
            <v>42.657406670460368</v>
          </cell>
          <cell r="I528">
            <v>25.733256782994808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2.3885046599339481E-4</v>
          </cell>
          <cell r="H529">
            <v>3.2061276734306492E-4</v>
          </cell>
          <cell r="I529">
            <v>9.8649728918881723E-4</v>
          </cell>
          <cell r="J529">
            <v>2.3845648021032007E-3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71.694109006180938</v>
          </cell>
          <cell r="F530">
            <v>35.433984684086944</v>
          </cell>
          <cell r="G530">
            <v>54.84792269873364</v>
          </cell>
          <cell r="H530">
            <v>31.024403700810488</v>
          </cell>
          <cell r="I530">
            <v>13.982452191634037</v>
          </cell>
          <cell r="J530">
            <v>22.25950391709581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71.694109006180938</v>
          </cell>
          <cell r="F531">
            <v>35.433984684086944</v>
          </cell>
          <cell r="G531">
            <v>54.84792269873364</v>
          </cell>
          <cell r="H531">
            <v>31.024403700810488</v>
          </cell>
          <cell r="I531">
            <v>13.982452191634037</v>
          </cell>
          <cell r="J531">
            <v>22.25950391709581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2.1086982933616901E-6</v>
          </cell>
          <cell r="F532">
            <v>2.0335171571182699E-6</v>
          </cell>
          <cell r="G532">
            <v>2.5788258629091901E-6</v>
          </cell>
          <cell r="H532">
            <v>1.55954253761612E-6</v>
          </cell>
          <cell r="I532">
            <v>1.8999455590210799E-6</v>
          </cell>
          <cell r="J532">
            <v>2.7011431223944601E-6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3.749998238270261</v>
          </cell>
          <cell r="F533">
            <v>3.7499969054609603</v>
          </cell>
          <cell r="G533">
            <v>3.7499963469979702</v>
          </cell>
          <cell r="H533">
            <v>3.7499977128683546</v>
          </cell>
          <cell r="I533">
            <v>2.3999998668287912</v>
          </cell>
          <cell r="J533">
            <v>2.399999947928646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0.75602556718728153</v>
          </cell>
          <cell r="J534">
            <v>2693.9190169091999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-0.75602556718728098</v>
          </cell>
          <cell r="J535">
            <v>-2693.9190169091999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1.6756122212204859E-3</v>
          </cell>
          <cell r="J536">
            <v>5.9706494378293211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7.7580008202994596E-3</v>
          </cell>
          <cell r="J537">
            <v>22.483334378302626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1.98994651390021E-4</v>
          </cell>
          <cell r="J538">
            <v>0.35208754067721998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1.98994651390021E-4</v>
          </cell>
          <cell r="J539">
            <v>0.35228644650105423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3.9601278230032254E-2</v>
          </cell>
          <cell r="F540">
            <v>1.26721940474921E-4</v>
          </cell>
          <cell r="G540">
            <v>2.9093115851531589E-3</v>
          </cell>
          <cell r="H540">
            <v>5.8351883387790216E-4</v>
          </cell>
          <cell r="I540">
            <v>1.3815977359745533E-3</v>
          </cell>
          <cell r="J540">
            <v>1.7670629716462444E-6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9.0018895123955094</v>
          </cell>
          <cell r="F541">
            <v>0.14254232752510901</v>
          </cell>
          <cell r="G541">
            <v>0.73897722125670795</v>
          </cell>
          <cell r="H541">
            <v>0.159953176985351</v>
          </cell>
          <cell r="I541">
            <v>0.33660854308174598</v>
          </cell>
          <cell r="J541">
            <v>1.1195825452255401E-3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0.12214232716954564</v>
          </cell>
          <cell r="F542">
            <v>1.9340885688617217E-3</v>
          </cell>
          <cell r="G542">
            <v>1.0026827968204989E-2</v>
          </cell>
          <cell r="H542">
            <v>2.1703280459341987E-3</v>
          </cell>
          <cell r="I542">
            <v>4.5672800960888148E-3</v>
          </cell>
          <cell r="J542">
            <v>1.519107931106573E-5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5.0629513406057003E-6</v>
          </cell>
          <cell r="G543">
            <v>5.8354918469984601E-6</v>
          </cell>
          <cell r="H543">
            <v>5.6865567413215104E-6</v>
          </cell>
          <cell r="I543">
            <v>1.62556125057602E-2</v>
          </cell>
          <cell r="J543">
            <v>1.2807175692320001E-4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1.3840619957142503E-2</v>
          </cell>
          <cell r="F544">
            <v>1.4759790934495004E-3</v>
          </cell>
          <cell r="G544">
            <v>1.4287911763930065E-3</v>
          </cell>
          <cell r="H544">
            <v>1.4138043337813457E-3</v>
          </cell>
          <cell r="I544">
            <v>2.272304027458041E-2</v>
          </cell>
          <cell r="J544">
            <v>2.1445540891037781E-2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8.5743688019661501</v>
          </cell>
          <cell r="F545">
            <v>9.5802973593545993</v>
          </cell>
          <cell r="G545">
            <v>8.5741830422171113</v>
          </cell>
          <cell r="H545">
            <v>6.6599997940761888</v>
          </cell>
          <cell r="I545">
            <v>3.1240017286749082</v>
          </cell>
          <cell r="J545">
            <v>0.53542770735745426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8.5743688019661501</v>
          </cell>
          <cell r="F546">
            <v>9.5802973593545993</v>
          </cell>
          <cell r="G546">
            <v>8.5741830422171113</v>
          </cell>
          <cell r="H546">
            <v>6.6599997940761888</v>
          </cell>
          <cell r="I546">
            <v>3.1240017286749082</v>
          </cell>
          <cell r="J546">
            <v>0.53542770735745426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1.9260188642033374E-3</v>
          </cell>
          <cell r="I547">
            <v>2.5192409667206487E-3</v>
          </cell>
          <cell r="J547">
            <v>4.5032151705139199E-4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3.0781025180645172E-3</v>
          </cell>
          <cell r="I548">
            <v>3.8526294778183871E-3</v>
          </cell>
          <cell r="J548">
            <v>6.6134040527559711E-4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6.1574154490172724E-3</v>
          </cell>
          <cell r="I549">
            <v>7.9585001076105527E-3</v>
          </cell>
          <cell r="J549">
            <v>1.3906661483850757E-3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1.4119702492983101E-4</v>
          </cell>
          <cell r="I550">
            <v>3.2644734037007102E-5</v>
          </cell>
          <cell r="J550">
            <v>1.30970070696303E-6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1.4119702492983101E-4</v>
          </cell>
          <cell r="I551">
            <v>2.0560712108700927E-4</v>
          </cell>
          <cell r="J551">
            <v>5.7231571664464438E-5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32.820801273622372</v>
          </cell>
          <cell r="F552">
            <v>32.820783528029182</v>
          </cell>
          <cell r="G552">
            <v>31.556752860233644</v>
          </cell>
          <cell r="H552">
            <v>32.820793517133495</v>
          </cell>
          <cell r="I552">
            <v>32.82079551662121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98.945503246277013</v>
          </cell>
          <cell r="F553">
            <v>98.945449748294592</v>
          </cell>
          <cell r="G553">
            <v>95.134752090395821</v>
          </cell>
          <cell r="H553">
            <v>98.945479862640312</v>
          </cell>
          <cell r="I553">
            <v>98.945485890534428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1.2199999040979501</v>
          </cell>
          <cell r="G554">
            <v>1.2199998543158215</v>
          </cell>
          <cell r="H554">
            <v>1.2199998296279178</v>
          </cell>
          <cell r="I554">
            <v>1.2199998644726284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1.1895574441761283E-3</v>
          </cell>
          <cell r="I555">
            <v>2.8232298141123192E-3</v>
          </cell>
          <cell r="J555">
            <v>2.2121699262306104E-3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1.1895574441761283E-3</v>
          </cell>
          <cell r="I556">
            <v>2.8232298141123192E-3</v>
          </cell>
          <cell r="J556">
            <v>2.2121699262306104E-3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8.1782725719566998E-5</v>
          </cell>
          <cell r="I557">
            <v>1.5666015387904401E-4</v>
          </cell>
          <cell r="J557">
            <v>6.4848302549264897E-5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8.1782725719566998E-5</v>
          </cell>
          <cell r="I558">
            <v>1.6830863564461801E-4</v>
          </cell>
          <cell r="J558">
            <v>1.18507733771076E-4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5.0060824776053446E-4</v>
          </cell>
          <cell r="G559">
            <v>5.8687298684029386E-3</v>
          </cell>
          <cell r="H559">
            <v>3.0789863999089932E-3</v>
          </cell>
          <cell r="I559">
            <v>0.13350478312304143</v>
          </cell>
          <cell r="J559">
            <v>7.874485701584021E-4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0.13213472980766999</v>
          </cell>
          <cell r="G560">
            <v>0.95135380255883994</v>
          </cell>
          <cell r="H560">
            <v>0.45485751566675398</v>
          </cell>
          <cell r="I560">
            <v>18.513604721436</v>
          </cell>
          <cell r="J560">
            <v>0.116920092296913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2.3428143582920188E-3</v>
          </cell>
          <cell r="G561">
            <v>1.6867975222674463E-2</v>
          </cell>
          <cell r="H561">
            <v>8.0648495685594745E-3</v>
          </cell>
          <cell r="I561">
            <v>0.32825540286234023</v>
          </cell>
          <cell r="J561">
            <v>2.073051281860167E-3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0.25000018399129798</v>
          </cell>
          <cell r="G562">
            <v>7.0950082212545007E-2</v>
          </cell>
          <cell r="H562">
            <v>7.046036594377067E-2</v>
          </cell>
          <cell r="I562">
            <v>7.0481568237123857E-2</v>
          </cell>
          <cell r="J562">
            <v>1.2443453952831966E-2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0.25000018399129798</v>
          </cell>
          <cell r="G563">
            <v>1.36357192310898E-6</v>
          </cell>
          <cell r="H563">
            <v>5.6127406258855602E-6</v>
          </cell>
          <cell r="I563">
            <v>1.26703954322996E-5</v>
          </cell>
          <cell r="J563">
            <v>5.3479652686627598E-5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0.25000018399129798</v>
          </cell>
          <cell r="G564">
            <v>7.0950082212545007E-2</v>
          </cell>
          <cell r="H564">
            <v>7.0460365943770004E-2</v>
          </cell>
          <cell r="I564">
            <v>7.0481568237123982E-2</v>
          </cell>
          <cell r="J564">
            <v>1.2443453952831904E-2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9.7282310592981672E-4</v>
          </cell>
          <cell r="I565">
            <v>2.3674272328182782E-3</v>
          </cell>
          <cell r="J565">
            <v>2.1876506472180246E-3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9.8023444982400917E-4</v>
          </cell>
          <cell r="I566">
            <v>2.3854632120831041E-3</v>
          </cell>
          <cell r="J566">
            <v>2.2043170186971358E-3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9.6847393558381796E-5</v>
          </cell>
          <cell r="I567">
            <v>8.5987960048950208E-6</v>
          </cell>
          <cell r="J567">
            <v>2.73639777879814E-6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9.6847393558381796E-5</v>
          </cell>
          <cell r="I568">
            <v>1.7185212516506601E-4</v>
          </cell>
          <cell r="J568">
            <v>1.7458852294386401E-4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13.722988619880427</v>
          </cell>
          <cell r="F569">
            <v>12.563952328286064</v>
          </cell>
          <cell r="G569">
            <v>10.954053605968726</v>
          </cell>
          <cell r="H569">
            <v>10.302179433858843</v>
          </cell>
          <cell r="I569">
            <v>8.8792190490568768</v>
          </cell>
          <cell r="J569">
            <v>3.8149799476869632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13.722988619880427</v>
          </cell>
          <cell r="F570">
            <v>12.563952328286064</v>
          </cell>
          <cell r="G570">
            <v>10.954053605968726</v>
          </cell>
          <cell r="H570">
            <v>10.302179433858843</v>
          </cell>
          <cell r="I570">
            <v>8.8792190490568768</v>
          </cell>
          <cell r="J570">
            <v>3.8149799476869632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7.7631139623397294E-2</v>
          </cell>
          <cell r="I571">
            <v>0.34384624781683198</v>
          </cell>
          <cell r="J571">
            <v>6.2096608561685099E-2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8.258631874829502E-4</v>
          </cell>
          <cell r="I572">
            <v>3.7189044533380822E-3</v>
          </cell>
          <cell r="J572">
            <v>6.826222926993754E-4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2.4775895624488519E-4</v>
          </cell>
          <cell r="I573">
            <v>1.0973816419686166E-3</v>
          </cell>
          <cell r="J573">
            <v>1.9818066562239924E-4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1.3764386458049163E-3</v>
          </cell>
          <cell r="I574">
            <v>6.0965646776034201E-3</v>
          </cell>
          <cell r="J574">
            <v>1.1010036979022186E-3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5.1106538845593201E-5</v>
          </cell>
          <cell r="I575">
            <v>1.08836203590409E-6</v>
          </cell>
          <cell r="J575">
            <v>9.3524883745728596E-7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5.1106538845593201E-5</v>
          </cell>
          <cell r="I576">
            <v>2.1864155659162332E-4</v>
          </cell>
          <cell r="J576">
            <v>7.8929842587581876E-5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1.8012782353525841E-3</v>
          </cell>
          <cell r="F577">
            <v>8.1817774591745149E-5</v>
          </cell>
          <cell r="G577">
            <v>9.7618786791733598E-4</v>
          </cell>
          <cell r="H577">
            <v>2.5409444239559857E-4</v>
          </cell>
          <cell r="I577">
            <v>2.7834301220351127E-4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9.263716638956138E-3</v>
          </cell>
          <cell r="F578">
            <v>4.2077712647183203E-4</v>
          </cell>
          <cell r="G578">
            <v>5.0203947492891542E-3</v>
          </cell>
          <cell r="H578">
            <v>1.3067714180345054E-3</v>
          </cell>
          <cell r="I578">
            <v>1.4314783484751989E-3</v>
          </cell>
          <cell r="J578">
            <v>5.0943231538495716E-6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1.7251031933321901</v>
          </cell>
          <cell r="F579">
            <v>0.16958450421148599</v>
          </cell>
          <cell r="G579">
            <v>0.74695928655770905</v>
          </cell>
          <cell r="H579">
            <v>0.201848528970415</v>
          </cell>
          <cell r="I579">
            <v>0.21469003102213799</v>
          </cell>
          <cell r="J579">
            <v>1.38814045670035E-3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2.3407098959731202E-2</v>
          </cell>
          <cell r="F580">
            <v>2.3010109119604668E-3</v>
          </cell>
          <cell r="G580">
            <v>1.01351327891141E-2</v>
          </cell>
          <cell r="H580">
            <v>2.7387860104533973E-3</v>
          </cell>
          <cell r="I580">
            <v>2.9130262011144875E-3</v>
          </cell>
          <cell r="J580">
            <v>1.8835012981008834E-5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2.9017755410109699E-6</v>
          </cell>
          <cell r="G581">
            <v>2.9200076409546E-6</v>
          </cell>
          <cell r="H581">
            <v>5.4120519694044599E-6</v>
          </cell>
          <cell r="I581">
            <v>3.2949761567349398E-5</v>
          </cell>
          <cell r="J581">
            <v>4.4646041420145003E-5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2.3571483482640009E-3</v>
          </cell>
          <cell r="F582">
            <v>8.1519689940904097E-4</v>
          </cell>
          <cell r="G582">
            <v>7.5675531863019473E-4</v>
          </cell>
          <cell r="H582">
            <v>5.3310634018816777E-4</v>
          </cell>
          <cell r="I582">
            <v>1.8239297467996383E-4</v>
          </cell>
          <cell r="J582">
            <v>8.5835291677175475E-5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1.0014484715157932E-2</v>
          </cell>
          <cell r="J583">
            <v>8.9680256597734643E-3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1.2160445725548884E-2</v>
          </cell>
          <cell r="J584">
            <v>1.1316794284952209E-2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2.3844011226566517E-2</v>
          </cell>
          <cell r="J585">
            <v>2.1352442047079659E-2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1.0192454005947601E-3</v>
          </cell>
          <cell r="J586">
            <v>1.63393996858049E-6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1.0192454005947601E-3</v>
          </cell>
          <cell r="J587">
            <v>1.02073003746752E-3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4.849835826595422</v>
          </cell>
          <cell r="G588">
            <v>9.5945033619896396</v>
          </cell>
          <cell r="H588">
            <v>12.306502309438319</v>
          </cell>
          <cell r="I588">
            <v>39.100479172046782</v>
          </cell>
          <cell r="J588">
            <v>52.54892513408668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4.849835826595422</v>
          </cell>
          <cell r="G589">
            <v>9.5945033619896396</v>
          </cell>
          <cell r="H589">
            <v>12.306502309438319</v>
          </cell>
          <cell r="I589">
            <v>39.100479172046782</v>
          </cell>
          <cell r="J589">
            <v>52.54892513408668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4.8498358265954202</v>
          </cell>
          <cell r="G590">
            <v>9.5945033619896396</v>
          </cell>
          <cell r="H590">
            <v>12.306502309438301</v>
          </cell>
          <cell r="I590">
            <v>39.100479172046803</v>
          </cell>
          <cell r="J590">
            <v>52.548925134086701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3.4374791162583697E-8</v>
          </cell>
          <cell r="G591">
            <v>1.26796417652139</v>
          </cell>
          <cell r="H591">
            <v>0.55648647448067101</v>
          </cell>
          <cell r="I591">
            <v>3.7926794651813802</v>
          </cell>
          <cell r="J591">
            <v>7.10519637899462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1.6529270489618413</v>
          </cell>
          <cell r="G592">
            <v>3.0611852108961797</v>
          </cell>
          <cell r="H592">
            <v>3.5487557885727403</v>
          </cell>
          <cell r="I592">
            <v>11.275182799233537</v>
          </cell>
          <cell r="J592">
            <v>15.153234791915899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1.0259270665848383E-5</v>
          </cell>
          <cell r="J593">
            <v>1.24856505456739E-5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1.5261110823231861E-2</v>
          </cell>
          <cell r="J594">
            <v>1.9890867183130243E-2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-1.5261110823231901E-2</v>
          </cell>
          <cell r="J595">
            <v>-1.9890867183130299E-2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2.3885503693808123E-4</v>
          </cell>
          <cell r="J596">
            <v>3.1214126364184684E-4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2.8691680077647118E-5</v>
          </cell>
          <cell r="J597">
            <v>3.7456951637021655E-5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3.5763113257910906E-4</v>
          </cell>
          <cell r="J598">
            <v>4.6736060110738419E-4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1.74451655910164E-5</v>
          </cell>
          <cell r="J599">
            <v>1.09808095822403E-7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1.74451655910164E-5</v>
          </cell>
          <cell r="J600">
            <v>1.75549736868388E-5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9.6375131409193002E-2</v>
          </cell>
          <cell r="G601">
            <v>0.50846241067957798</v>
          </cell>
          <cell r="H601">
            <v>0.38555120382304697</v>
          </cell>
          <cell r="I601">
            <v>0.49035541661580201</v>
          </cell>
          <cell r="J601">
            <v>0.184714377464335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1.0370769562498808E-3</v>
          </cell>
          <cell r="G602">
            <v>4.0978640182133888E-3</v>
          </cell>
          <cell r="H602">
            <v>3.9984938581373759E-3</v>
          </cell>
          <cell r="I602">
            <v>5.131097320512556E-3</v>
          </cell>
          <cell r="J602">
            <v>1.9294171094455938E-3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4.351854900782134E-4</v>
          </cell>
          <cell r="G603">
            <v>1.7463276199376093E-3</v>
          </cell>
          <cell r="H603">
            <v>1.7493410629350996E-3</v>
          </cell>
          <cell r="I603">
            <v>2.2849417755407492E-3</v>
          </cell>
          <cell r="J603">
            <v>8.8814438371305005E-4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1.7087789256949118E-3</v>
          </cell>
          <cell r="G604">
            <v>9.0152909694960637E-3</v>
          </cell>
          <cell r="H604">
            <v>6.8360142521816832E-3</v>
          </cell>
          <cell r="I604">
            <v>8.6942449754574859E-3</v>
          </cell>
          <cell r="J604">
            <v>3.2750776146158638E-3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5.2727009392592903E-5</v>
          </cell>
          <cell r="G605">
            <v>1.0233593690571299E-4</v>
          </cell>
          <cell r="H605">
            <v>4.9176924878128195E-7</v>
          </cell>
          <cell r="I605">
            <v>3.2106692107393597E-7</v>
          </cell>
          <cell r="J605">
            <v>2.0453888675017199E-5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5.2727009392592903E-5</v>
          </cell>
          <cell r="G606">
            <v>1.5506294629830599E-4</v>
          </cell>
          <cell r="H606">
            <v>1.5552030685286457E-4</v>
          </cell>
          <cell r="I606">
            <v>2.0329189051883248E-4</v>
          </cell>
          <cell r="J606">
            <v>7.901393604802083E-5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20.224801275388486</v>
          </cell>
          <cell r="F607">
            <v>20.224748430294223</v>
          </cell>
          <cell r="G607">
            <v>7.2850047746020667</v>
          </cell>
          <cell r="H607">
            <v>5.7115781800049223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60.972098870040732</v>
          </cell>
          <cell r="F608">
            <v>60.971939556914805</v>
          </cell>
          <cell r="G608">
            <v>21.962244540136961</v>
          </cell>
          <cell r="H608">
            <v>17.218805008433264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0.72999870739248685</v>
          </cell>
          <cell r="G609">
            <v>0.28175069890250104</v>
          </cell>
          <cell r="H609">
            <v>0.20615558481904889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2.9047508601482996E-3</v>
          </cell>
          <cell r="I610">
            <v>5.1969196687109767E-3</v>
          </cell>
          <cell r="J610">
            <v>1.3227611792550474E-3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1.0919711566853773E-3</v>
          </cell>
          <cell r="I611">
            <v>1.9536568384228292E-3</v>
          </cell>
          <cell r="J611">
            <v>4.9726022109032304E-4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4.572782972757955E-3</v>
          </cell>
          <cell r="I612">
            <v>7.8423480602175192E-3</v>
          </cell>
          <cell r="J612">
            <v>1.8826604771342776E-3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8.1368156237257599E-5</v>
          </cell>
          <cell r="I613">
            <v>3.1425429245546698E-5</v>
          </cell>
          <cell r="J613">
            <v>2.9027465667122301E-6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8.1368156237257599E-5</v>
          </cell>
          <cell r="I614">
            <v>1.4594843572509971E-4</v>
          </cell>
          <cell r="J614">
            <v>5.0582405625878058E-5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4.7488014680687977E-6</v>
          </cell>
          <cell r="F615">
            <v>1.9105939330271964E-4</v>
          </cell>
          <cell r="G615">
            <v>4.1029969354152689E-3</v>
          </cell>
          <cell r="H615">
            <v>2.317005978788163E-3</v>
          </cell>
          <cell r="I615">
            <v>1.4668650170432717E-2</v>
          </cell>
          <cell r="J615">
            <v>6.4502993682987878E-3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4.7488014680687816E-6</v>
          </cell>
          <cell r="F616">
            <v>1.9118676623158774E-4</v>
          </cell>
          <cell r="G616">
            <v>4.1072708905563228E-3</v>
          </cell>
          <cell r="H616">
            <v>2.317005978788163E-3</v>
          </cell>
          <cell r="I616">
            <v>1.4668650170432663E-2</v>
          </cell>
          <cell r="J616">
            <v>6.4502993682987826E-3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3.7752641014831148E-6</v>
          </cell>
          <cell r="F617">
            <v>2.5156153434553041E-4</v>
          </cell>
          <cell r="G617">
            <v>5.2997043748851001E-3</v>
          </cell>
          <cell r="H617">
            <v>2.8962574734796493E-3</v>
          </cell>
          <cell r="I617">
            <v>1.7257235494611636E-2</v>
          </cell>
          <cell r="J617">
            <v>7.1669992980966518E-3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3.7752641014831148E-6</v>
          </cell>
          <cell r="F618">
            <v>2.5156153434553041E-4</v>
          </cell>
          <cell r="G618">
            <v>5.2997043748851001E-3</v>
          </cell>
          <cell r="H618">
            <v>2.8962574734796493E-3</v>
          </cell>
          <cell r="I618">
            <v>1.7257235494611636E-2</v>
          </cell>
          <cell r="J618">
            <v>7.1669992980966518E-3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3.7652771020317399E-3</v>
          </cell>
          <cell r="F619">
            <v>1.1048333288531499E-4</v>
          </cell>
          <cell r="G619">
            <v>9.1940761559535896E-5</v>
          </cell>
          <cell r="H619">
            <v>4.3992867205785699E-5</v>
          </cell>
          <cell r="I619">
            <v>2.1333227004875901E-4</v>
          </cell>
          <cell r="J619">
            <v>5.8756815722616905E-4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3.7652771020317399E-3</v>
          </cell>
          <cell r="F620">
            <v>3.8688494699082063E-3</v>
          </cell>
          <cell r="G620">
            <v>3.9387888285686481E-3</v>
          </cell>
          <cell r="H620">
            <v>3.9248539544548275E-3</v>
          </cell>
          <cell r="I620">
            <v>5.0664177073430549E-3</v>
          </cell>
          <cell r="J620">
            <v>2.7681110499076646E-3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0.40325376374209926</v>
          </cell>
          <cell r="F621">
            <v>0.17522588129687855</v>
          </cell>
          <cell r="G621">
            <v>0.48180372456861498</v>
          </cell>
          <cell r="H621">
            <v>1.6318011538303781E-4</v>
          </cell>
          <cell r="I621">
            <v>1.4147759764407793E-4</v>
          </cell>
          <cell r="J621">
            <v>3.5863978334980125E-5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0.15726896785941866</v>
          </cell>
          <cell r="F622">
            <v>6.8338093705782477E-2</v>
          </cell>
          <cell r="G622">
            <v>0.1879034525817595</v>
          </cell>
          <cell r="H622">
            <v>6.3640244999384665E-5</v>
          </cell>
          <cell r="I622">
            <v>5.5176263081190366E-5</v>
          </cell>
          <cell r="J622">
            <v>1.398695155064223E-5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1.1490715997831114</v>
          </cell>
          <cell r="F623">
            <v>0.49930614875545504</v>
          </cell>
          <cell r="G623">
            <v>1.3728997131582683</v>
          </cell>
          <cell r="H623">
            <v>4.6498173878396591E-4</v>
          </cell>
          <cell r="I623">
            <v>4.0314041448679983E-4</v>
          </cell>
          <cell r="J623">
            <v>1.021944062655259E-4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2.8026136580075925E-2</v>
          </cell>
          <cell r="F624">
            <v>1.2178198750133045E-2</v>
          </cell>
          <cell r="G624">
            <v>3.3485358857518729E-2</v>
          </cell>
          <cell r="H624">
            <v>1.1341018019121116E-5</v>
          </cell>
          <cell r="I624">
            <v>9.8326930362634176E-6</v>
          </cell>
          <cell r="J624">
            <v>2.4925464942811181E-6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4.5164914660897198E-7</v>
          </cell>
          <cell r="F625">
            <v>3.3398802540310602E-7</v>
          </cell>
          <cell r="G625">
            <v>3.75612581169901E-7</v>
          </cell>
          <cell r="H625">
            <v>4.3314996648564101E-7</v>
          </cell>
          <cell r="I625">
            <v>2.1643114350813599E-6</v>
          </cell>
          <cell r="J625">
            <v>5.9268226529697398E-7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2.4992142417999408E-2</v>
          </cell>
          <cell r="F626">
            <v>2.4985079685440413E-2</v>
          </cell>
          <cell r="G626">
            <v>2.4984272122217183E-2</v>
          </cell>
          <cell r="H626">
            <v>5.0461270989968221E-5</v>
          </cell>
          <cell r="I626">
            <v>2.8491119248276664E-5</v>
          </cell>
          <cell r="J626">
            <v>2.2949945173482565E-5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1.5529640608336272E-3</v>
          </cell>
          <cell r="F627">
            <v>1.5521503015819978E-3</v>
          </cell>
          <cell r="G627">
            <v>1.566331208904623E-3</v>
          </cell>
          <cell r="H627">
            <v>5.3911743311174558E-3</v>
          </cell>
          <cell r="I627">
            <v>0.10008587570412014</v>
          </cell>
          <cell r="J627">
            <v>0.10599074031891836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1.5529640608336283E-3</v>
          </cell>
          <cell r="F628">
            <v>1.5521503015819987E-3</v>
          </cell>
          <cell r="G628">
            <v>1.5663312089046252E-3</v>
          </cell>
          <cell r="H628">
            <v>5.391174331117461E-3</v>
          </cell>
          <cell r="I628">
            <v>0.10008587570412018</v>
          </cell>
          <cell r="J628">
            <v>0.10599074031891846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1.717794363428265E-3</v>
          </cell>
          <cell r="F629">
            <v>1.7168944557166511E-3</v>
          </cell>
          <cell r="G629">
            <v>1.7325766219108616E-3</v>
          </cell>
          <cell r="H629">
            <v>5.9623359823673741E-3</v>
          </cell>
          <cell r="I629">
            <v>0.11068187263276123</v>
          </cell>
          <cell r="J629">
            <v>0.11721185453754934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1.717794363428265E-3</v>
          </cell>
          <cell r="F630">
            <v>1.7168944557166511E-3</v>
          </cell>
          <cell r="G630">
            <v>1.7325766219108616E-3</v>
          </cell>
          <cell r="H630">
            <v>5.9623359823673741E-3</v>
          </cell>
          <cell r="I630">
            <v>0.11068187263276123</v>
          </cell>
          <cell r="J630">
            <v>0.11721185453754934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6.3538450118545003E-4</v>
          </cell>
          <cell r="F631">
            <v>1.14438305587217E-6</v>
          </cell>
          <cell r="G631">
            <v>5.3674696336112699E-6</v>
          </cell>
          <cell r="H631">
            <v>2.7655496796077299E-2</v>
          </cell>
          <cell r="I631">
            <v>3.62876820674954E-2</v>
          </cell>
          <cell r="J631">
            <v>6.0774821573214302E-2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6.3808544171826227E-4</v>
          </cell>
          <cell r="F632">
            <v>6.3898837986065254E-4</v>
          </cell>
          <cell r="G632">
            <v>6.4386463595102596E-4</v>
          </cell>
          <cell r="H632">
            <v>2.8125902641470267E-2</v>
          </cell>
          <cell r="I632">
            <v>5.7837301418265458E-2</v>
          </cell>
          <cell r="J632">
            <v>8.1895224492060575E-2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6.2295557429577535</v>
          </cell>
          <cell r="F633">
            <v>8.0694164203541012E-4</v>
          </cell>
          <cell r="G633">
            <v>8.7631912064938683E-4</v>
          </cell>
          <cell r="H633">
            <v>1.5661512242212577E-4</v>
          </cell>
          <cell r="I633">
            <v>1.5252939889275746E-4</v>
          </cell>
          <cell r="J633">
            <v>1.1825917668865712E-4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6.2295557429577535</v>
          </cell>
          <cell r="F634">
            <v>8.0694164203541012E-4</v>
          </cell>
          <cell r="G634">
            <v>8.7631912064938683E-4</v>
          </cell>
          <cell r="H634">
            <v>1.5661512242212577E-4</v>
          </cell>
          <cell r="I634">
            <v>1.5252939889275746E-4</v>
          </cell>
          <cell r="J634">
            <v>1.1825917668865712E-4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1.40276878941873E-6</v>
          </cell>
          <cell r="F635">
            <v>1.15911687486849E-6</v>
          </cell>
          <cell r="G635">
            <v>1.3293733538674599E-6</v>
          </cell>
          <cell r="H635">
            <v>1.4106782320847301E-6</v>
          </cell>
          <cell r="I635">
            <v>1.2830817529491899E-6</v>
          </cell>
          <cell r="J635">
            <v>1.7492936693644001E-6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0.23290412397240401</v>
          </cell>
          <cell r="F636">
            <v>4.6860697621986525E-4</v>
          </cell>
          <cell r="G636">
            <v>4.596561885499284E-4</v>
          </cell>
          <cell r="H636">
            <v>4.5387177672306933E-4</v>
          </cell>
          <cell r="I636">
            <v>4.5246493691020184E-4</v>
          </cell>
          <cell r="J636">
            <v>4.5192969817398065E-4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46.398476830103107</v>
          </cell>
          <cell r="F637">
            <v>19.233315577172952</v>
          </cell>
          <cell r="G637">
            <v>16.48760760156749</v>
          </cell>
          <cell r="H637">
            <v>9.6715284977044931</v>
          </cell>
          <cell r="I637">
            <v>11.518101224948094</v>
          </cell>
          <cell r="J637">
            <v>4.2632028741080026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46.398476830103107</v>
          </cell>
          <cell r="F638">
            <v>19.233315577172952</v>
          </cell>
          <cell r="G638">
            <v>16.48760760156749</v>
          </cell>
          <cell r="H638">
            <v>9.6715284977044931</v>
          </cell>
          <cell r="I638">
            <v>11.518101224948094</v>
          </cell>
          <cell r="J638">
            <v>4.2632028741080026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1.62327353820332E-6</v>
          </cell>
          <cell r="F639">
            <v>1.4651201708254301E-6</v>
          </cell>
          <cell r="G639">
            <v>1.9839976118692899E-6</v>
          </cell>
          <cell r="H639">
            <v>2.0357813778239798E-6</v>
          </cell>
          <cell r="I639">
            <v>1.3980315175711701E-6</v>
          </cell>
          <cell r="J639">
            <v>1.9332483563857401E-6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1.8028257163705101</v>
          </cell>
          <cell r="F640">
            <v>1.5236185133637004</v>
          </cell>
          <cell r="G640">
            <v>1.52361450342821</v>
          </cell>
          <cell r="H640">
            <v>1.523613492801343</v>
          </cell>
          <cell r="I640">
            <v>1.523613931317239</v>
          </cell>
          <cell r="J640">
            <v>1.0906426470131567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4.7488013741745323E-6</v>
          </cell>
          <cell r="F641">
            <v>6.3133600183443494E-6</v>
          </cell>
          <cell r="G641">
            <v>6.5084639385582793E-6</v>
          </cell>
          <cell r="H641">
            <v>1.058267390560352E-3</v>
          </cell>
          <cell r="I641">
            <v>2.7068548858611178E-3</v>
          </cell>
          <cell r="J641">
            <v>8.224027879935662E-4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4.7488013741745204E-6</v>
          </cell>
          <cell r="F642">
            <v>6.3175689250232283E-6</v>
          </cell>
          <cell r="G642">
            <v>6.5152435884942709E-6</v>
          </cell>
          <cell r="H642">
            <v>1.058267390560352E-3</v>
          </cell>
          <cell r="I642">
            <v>2.70685488586111E-3</v>
          </cell>
          <cell r="J642">
            <v>8.2240278799356544E-4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3.7752639681856072E-6</v>
          </cell>
          <cell r="F643">
            <v>4.5787971739145634E-6</v>
          </cell>
          <cell r="G643">
            <v>4.8194595592042626E-6</v>
          </cell>
          <cell r="H643">
            <v>1.3228342383012652E-3</v>
          </cell>
          <cell r="I643">
            <v>3.18453515982556E-3</v>
          </cell>
          <cell r="J643">
            <v>9.1378087556685025E-4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3.7752639681856072E-6</v>
          </cell>
          <cell r="F644">
            <v>4.5787971739145634E-6</v>
          </cell>
          <cell r="G644">
            <v>4.8194595592042626E-6</v>
          </cell>
          <cell r="H644">
            <v>1.3228342383012652E-3</v>
          </cell>
          <cell r="I644">
            <v>3.18453515982556E-3</v>
          </cell>
          <cell r="J644">
            <v>9.1378087556685025E-4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2.75545559199188E-3</v>
          </cell>
          <cell r="F645">
            <v>6.6107290742925906E-5</v>
          </cell>
          <cell r="G645">
            <v>9.9776560835337103E-5</v>
          </cell>
          <cell r="H645">
            <v>7.9173063369220999E-5</v>
          </cell>
          <cell r="I645">
            <v>2.3746693798394399E-4</v>
          </cell>
          <cell r="J645">
            <v>4.66625051568289E-4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2.75545559199188E-3</v>
          </cell>
          <cell r="F646">
            <v>2.8133488575637208E-3</v>
          </cell>
          <cell r="G646">
            <v>2.8917936785005584E-3</v>
          </cell>
          <cell r="H646">
            <v>2.9367211674582562E-3</v>
          </cell>
          <cell r="I646">
            <v>3.8768709659875574E-3</v>
          </cell>
          <cell r="J646">
            <v>2.1429125051231688E-3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7.8195971844944603E-2</v>
          </cell>
          <cell r="I647">
            <v>0.29438923354060598</v>
          </cell>
          <cell r="J647">
            <v>0.19211903578071701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5.8231042863256634E-4</v>
          </cell>
          <cell r="I648">
            <v>2.2966535949976367E-3</v>
          </cell>
          <cell r="J648">
            <v>1.5328646471865748E-3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6.5218768006847434E-4</v>
          </cell>
          <cell r="I649">
            <v>2.4344528106974963E-3</v>
          </cell>
          <cell r="J649">
            <v>1.5328646471865748E-3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1.3864534015061106E-3</v>
          </cell>
          <cell r="I650">
            <v>5.2196672613582665E-3</v>
          </cell>
          <cell r="J650">
            <v>3.4063658826368332E-3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5.1832652080469598E-5</v>
          </cell>
          <cell r="I651">
            <v>1.11913114230244E-6</v>
          </cell>
          <cell r="J651">
            <v>1.5414495664901699E-6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5.1832652080469598E-5</v>
          </cell>
          <cell r="I652">
            <v>2.0430962052616388E-4</v>
          </cell>
          <cell r="J652">
            <v>1.3654079571665399E-4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12.753359818439963</v>
          </cell>
          <cell r="F653">
            <v>6.0196351322714802E-4</v>
          </cell>
          <cell r="G653">
            <v>5.7077884231848967E-4</v>
          </cell>
          <cell r="H653">
            <v>2.574279635664133E-4</v>
          </cell>
          <cell r="I653">
            <v>5.9989827676782109E-4</v>
          </cell>
          <cell r="J653">
            <v>4.9125044114757858E-4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12.753359818439963</v>
          </cell>
          <cell r="F654">
            <v>6.0196351322714802E-4</v>
          </cell>
          <cell r="G654">
            <v>5.7077884231848967E-4</v>
          </cell>
          <cell r="H654">
            <v>2.574279635664133E-4</v>
          </cell>
          <cell r="I654">
            <v>5.9989827676782109E-4</v>
          </cell>
          <cell r="J654">
            <v>4.9125044114757858E-4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1.3682128293867899E-6</v>
          </cell>
          <cell r="F655">
            <v>1.12270738920487E-6</v>
          </cell>
          <cell r="G655">
            <v>1.3245924779577E-6</v>
          </cell>
          <cell r="H655">
            <v>1.4699420082619799E-6</v>
          </cell>
          <cell r="I655">
            <v>1.7317176297697901E-6</v>
          </cell>
          <cell r="J655">
            <v>2.4611783810074701E-6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1.2999951748822036</v>
          </cell>
          <cell r="F656">
            <v>5.1211573062004412E-4</v>
          </cell>
          <cell r="G656">
            <v>5.0239860052014862E-4</v>
          </cell>
          <cell r="H656">
            <v>4.9574929838902548E-4</v>
          </cell>
          <cell r="I656">
            <v>4.9456738355480034E-4</v>
          </cell>
          <cell r="J656">
            <v>4.9550299011769106E-4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1.5529285947532292E-3</v>
          </cell>
          <cell r="F657">
            <v>1.5521143590844135E-3</v>
          </cell>
          <cell r="G657">
            <v>1.5662825711578183E-3</v>
          </cell>
          <cell r="H657">
            <v>5.3899420990035527E-3</v>
          </cell>
          <cell r="I657">
            <v>0.10008204618588505</v>
          </cell>
          <cell r="J657">
            <v>0.10600878022125089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1.5529285947532311E-3</v>
          </cell>
          <cell r="F658">
            <v>1.5521143590844153E-3</v>
          </cell>
          <cell r="G658">
            <v>1.5662825711578198E-3</v>
          </cell>
          <cell r="H658">
            <v>5.3899420990035606E-3</v>
          </cell>
          <cell r="I658">
            <v>0.10008204618588513</v>
          </cell>
          <cell r="J658">
            <v>0.10600878022125101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1.717755142749363E-3</v>
          </cell>
          <cell r="F659">
            <v>1.7168547081746741E-3</v>
          </cell>
          <cell r="G659">
            <v>1.7325228351387522E-3</v>
          </cell>
          <cell r="H659">
            <v>5.9609733002513841E-3</v>
          </cell>
          <cell r="I659">
            <v>0.11067763770335805</v>
          </cell>
          <cell r="J659">
            <v>0.11723180423046915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1.717755142749363E-3</v>
          </cell>
          <cell r="F660">
            <v>1.7168547081746741E-3</v>
          </cell>
          <cell r="G660">
            <v>1.7325228351387522E-3</v>
          </cell>
          <cell r="H660">
            <v>5.9609733002513841E-3</v>
          </cell>
          <cell r="I660">
            <v>0.11067763770335805</v>
          </cell>
          <cell r="J660">
            <v>0.11723180423046915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6.3536941694584503E-4</v>
          </cell>
          <cell r="F661">
            <v>1.14432923007326E-6</v>
          </cell>
          <cell r="G661">
            <v>5.3632344595917901E-6</v>
          </cell>
          <cell r="H661">
            <v>2.76529000901732E-2</v>
          </cell>
          <cell r="I661">
            <v>3.62855598769374E-2</v>
          </cell>
          <cell r="J661">
            <v>6.0792312932440598E-2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6.3807036922485471E-4</v>
          </cell>
          <cell r="F662">
            <v>6.3897326556956171E-4</v>
          </cell>
          <cell r="G662">
            <v>6.4384531121137816E-4</v>
          </cell>
          <cell r="H662">
            <v>2.8123290619915382E-2</v>
          </cell>
          <cell r="I662">
            <v>5.7835083281448575E-2</v>
          </cell>
          <cell r="J662">
            <v>8.1911715669075486E-2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1.9348010344594226</v>
          </cell>
          <cell r="F663">
            <v>1.8587824074172064</v>
          </cell>
          <cell r="G663">
            <v>2.5503048076197046</v>
          </cell>
          <cell r="H663">
            <v>2.2433469873479668</v>
          </cell>
          <cell r="I663">
            <v>0.35101632056977572</v>
          </cell>
          <cell r="J663">
            <v>2.3774406301457882E-4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0.23004255643724564</v>
          </cell>
          <cell r="F664">
            <v>0.23015944827485249</v>
          </cell>
          <cell r="G664">
            <v>0.33670828887588172</v>
          </cell>
          <cell r="H664">
            <v>0.3329479664918677</v>
          </cell>
          <cell r="I664">
            <v>6.9301801077122679E-2</v>
          </cell>
          <cell r="J664">
            <v>7.008453169854171E-5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344.47180202347897</v>
          </cell>
          <cell r="F665">
            <v>344.646839922205</v>
          </cell>
          <cell r="G665">
            <v>504.19677553499599</v>
          </cell>
          <cell r="H665">
            <v>498.565938156865</v>
          </cell>
          <cell r="I665">
            <v>103.77492460109001</v>
          </cell>
          <cell r="J665">
            <v>0.10494701262706101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3.7119806252530063</v>
          </cell>
          <cell r="F666">
            <v>3.7138668095065182</v>
          </cell>
          <cell r="G666">
            <v>5.4331549087822832</v>
          </cell>
          <cell r="H666">
            <v>5.3724777818627745</v>
          </cell>
          <cell r="I666">
            <v>1.1182642737186408</v>
          </cell>
          <cell r="J666">
            <v>1.1308945326191906E-3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2.4343118925465598E-7</v>
          </cell>
          <cell r="G667">
            <v>6.9143072816523404E-7</v>
          </cell>
          <cell r="H667">
            <v>1.44175096042406E-3</v>
          </cell>
          <cell r="I667">
            <v>6.7184895618257003E-8</v>
          </cell>
          <cell r="J667">
            <v>4.7827612392644702E-8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4.9163450746859433E-2</v>
          </cell>
          <cell r="F668">
            <v>1.3941588148328757E-2</v>
          </cell>
          <cell r="G668">
            <v>1.3941334224234721E-2</v>
          </cell>
          <cell r="H668">
            <v>1.3546180648022477E-2</v>
          </cell>
          <cell r="I668">
            <v>1.1984265995767764E-2</v>
          </cell>
          <cell r="J668">
            <v>6.2075054732539658E-5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9.4544297452713394E-2</v>
          </cell>
          <cell r="F669">
            <v>1.0761431423718923E-2</v>
          </cell>
          <cell r="G669">
            <v>9.4485572826995726E-2</v>
          </cell>
          <cell r="H669">
            <v>1.5288703656327761E-3</v>
          </cell>
          <cell r="I669">
            <v>1.1052951620489372E-2</v>
          </cell>
          <cell r="J669">
            <v>9.3492281851067824E-2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9.4544297452713311E-2</v>
          </cell>
          <cell r="F670">
            <v>1.0761431423718911E-2</v>
          </cell>
          <cell r="G670">
            <v>9.448557282699567E-2</v>
          </cell>
          <cell r="H670">
            <v>1.5288703656327746E-3</v>
          </cell>
          <cell r="I670">
            <v>1.1052951620489356E-2</v>
          </cell>
          <cell r="J670">
            <v>9.3492281851067699E-2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0.13506370825156647</v>
          </cell>
          <cell r="F671">
            <v>1.5373899569853158E-2</v>
          </cell>
          <cell r="G671">
            <v>0.13497981631858125</v>
          </cell>
          <cell r="H671">
            <v>2.1845266078218328E-3</v>
          </cell>
          <cell r="I671">
            <v>1.5790364959769234E-2</v>
          </cell>
          <cell r="J671">
            <v>0.13356082646119014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0.13506370825156647</v>
          </cell>
          <cell r="F672">
            <v>1.5373899569853158E-2</v>
          </cell>
          <cell r="G672">
            <v>0.13497981631858125</v>
          </cell>
          <cell r="H672">
            <v>2.1845266078218328E-3</v>
          </cell>
          <cell r="I672">
            <v>1.5790364959769234E-2</v>
          </cell>
          <cell r="J672">
            <v>0.13356082646119014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9.9802791081518899E-7</v>
          </cell>
          <cell r="G673">
            <v>9.4135757682697505E-7</v>
          </cell>
          <cell r="H673">
            <v>8.7115659227590404E-7</v>
          </cell>
          <cell r="I673">
            <v>3.4120916452766401E-6</v>
          </cell>
          <cell r="J673">
            <v>1.5504934706332601E-6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9.9995794281122194E-2</v>
          </cell>
          <cell r="G674">
            <v>9.9995661000069319E-2</v>
          </cell>
          <cell r="H674">
            <v>9.9995548115155417E-2</v>
          </cell>
          <cell r="I674">
            <v>9.9998999039806011E-2</v>
          </cell>
          <cell r="J674">
            <v>9.9999349864060325E-2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2.1079476492961077E-7</v>
          </cell>
          <cell r="J675">
            <v>6.6070802813526829E-7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2.1079476492961077E-7</v>
          </cell>
          <cell r="J676">
            <v>6.6070802813526829E-7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2.23086144318833E-8</v>
          </cell>
          <cell r="I677">
            <v>3.2460961120527798E-8</v>
          </cell>
          <cell r="J677">
            <v>9.92425297557772E-8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2.23086144318833E-8</v>
          </cell>
          <cell r="I678">
            <v>7.7717743056724197E-8</v>
          </cell>
          <cell r="J678">
            <v>1.5579101725222299E-7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6.40096762767896</v>
          </cell>
          <cell r="F679">
            <v>0.57660070665540797</v>
          </cell>
          <cell r="G679">
            <v>2.8136343973556799</v>
          </cell>
          <cell r="H679">
            <v>46.2759290307269</v>
          </cell>
          <cell r="I679">
            <v>96.3710616255959</v>
          </cell>
          <cell r="J679">
            <v>93.729831154330398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6.0542196868601544E-2</v>
          </cell>
          <cell r="F680">
            <v>6.3393508741826287E-3</v>
          </cell>
          <cell r="G680">
            <v>2.9522236587265594E-2</v>
          </cell>
          <cell r="H680">
            <v>0.5073699069335238</v>
          </cell>
          <cell r="I680">
            <v>1.0469924481269954</v>
          </cell>
          <cell r="J680">
            <v>1.0114809210332654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2.7868630304594341E-2</v>
          </cell>
          <cell r="F681">
            <v>2.9468023405315657E-3</v>
          </cell>
          <cell r="G681">
            <v>1.3928604029783636E-2</v>
          </cell>
          <cell r="H681">
            <v>0.24550156787105931</v>
          </cell>
          <cell r="I681">
            <v>0.5192401572011931</v>
          </cell>
          <cell r="J681">
            <v>0.51403128773821705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0.11349233382409503</v>
          </cell>
          <cell r="F682">
            <v>1.0223416784670361E-2</v>
          </cell>
          <cell r="G682">
            <v>4.9887134704887842E-2</v>
          </cell>
          <cell r="H682">
            <v>0.82049519558026407</v>
          </cell>
          <cell r="I682">
            <v>1.7087067664112745</v>
          </cell>
          <cell r="J682">
            <v>1.6618764389065661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1.7357504493275101E-7</v>
          </cell>
          <cell r="G683">
            <v>1.43910789234749E-4</v>
          </cell>
          <cell r="H683">
            <v>1.7184074506726502E-2</v>
          </cell>
          <cell r="I683">
            <v>1.06050271299898E-6</v>
          </cell>
          <cell r="J683">
            <v>1.7025462054101902E-2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8.4141939721292403E-3</v>
          </cell>
          <cell r="F684">
            <v>8.9002136405438338E-4</v>
          </cell>
          <cell r="G684">
            <v>1.0335986293984432E-3</v>
          </cell>
          <cell r="H684">
            <v>1.8217291172500559E-2</v>
          </cell>
          <cell r="I684">
            <v>3.8531097385452392E-2</v>
          </cell>
          <cell r="J684">
            <v>3.8143324313882981E-2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6.6780421026202609E-6</v>
          </cell>
          <cell r="I685">
            <v>2.3981722972050541</v>
          </cell>
          <cell r="J685">
            <v>2.5375166991574569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6.7454970733538056E-6</v>
          </cell>
          <cell r="I686">
            <v>2.4223962598030866</v>
          </cell>
          <cell r="J686">
            <v>2.5631481809671288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4.2748469891229901E-5</v>
          </cell>
          <cell r="I687">
            <v>0.25706516116912698</v>
          </cell>
          <cell r="J687">
            <v>1.8708054144233099E-2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4.2748469891229901E-5</v>
          </cell>
          <cell r="I688">
            <v>0.32208060074115802</v>
          </cell>
          <cell r="J688">
            <v>0.34078865488539201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4.0476721173544705</v>
          </cell>
          <cell r="F689">
            <v>4.5838340320202926</v>
          </cell>
          <cell r="G689">
            <v>4.7897682030289177</v>
          </cell>
          <cell r="H689">
            <v>4.948757445911518</v>
          </cell>
          <cell r="I689">
            <v>7.0838791775599743</v>
          </cell>
          <cell r="J689">
            <v>16.740756839202817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4.0476721173544705</v>
          </cell>
          <cell r="F690">
            <v>4.5838340320202926</v>
          </cell>
          <cell r="G690">
            <v>4.7897682030289177</v>
          </cell>
          <cell r="H690">
            <v>4.948757445911518</v>
          </cell>
          <cell r="I690">
            <v>7.0838791775599743</v>
          </cell>
          <cell r="J690">
            <v>16.740756839202817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1.4243112642866225</v>
          </cell>
          <cell r="F691">
            <v>1.5784398556077346</v>
          </cell>
          <cell r="G691">
            <v>1.5777302752203173</v>
          </cell>
          <cell r="H691">
            <v>1.4087559875593716</v>
          </cell>
          <cell r="I691">
            <v>1.0884936317879126</v>
          </cell>
          <cell r="J691">
            <v>2.648059086339658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0.95936656032355272</v>
          </cell>
          <cell r="F692">
            <v>1.1060250075837355</v>
          </cell>
          <cell r="G692">
            <v>1.1766505863397656</v>
          </cell>
          <cell r="H692">
            <v>1.1768131842279326</v>
          </cell>
          <cell r="I692">
            <v>1.1967375946680401</v>
          </cell>
          <cell r="J692">
            <v>2.9113921928230839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2.6453943666224493</v>
          </cell>
          <cell r="F693">
            <v>3.0466099812229466</v>
          </cell>
          <cell r="G693">
            <v>3.2364402871254248</v>
          </cell>
          <cell r="H693">
            <v>3.226557087168199</v>
          </cell>
          <cell r="I693">
            <v>3.1989672576356383</v>
          </cell>
          <cell r="J693">
            <v>7.5590615101822038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2.6194500780930899E-2</v>
          </cell>
          <cell r="G694">
            <v>1.1978917273571201E-2</v>
          </cell>
          <cell r="H694">
            <v>1.2233223147007101E-2</v>
          </cell>
          <cell r="I694">
            <v>3.7137900980571702E-2</v>
          </cell>
          <cell r="J694">
            <v>0.17748872308858399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8.475085663031913E-2</v>
          </cell>
          <cell r="G695">
            <v>9.0162482629470631E-2</v>
          </cell>
          <cell r="H695">
            <v>9.0175210083349028E-2</v>
          </cell>
          <cell r="I695">
            <v>9.170223252886571E-2</v>
          </cell>
          <cell r="J695">
            <v>0.22308976816578543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6.8959600719355988E-4</v>
          </cell>
          <cell r="I696">
            <v>1.9195911537703832E-3</v>
          </cell>
          <cell r="J696">
            <v>1.4977197705714704E-3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5.1901173172988946E-4</v>
          </cell>
          <cell r="I697">
            <v>1.2086314671887598E-3</v>
          </cell>
          <cell r="J697">
            <v>8.4653726162735342E-4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1.4490900454476488E-3</v>
          </cell>
          <cell r="I698">
            <v>3.5524313299341772E-3</v>
          </cell>
          <cell r="J698">
            <v>2.6025156352478822E-3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5.7125572604098298E-5</v>
          </cell>
          <cell r="I699">
            <v>5.1014768228943597E-5</v>
          </cell>
          <cell r="J699">
            <v>6.6264926221716499E-5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5.7125572604098298E-5</v>
          </cell>
          <cell r="I700">
            <v>1.3146330236518013E-4</v>
          </cell>
          <cell r="J700">
            <v>1.2075244638052179E-4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1.5532763398423072E-3</v>
          </cell>
          <cell r="F701">
            <v>1.5524378635977268E-3</v>
          </cell>
          <cell r="G701">
            <v>1.5666069055977989E-3</v>
          </cell>
          <cell r="H701">
            <v>5.3876283196796666E-3</v>
          </cell>
          <cell r="I701">
            <v>0.10010439648274655</v>
          </cell>
          <cell r="J701">
            <v>0.1059998099807532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1.5532763398423092E-3</v>
          </cell>
          <cell r="F702">
            <v>1.5524378635977283E-3</v>
          </cell>
          <cell r="G702">
            <v>1.5666069055978002E-3</v>
          </cell>
          <cell r="H702">
            <v>5.3876283196796727E-3</v>
          </cell>
          <cell r="I702">
            <v>0.10010439648274669</v>
          </cell>
          <cell r="J702">
            <v>0.10599980998075326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1.7181397017919816E-3</v>
          </cell>
          <cell r="F703">
            <v>1.7172124604279437E-3</v>
          </cell>
          <cell r="G703">
            <v>1.7328815051802632E-3</v>
          </cell>
          <cell r="H703">
            <v>5.9584145731508076E-3</v>
          </cell>
          <cell r="I703">
            <v>0.11070235410984595</v>
          </cell>
          <cell r="J703">
            <v>0.11722188435728728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1.7181397017919816E-3</v>
          </cell>
          <cell r="F704">
            <v>1.7172124604279437E-3</v>
          </cell>
          <cell r="G704">
            <v>1.7328815051802632E-3</v>
          </cell>
          <cell r="H704">
            <v>5.9584145731508076E-3</v>
          </cell>
          <cell r="I704">
            <v>0.11070235410984595</v>
          </cell>
          <cell r="J704">
            <v>0.11722188435728728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6.3550312539939198E-4</v>
          </cell>
          <cell r="F705">
            <v>1.14456479089384E-6</v>
          </cell>
          <cell r="G705">
            <v>5.36429865872641E-6</v>
          </cell>
          <cell r="H705">
            <v>2.76369413662255E-2</v>
          </cell>
          <cell r="I705">
            <v>3.6283673138781503E-2</v>
          </cell>
          <cell r="J705">
            <v>6.0781322311820499E-2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6.3820402347048561E-4</v>
          </cell>
          <cell r="F706">
            <v>6.3910707434932344E-4</v>
          </cell>
          <cell r="G706">
            <v>6.4398030369572964E-4</v>
          </cell>
          <cell r="H706">
            <v>2.8107431225687388E-2</v>
          </cell>
          <cell r="I706">
            <v>5.7848060182125731E-2</v>
          </cell>
          <cell r="J706">
            <v>8.1902882782134936E-2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2101.8896799346599</v>
          </cell>
          <cell r="F707">
            <v>1815.4999340731199</v>
          </cell>
          <cell r="G707">
            <v>1817.46497408148</v>
          </cell>
          <cell r="H707">
            <v>1248.6950826454199</v>
          </cell>
          <cell r="I707">
            <v>642.09865669942496</v>
          </cell>
          <cell r="J707">
            <v>114.369148091451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37.474641440981188</v>
          </cell>
          <cell r="F708">
            <v>32.087363726684728</v>
          </cell>
          <cell r="G708">
            <v>34.652247365576017</v>
          </cell>
          <cell r="H708">
            <v>24.606591215196818</v>
          </cell>
          <cell r="I708">
            <v>15.806359724601455</v>
          </cell>
          <cell r="J708">
            <v>6.4289243111184637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37.267547516572037</v>
          </cell>
          <cell r="F709">
            <v>32.189715143140411</v>
          </cell>
          <cell r="G709">
            <v>32.224556278040495</v>
          </cell>
          <cell r="H709">
            <v>22.13998373484792</v>
          </cell>
          <cell r="I709">
            <v>11.384727955663548</v>
          </cell>
          <cell r="J709">
            <v>2.0278217746711191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0.3268111480121747</v>
          </cell>
          <cell r="F710">
            <v>1.5518684996965981E-4</v>
          </cell>
          <cell r="G710">
            <v>2.5343715081795382</v>
          </cell>
          <cell r="H710">
            <v>2.5343884106543233</v>
          </cell>
          <cell r="I710">
            <v>4.3815586870637011</v>
          </cell>
          <cell r="J710">
            <v>4.3815608721526029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4.0203275604242571E-3</v>
          </cell>
          <cell r="H711">
            <v>1.0830320373784312E-2</v>
          </cell>
          <cell r="I711">
            <v>9.0569897591359402E-2</v>
          </cell>
          <cell r="J711">
            <v>4.0084214343887627E-2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1.0724310796950899E-6</v>
          </cell>
          <cell r="F712">
            <v>6.5780774210283001E-7</v>
          </cell>
          <cell r="G712">
            <v>9.4707367973253498E-7</v>
          </cell>
          <cell r="H712">
            <v>1.16523521986367E-6</v>
          </cell>
          <cell r="I712">
            <v>3.4875570500757101E-6</v>
          </cell>
          <cell r="J712">
            <v>1.20964155939645E-5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1.9844844426971797</v>
          </cell>
          <cell r="F713">
            <v>1.9844851005049218</v>
          </cell>
          <cell r="G713">
            <v>1.9844860475786015</v>
          </cell>
          <cell r="H713">
            <v>1.9844872128138213</v>
          </cell>
          <cell r="I713">
            <v>1.9844929370276405</v>
          </cell>
          <cell r="J713">
            <v>1.0954811006230545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0.54529214734478482</v>
          </cell>
          <cell r="G714">
            <v>1.9633918839163793</v>
          </cell>
          <cell r="H714">
            <v>4.2000001528690039</v>
          </cell>
          <cell r="I714">
            <v>9.5060224421911137</v>
          </cell>
          <cell r="J714">
            <v>15.484314725874787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0.54529214734478482</v>
          </cell>
          <cell r="G715">
            <v>1.9633918839163793</v>
          </cell>
          <cell r="H715">
            <v>4.2000001528690039</v>
          </cell>
          <cell r="I715">
            <v>9.5060224421911137</v>
          </cell>
          <cell r="J715">
            <v>15.484314725874787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7.1321346288082104E-3</v>
          </cell>
          <cell r="G716">
            <v>0.24277649156668099</v>
          </cell>
          <cell r="H716">
            <v>0.39470735327314799</v>
          </cell>
          <cell r="I716">
            <v>0.36093782173072098</v>
          </cell>
          <cell r="J716">
            <v>1.6532535853280099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9.066002266541541E-2</v>
          </cell>
          <cell r="G717">
            <v>0.32643243172602521</v>
          </cell>
          <cell r="H717">
            <v>0.69829004017744434</v>
          </cell>
          <cell r="I717">
            <v>1.5804667836771968</v>
          </cell>
          <cell r="J717">
            <v>2.5744149348406098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1.2385725461229728E-2</v>
          </cell>
          <cell r="I718">
            <v>1.3771778083522795E-2</v>
          </cell>
          <cell r="J718">
            <v>46.737836389148107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1.2385725461229728E-2</v>
          </cell>
          <cell r="I719">
            <v>1.3771778083522795E-2</v>
          </cell>
          <cell r="J719">
            <v>46.737836389148107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4.1352231378942E-4</v>
          </cell>
          <cell r="I720">
            <v>4.6726487699841997E-5</v>
          </cell>
          <cell r="J720">
            <v>1.8277859159609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4.1352231378942E-4</v>
          </cell>
          <cell r="I721">
            <v>4.6064375888773016E-4</v>
          </cell>
          <cell r="J721">
            <v>1.828246572077826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2.085634419491607</v>
          </cell>
          <cell r="F722">
            <v>2.4000921323571358</v>
          </cell>
          <cell r="G722">
            <v>2.3910781629812736</v>
          </cell>
          <cell r="H722">
            <v>2.472522723835159</v>
          </cell>
          <cell r="I722">
            <v>2.4997998400180195</v>
          </cell>
          <cell r="J722">
            <v>2.4738676665346788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2.085634419491607</v>
          </cell>
          <cell r="F723">
            <v>2.4000921323571358</v>
          </cell>
          <cell r="G723">
            <v>2.3910781629812736</v>
          </cell>
          <cell r="H723">
            <v>2.472522723835159</v>
          </cell>
          <cell r="I723">
            <v>2.4997998400180195</v>
          </cell>
          <cell r="J723">
            <v>2.4738676665346788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3.390665239246363</v>
          </cell>
          <cell r="G724">
            <v>4.2294388504003919</v>
          </cell>
          <cell r="H724">
            <v>5.4267591579106043</v>
          </cell>
          <cell r="I724">
            <v>7.2931180475420847</v>
          </cell>
          <cell r="J724">
            <v>9.8013461904438834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3.390665239246363</v>
          </cell>
          <cell r="G725">
            <v>4.2294388504003919</v>
          </cell>
          <cell r="H725">
            <v>5.4267591579106043</v>
          </cell>
          <cell r="I725">
            <v>7.2931180475420847</v>
          </cell>
          <cell r="J725">
            <v>9.8013461904438834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3.3906652392463599</v>
          </cell>
          <cell r="G726">
            <v>4.2294388504003901</v>
          </cell>
          <cell r="H726">
            <v>5.4267591579106096</v>
          </cell>
          <cell r="I726">
            <v>7.2931180475420803</v>
          </cell>
          <cell r="J726">
            <v>9.8013461904438799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3.0612766672120997E-8</v>
          </cell>
          <cell r="G727">
            <v>6.0287128645100801E-2</v>
          </cell>
          <cell r="H727">
            <v>0.25181466735652303</v>
          </cell>
          <cell r="I727">
            <v>0.87195854748562396</v>
          </cell>
          <cell r="J727">
            <v>1.5118459723098301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1.1558999482909167</v>
          </cell>
          <cell r="G728">
            <v>1.3494441592578676</v>
          </cell>
          <cell r="H728">
            <v>1.56437599167077</v>
          </cell>
          <cell r="I728">
            <v>2.1023928500099118</v>
          </cell>
          <cell r="J728">
            <v>2.82544186763488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6.3109426603269632E-3</v>
          </cell>
          <cell r="J729">
            <v>3.4818412719143627E-2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-6.3109426603269597E-3</v>
          </cell>
          <cell r="J730">
            <v>-3.4818412719143599E-2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4.196259578735433E-5</v>
          </cell>
          <cell r="J731">
            <v>2.2192457156070596E-4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8.7511738223200491E-6</v>
          </cell>
          <cell r="J732">
            <v>3.1684755574420708E-5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1.6842305718795299E-3</v>
          </cell>
          <cell r="J733">
            <v>3.8373518501193101E-3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1.6842305718795299E-3</v>
          </cell>
          <cell r="J734">
            <v>5.0523810138004555E-3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1.8741477020922451E-2</v>
          </cell>
          <cell r="G735">
            <v>7.1048137295235292E-2</v>
          </cell>
          <cell r="H735">
            <v>0.71193920264930333</v>
          </cell>
          <cell r="I735">
            <v>0.69183656616567279</v>
          </cell>
          <cell r="J735">
            <v>0.67129885055261918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1.8741477020922451E-2</v>
          </cell>
          <cell r="G736">
            <v>7.1048137295235292E-2</v>
          </cell>
          <cell r="H736">
            <v>0.71193920264930333</v>
          </cell>
          <cell r="I736">
            <v>0.69183656616567279</v>
          </cell>
          <cell r="J736">
            <v>0.67129885055261918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2.4596950860959902E-3</v>
          </cell>
          <cell r="G737">
            <v>5.2867966392322304E-3</v>
          </cell>
          <cell r="H737">
            <v>6.7552360144712206E-2</v>
          </cell>
          <cell r="I737">
            <v>1.9147804882837999E-7</v>
          </cell>
          <cell r="J737">
            <v>5.5235226666841197E-8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2.4596950860959902E-3</v>
          </cell>
          <cell r="G738">
            <v>7.7464917253282197E-3</v>
          </cell>
          <cell r="H738">
            <v>7.5298851870040498E-2</v>
          </cell>
          <cell r="I738">
            <v>7.5300007979255498E-2</v>
          </cell>
          <cell r="J738">
            <v>7.5300063214482196E-2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3.7230722551133016E-3</v>
          </cell>
          <cell r="F739">
            <v>2.9168532568215025E-3</v>
          </cell>
          <cell r="G739">
            <v>3.6945829828987052E-3</v>
          </cell>
          <cell r="H739">
            <v>2.0496799677773526E-3</v>
          </cell>
          <cell r="I739">
            <v>5.746811899247843E-3</v>
          </cell>
          <cell r="J739">
            <v>1.4895923706924608E-2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3.7230722551133003E-3</v>
          </cell>
          <cell r="F740">
            <v>2.9168532568214999E-3</v>
          </cell>
          <cell r="G740">
            <v>3.6945829828987039E-3</v>
          </cell>
          <cell r="H740">
            <v>2.0496799677773526E-3</v>
          </cell>
          <cell r="I740">
            <v>5.7468118992478404E-3</v>
          </cell>
          <cell r="J740">
            <v>1.4895923706924601E-2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4.163680585721286E-3</v>
          </cell>
          <cell r="F741">
            <v>3.2621415748171154E-3</v>
          </cell>
          <cell r="G741">
            <v>4.1318230007159375E-3</v>
          </cell>
          <cell r="H741">
            <v>2.2924415913917989E-3</v>
          </cell>
          <cell r="I741">
            <v>6.4270737732870613E-3</v>
          </cell>
          <cell r="J741">
            <v>1.6657645242766767E-2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4.163680585721286E-3</v>
          </cell>
          <cell r="F742">
            <v>3.2621415748171154E-3</v>
          </cell>
          <cell r="G742">
            <v>4.1318230007159375E-3</v>
          </cell>
          <cell r="H742">
            <v>2.2924415913917989E-3</v>
          </cell>
          <cell r="I742">
            <v>6.4270737732870613E-3</v>
          </cell>
          <cell r="J742">
            <v>1.6657645242766767E-2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5.1851470691680903E-4</v>
          </cell>
          <cell r="F743">
            <v>9.16202466925622E-7</v>
          </cell>
          <cell r="G743">
            <v>1.9949785468541699E-6</v>
          </cell>
          <cell r="H743">
            <v>2.5997191604009701E-6</v>
          </cell>
          <cell r="I743">
            <v>1.5641271359894599E-3</v>
          </cell>
          <cell r="J743">
            <v>7.4028084242056197E-3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5.1851470691680903E-4</v>
          </cell>
          <cell r="F744">
            <v>5.1930575309531903E-4</v>
          </cell>
          <cell r="G744">
            <v>5.2093737511272665E-4</v>
          </cell>
          <cell r="H744">
            <v>3.8361574386170413E-4</v>
          </cell>
          <cell r="I744">
            <v>2.730494617055474E-3</v>
          </cell>
          <cell r="J744">
            <v>8.3913211368577805E-3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1.5531239093251861E-3</v>
          </cell>
          <cell r="F745">
            <v>1.5522796227635115E-3</v>
          </cell>
          <cell r="G745">
            <v>1.5664472649471049E-3</v>
          </cell>
          <cell r="H745">
            <v>5.3884218561409108E-3</v>
          </cell>
          <cell r="I745">
            <v>0.10010212807402057</v>
          </cell>
          <cell r="J745">
            <v>0.10601593714380923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1.5531239093251874E-3</v>
          </cell>
          <cell r="F746">
            <v>1.5522796227635132E-3</v>
          </cell>
          <cell r="G746">
            <v>1.5664472649471058E-3</v>
          </cell>
          <cell r="H746">
            <v>5.388421856140916E-3</v>
          </cell>
          <cell r="I746">
            <v>0.10010212807402073</v>
          </cell>
          <cell r="J746">
            <v>0.10601593714380936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1.7179711342468038E-3</v>
          </cell>
          <cell r="F747">
            <v>1.7170374674621049E-3</v>
          </cell>
          <cell r="G747">
            <v>1.7327049642021205E-3</v>
          </cell>
          <cell r="H747">
            <v>5.9592921171878668E-3</v>
          </cell>
          <cell r="I747">
            <v>0.11069984555649232</v>
          </cell>
          <cell r="J747">
            <v>0.11723971881917612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1.7179711342468038E-3</v>
          </cell>
          <cell r="F748">
            <v>1.7170374674621049E-3</v>
          </cell>
          <cell r="G748">
            <v>1.7327049642021205E-3</v>
          </cell>
          <cell r="H748">
            <v>5.9592921171878668E-3</v>
          </cell>
          <cell r="I748">
            <v>0.11069984555649232</v>
          </cell>
          <cell r="J748">
            <v>0.11723971881917612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6.3544010010201102E-4</v>
          </cell>
          <cell r="F749">
            <v>1.1443014741035699E-6</v>
          </cell>
          <cell r="G749">
            <v>5.3618524886982701E-6</v>
          </cell>
          <cell r="H749">
            <v>2.7644312384181299E-2</v>
          </cell>
          <cell r="I749">
            <v>3.6287122309522003E-2</v>
          </cell>
          <cell r="J749">
            <v>6.0795586599064498E-2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6.3814099796234139E-4</v>
          </cell>
          <cell r="F750">
            <v>6.3904375439255022E-4</v>
          </cell>
          <cell r="G750">
            <v>6.4391444795909082E-4</v>
          </cell>
          <cell r="H750">
            <v>2.8114753262843937E-2</v>
          </cell>
          <cell r="I750">
            <v>5.7846661039427372E-2</v>
          </cell>
          <cell r="J750">
            <v>8.1917797212651841E-2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1.1356322958992637E-4</v>
          </cell>
          <cell r="J751">
            <v>9.7816765717924126E-5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1.3360379951756027E-4</v>
          </cell>
          <cell r="J752">
            <v>1.1507854790344009E-4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9.8417491934005392E-6</v>
          </cell>
          <cell r="J753">
            <v>2.04507588104532E-7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9.8417491934005392E-6</v>
          </cell>
          <cell r="J754">
            <v>1.00462567815051E-5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1.6981332750115621E-2</v>
          </cell>
          <cell r="J755">
            <v>1.7170485114466741E-2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-1.69813327501156E-2</v>
          </cell>
          <cell r="J756">
            <v>-1.7170485114466699E-2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9.5016069493236157E-5</v>
          </cell>
          <cell r="J757">
            <v>9.6074438377496605E-5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3.7056267102362017E-5</v>
          </cell>
          <cell r="J758">
            <v>3.7469030967223614E-5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2.7074829002097627E-4</v>
          </cell>
          <cell r="J759">
            <v>2.7376411215667638E-4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1.2263859826734124E-5</v>
          </cell>
          <cell r="J760">
            <v>1.2400465010581176E-5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2.1403025484275499E-5</v>
          </cell>
          <cell r="J761">
            <v>5.1661908888231002E-7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2.1403025484275499E-5</v>
          </cell>
          <cell r="J762">
            <v>2.19196445731578E-5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2.6755969238163963E-3</v>
          </cell>
          <cell r="G763">
            <v>3.8454195355768343E-3</v>
          </cell>
          <cell r="H763">
            <v>3.5101807336824619E-3</v>
          </cell>
          <cell r="I763">
            <v>3.5258858893968395E-3</v>
          </cell>
          <cell r="J763">
            <v>2.9698932068648837E-3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2.6755969238163963E-3</v>
          </cell>
          <cell r="G764">
            <v>3.8454195355768343E-3</v>
          </cell>
          <cell r="H764">
            <v>3.5101807336824619E-3</v>
          </cell>
          <cell r="I764">
            <v>3.5258858893968395E-3</v>
          </cell>
          <cell r="J764">
            <v>2.9698932068648837E-3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3.3444961563320851E-3</v>
          </cell>
          <cell r="G765">
            <v>4.8067744205838253E-3</v>
          </cell>
          <cell r="H765">
            <v>4.387725917320299E-3</v>
          </cell>
          <cell r="I765">
            <v>4.4073597840581834E-3</v>
          </cell>
          <cell r="J765">
            <v>3.7123701045047985E-3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3.3444961563320851E-3</v>
          </cell>
          <cell r="G766">
            <v>4.8067744205838253E-3</v>
          </cell>
          <cell r="H766">
            <v>4.387725917320299E-3</v>
          </cell>
          <cell r="I766">
            <v>4.4073597840581834E-3</v>
          </cell>
          <cell r="J766">
            <v>3.7123701045047985E-3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3.8740202657667902E-4</v>
          </cell>
          <cell r="G767">
            <v>4.1092936375104099E-7</v>
          </cell>
          <cell r="H767">
            <v>3.1906690972826699E-7</v>
          </cell>
          <cell r="I767">
            <v>4.7523841709307101E-7</v>
          </cell>
          <cell r="J767">
            <v>4.10582558462268E-7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3.8740202657667902E-4</v>
          </cell>
          <cell r="G768">
            <v>3.8781295594043002E-4</v>
          </cell>
          <cell r="H768">
            <v>3.8813202285015798E-4</v>
          </cell>
          <cell r="I768">
            <v>3.9044003160717899E-4</v>
          </cell>
          <cell r="J768">
            <v>3.9085061416564102E-4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2236.64208031414</v>
          </cell>
          <cell r="F769">
            <v>2235.4033329129402</v>
          </cell>
          <cell r="G769">
            <v>2268.7818947083401</v>
          </cell>
          <cell r="H769">
            <v>2238.5109340487902</v>
          </cell>
          <cell r="I769">
            <v>2266.0993427441799</v>
          </cell>
          <cell r="J769">
            <v>2317.3898525875302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48.203493110218645</v>
          </cell>
          <cell r="F770">
            <v>48.176824279644336</v>
          </cell>
          <cell r="G770">
            <v>48.896189835559461</v>
          </cell>
          <cell r="H770">
            <v>48.243798442073086</v>
          </cell>
          <cell r="I770">
            <v>48.838347903969492</v>
          </cell>
          <cell r="J770">
            <v>49.943746823007253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24.101746555109312</v>
          </cell>
          <cell r="F771">
            <v>24.088397983975614</v>
          </cell>
          <cell r="G771">
            <v>24.448080761943359</v>
          </cell>
          <cell r="H771">
            <v>24.121885065180912</v>
          </cell>
          <cell r="I771">
            <v>24.419173951984753</v>
          </cell>
          <cell r="J771">
            <v>24.971873411503623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24.101746555109312</v>
          </cell>
          <cell r="F772">
            <v>24.088397983975614</v>
          </cell>
          <cell r="G772">
            <v>24.448080761943359</v>
          </cell>
          <cell r="H772">
            <v>24.121885065180912</v>
          </cell>
          <cell r="I772">
            <v>24.419173951984753</v>
          </cell>
          <cell r="J772">
            <v>24.971873411503623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255.78083681244931</v>
          </cell>
          <cell r="E4">
            <v>707.79698640846209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3.8121440325968411E-2</v>
          </cell>
          <cell r="E5">
            <v>2.7594062217510852E-2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22.680620608780384</v>
          </cell>
          <cell r="E6">
            <v>59.863023591519543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233.06209476334263</v>
          </cell>
          <cell r="E7">
            <v>647.90636875472489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795.85689458924412</v>
          </cell>
          <cell r="E8">
            <v>1140.9291710374996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0.88750017112778534</v>
          </cell>
          <cell r="E9">
            <v>1.0105424481582905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887.76659117986242</v>
          </cell>
          <cell r="E10">
            <v>1088.6182666864145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295.43488875793594</v>
          </cell>
          <cell r="E11">
            <v>715.10645852318032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2.8156031240425525</v>
          </cell>
          <cell r="E12">
            <v>2.061217251951958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5.7278084668655957E-3</v>
          </cell>
          <cell r="E13">
            <v>8.7212112632267559E-3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94.167870079243585</v>
          </cell>
          <cell r="E14">
            <v>1679.0351414301863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0.75602556718728153</v>
          </cell>
          <cell r="E15">
            <v>2693.9190169091999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0.17859264335365913</v>
          </cell>
          <cell r="E16">
            <v>1031.8743101700056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5.8306402361003366E-2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1.5261110823231861E-2</v>
          </cell>
          <cell r="E18">
            <v>1.9890867183130243E-2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0.3790369927795823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2.2752278117521732E-3</v>
          </cell>
          <cell r="E20">
            <v>1.1530155826636578E-3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6.3109426603269632E-3</v>
          </cell>
          <cell r="E21">
            <v>3.4818412719143627E-2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1.6981332750115621E-2</v>
          </cell>
          <cell r="E22">
            <v>1.7170485114466741E-2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2077.8629561237472</v>
          </cell>
          <cell r="E23">
            <v>8353.0314974953089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833.33315136605574</v>
          </cell>
          <cell r="E24">
            <v>1904.7618767484453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833.33315136605574</v>
          </cell>
          <cell r="E25">
            <v>1904.7618767484453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988.74896794523625</v>
          </cell>
          <cell r="E26">
            <v>5740.4726343384082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988.74896794523625</v>
          </cell>
          <cell r="E27">
            <v>5740.4726343384082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7.7902535269283786E-4</v>
          </cell>
          <cell r="F4">
            <v>4.179886155200209E-2</v>
          </cell>
          <cell r="G4">
            <v>2.7242052758236462E-4</v>
          </cell>
          <cell r="H4">
            <v>3.4957692112232782E-4</v>
          </cell>
          <cell r="I4">
            <v>7.3733539908172154E-4</v>
          </cell>
        </row>
        <row r="5">
          <cell r="A5" t="str">
            <v>EXPELC_DE</v>
          </cell>
          <cell r="C5" t="str">
            <v>ELC_E-DE</v>
          </cell>
          <cell r="D5">
            <v>26.492980528906141</v>
          </cell>
          <cell r="E5">
            <v>4.7886447842307336E-4</v>
          </cell>
          <cell r="F5">
            <v>5.1891850522934897E-4</v>
          </cell>
          <cell r="G5">
            <v>3.441962584685763E-4</v>
          </cell>
          <cell r="H5">
            <v>9.3274552640067545E-4</v>
          </cell>
          <cell r="I5">
            <v>3.3244803356866738E-4</v>
          </cell>
        </row>
        <row r="6">
          <cell r="A6" t="str">
            <v>IMPDSL</v>
          </cell>
          <cell r="C6" t="str">
            <v>DSL</v>
          </cell>
          <cell r="D6">
            <v>118.5079661164763</v>
          </cell>
          <cell r="E6">
            <v>110.37640102727384</v>
          </cell>
          <cell r="F6">
            <v>89.076841579378438</v>
          </cell>
          <cell r="G6">
            <v>61.654759796336094</v>
          </cell>
          <cell r="H6">
            <v>36.509686140707394</v>
          </cell>
        </row>
        <row r="7">
          <cell r="A7" t="str">
            <v>IMPH2</v>
          </cell>
          <cell r="C7" t="str">
            <v>H2</v>
          </cell>
          <cell r="H7">
            <v>6.9764550330581301</v>
          </cell>
          <cell r="I7">
            <v>8.3137779354864634</v>
          </cell>
        </row>
        <row r="8">
          <cell r="A8" t="str">
            <v>IMPELC_AT</v>
          </cell>
          <cell r="C8" t="str">
            <v>ELC_I-AT</v>
          </cell>
          <cell r="D8">
            <v>15.01380676252168</v>
          </cell>
          <cell r="E8">
            <v>9.5382720402917212</v>
          </cell>
          <cell r="F8">
            <v>6.8958979700270895</v>
          </cell>
          <cell r="G8">
            <v>2.9033815004928325</v>
          </cell>
          <cell r="H8">
            <v>5.1910098855464097</v>
          </cell>
          <cell r="I8">
            <v>5.9592761569187926</v>
          </cell>
        </row>
        <row r="9">
          <cell r="A9" t="str">
            <v>IMPELC_AT</v>
          </cell>
          <cell r="C9" t="str">
            <v>ELCS</v>
          </cell>
          <cell r="D9">
            <v>15.01380676252168</v>
          </cell>
          <cell r="E9">
            <v>9.5382720402917212</v>
          </cell>
          <cell r="F9">
            <v>6.8958979700270895</v>
          </cell>
          <cell r="G9">
            <v>2.9033815004928325</v>
          </cell>
          <cell r="H9">
            <v>5.1910098855464097</v>
          </cell>
          <cell r="I9">
            <v>5.9592761569187926</v>
          </cell>
        </row>
        <row r="10">
          <cell r="A10" t="str">
            <v>IMPELC_FR</v>
          </cell>
          <cell r="C10" t="str">
            <v>ELC_I-FR</v>
          </cell>
          <cell r="D10">
            <v>28.948622342160359</v>
          </cell>
          <cell r="E10">
            <v>21.502358008820615</v>
          </cell>
          <cell r="F10">
            <v>27.067090702432498</v>
          </cell>
          <cell r="G10">
            <v>13.468516307794722</v>
          </cell>
          <cell r="H10">
            <v>8.6720001757622267</v>
          </cell>
          <cell r="I10">
            <v>6.0856255547657474</v>
          </cell>
        </row>
        <row r="11">
          <cell r="A11" t="str">
            <v>IMPELC_FR</v>
          </cell>
          <cell r="C11" t="str">
            <v>ELCS</v>
          </cell>
          <cell r="D11">
            <v>28.948622342160359</v>
          </cell>
          <cell r="E11">
            <v>21.502358008820615</v>
          </cell>
          <cell r="F11">
            <v>27.067090702432498</v>
          </cell>
          <cell r="G11">
            <v>13.468516307794722</v>
          </cell>
          <cell r="H11">
            <v>8.6720001757622267</v>
          </cell>
          <cell r="I11">
            <v>6.0856255547657474</v>
          </cell>
        </row>
        <row r="12">
          <cell r="A12" t="str">
            <v>RNWHYDR1</v>
          </cell>
          <cell r="C12" t="str">
            <v>HYDR</v>
          </cell>
          <cell r="D12">
            <v>66.632402546332429</v>
          </cell>
          <cell r="E12">
            <v>55.76400617869664</v>
          </cell>
          <cell r="F12">
            <v>65.550111620902854</v>
          </cell>
          <cell r="G12">
            <v>64.46539374490294</v>
          </cell>
          <cell r="H12">
            <v>65.549508119608234</v>
          </cell>
          <cell r="I12">
            <v>66.13497123928741</v>
          </cell>
        </row>
        <row r="13">
          <cell r="A13" t="str">
            <v>EXPELC_IT</v>
          </cell>
          <cell r="C13" t="str">
            <v>ELC_E-IT</v>
          </cell>
          <cell r="D13">
            <v>71.694109006180938</v>
          </cell>
          <cell r="E13">
            <v>35.433984684086944</v>
          </cell>
          <cell r="F13">
            <v>54.84792269873364</v>
          </cell>
          <cell r="G13">
            <v>31.024403700810488</v>
          </cell>
          <cell r="H13">
            <v>13.982452191634037</v>
          </cell>
          <cell r="I13">
            <v>22.25950391709581</v>
          </cell>
        </row>
        <row r="14">
          <cell r="A14" t="str">
            <v>IMPLNG</v>
          </cell>
          <cell r="C14" t="str">
            <v>LBIO</v>
          </cell>
          <cell r="G14">
            <v>2.1344644055979343</v>
          </cell>
          <cell r="H14">
            <v>2.1340113473259783</v>
          </cell>
          <cell r="I14">
            <v>2.1350600063911722</v>
          </cell>
        </row>
        <row r="15">
          <cell r="A15" t="str">
            <v>IMPLNG</v>
          </cell>
          <cell r="C15" t="str">
            <v>LNGA</v>
          </cell>
          <cell r="G15">
            <v>1.2317834010704234E-3</v>
          </cell>
          <cell r="H15">
            <v>1.6825625659393471E-3</v>
          </cell>
          <cell r="I15">
            <v>6.4111148802012755E-4</v>
          </cell>
        </row>
        <row r="16">
          <cell r="A16" t="str">
            <v>IMPURN1</v>
          </cell>
          <cell r="C16" t="str">
            <v>URN</v>
          </cell>
          <cell r="D16">
            <v>250.94818258897453</v>
          </cell>
          <cell r="E16">
            <v>253.29924815124656</v>
          </cell>
          <cell r="F16">
            <v>199.60832830980439</v>
          </cell>
          <cell r="G16">
            <v>206.76553462721606</v>
          </cell>
          <cell r="H16">
            <v>98.945485890534428</v>
          </cell>
        </row>
        <row r="17">
          <cell r="A17" t="str">
            <v>EXPELC_AT</v>
          </cell>
          <cell r="C17" t="str">
            <v>ELC_E-AT</v>
          </cell>
          <cell r="D17">
            <v>6.2295557429577535</v>
          </cell>
          <cell r="E17">
            <v>8.0694164203541012E-4</v>
          </cell>
          <cell r="F17">
            <v>8.7631912064938683E-4</v>
          </cell>
          <cell r="G17">
            <v>1.5661512242212577E-4</v>
          </cell>
          <cell r="H17">
            <v>1.5252939889275746E-4</v>
          </cell>
          <cell r="I17">
            <v>1.1825917668865712E-4</v>
          </cell>
        </row>
        <row r="18">
          <cell r="A18" t="str">
            <v>EXPELC_FR</v>
          </cell>
          <cell r="C18" t="str">
            <v>ELC_E-FR</v>
          </cell>
          <cell r="D18">
            <v>12.753359818439963</v>
          </cell>
          <cell r="E18">
            <v>6.0196351322714802E-4</v>
          </cell>
          <cell r="F18">
            <v>5.7077884231848967E-4</v>
          </cell>
          <cell r="G18">
            <v>2.574279635664133E-4</v>
          </cell>
          <cell r="H18">
            <v>5.9989827676782109E-4</v>
          </cell>
          <cell r="I18">
            <v>4.9125044114757858E-4</v>
          </cell>
        </row>
        <row r="19">
          <cell r="A19" t="str">
            <v>RNWWND1</v>
          </cell>
          <cell r="C19" t="str">
            <v>WND</v>
          </cell>
          <cell r="D19">
            <v>0.5194789253817097</v>
          </cell>
          <cell r="E19">
            <v>0.54075172540499605</v>
          </cell>
          <cell r="F19">
            <v>1.9587215856918507</v>
          </cell>
          <cell r="G19">
            <v>2.5199982952096218</v>
          </cell>
          <cell r="H19">
            <v>2.5199995354397853</v>
          </cell>
          <cell r="I19">
            <v>2.5200006330867124</v>
          </cell>
        </row>
        <row r="20">
          <cell r="A20" t="str">
            <v>RNWWND2</v>
          </cell>
          <cell r="C20" t="str">
            <v>WND</v>
          </cell>
          <cell r="D20">
            <v>1.5681426795027965E-3</v>
          </cell>
          <cell r="E20">
            <v>1.5751578443438624E-3</v>
          </cell>
          <cell r="F20">
            <v>1.6276596144772467E-3</v>
          </cell>
          <cell r="G20">
            <v>1.6732222092501792</v>
          </cell>
          <cell r="H20">
            <v>5.3999620748305457</v>
          </cell>
          <cell r="I20">
            <v>5.3999995816509738</v>
          </cell>
        </row>
        <row r="21">
          <cell r="A21" t="str">
            <v>RNWMNR1</v>
          </cell>
          <cell r="C21" t="str">
            <v>MNR</v>
          </cell>
          <cell r="D21">
            <v>3.7751924818688849</v>
          </cell>
          <cell r="E21">
            <v>4.7599992533609861</v>
          </cell>
          <cell r="F21">
            <v>5.11334128888529</v>
          </cell>
          <cell r="G21">
            <v>5.7022322496944655</v>
          </cell>
          <cell r="H21">
            <v>7.1940761948078382</v>
          </cell>
          <cell r="I21">
            <v>8.9999990499176228</v>
          </cell>
        </row>
        <row r="22">
          <cell r="A22" t="str">
            <v>RNWWND3</v>
          </cell>
          <cell r="C22" t="str">
            <v>WND</v>
          </cell>
          <cell r="D22">
            <v>1.427465244779157E-3</v>
          </cell>
          <cell r="E22">
            <v>1.4336861437953838E-3</v>
          </cell>
          <cell r="F22">
            <v>1.4769095587902552E-3</v>
          </cell>
          <cell r="G22">
            <v>5.1630145832938018E-3</v>
          </cell>
          <cell r="H22">
            <v>1.5837225477024128</v>
          </cell>
          <cell r="I22">
            <v>7.5599991769304609</v>
          </cell>
        </row>
        <row r="23">
          <cell r="A23" t="str">
            <v>RNWMNR2</v>
          </cell>
          <cell r="C23" t="str">
            <v>MNR</v>
          </cell>
          <cell r="D23">
            <v>1.4679219675246746E-2</v>
          </cell>
          <cell r="E23">
            <v>4.7599745416260504</v>
          </cell>
          <cell r="F23">
            <v>5.113332012890111</v>
          </cell>
          <cell r="G23">
            <v>5.7022285348015709</v>
          </cell>
          <cell r="H23">
            <v>7.1940693181310182</v>
          </cell>
          <cell r="I23">
            <v>8.9999979217782045</v>
          </cell>
        </row>
        <row r="24">
          <cell r="A24" t="str">
            <v>RNWWND4</v>
          </cell>
          <cell r="C24" t="str">
            <v>WND</v>
          </cell>
          <cell r="D24">
            <v>8.3207908854650119E-4</v>
          </cell>
          <cell r="E24">
            <v>8.3543238934690334E-4</v>
          </cell>
          <cell r="F24">
            <v>8.5431520155645623E-4</v>
          </cell>
          <cell r="G24">
            <v>8.8851364851383569E-4</v>
          </cell>
          <cell r="H24">
            <v>1.3523113457135963E-3</v>
          </cell>
          <cell r="I24">
            <v>3.0724201547073652E-3</v>
          </cell>
        </row>
        <row r="25">
          <cell r="A25" t="str">
            <v>RNWMNR3</v>
          </cell>
          <cell r="C25" t="str">
            <v>MNR</v>
          </cell>
          <cell r="D25">
            <v>8.2118688250330044E-3</v>
          </cell>
          <cell r="E25">
            <v>1.8273694140036807</v>
          </cell>
          <cell r="F25">
            <v>4.9632578703708603</v>
          </cell>
          <cell r="G25">
            <v>5.7018358206665498</v>
          </cell>
          <cell r="H25">
            <v>4.0735454560886568</v>
          </cell>
          <cell r="I25">
            <v>8.9999951916465317</v>
          </cell>
        </row>
        <row r="26">
          <cell r="A26" t="str">
            <v>IMPLFO1</v>
          </cell>
          <cell r="C26" t="str">
            <v>LFO</v>
          </cell>
          <cell r="D26">
            <v>101.74710264123516</v>
          </cell>
          <cell r="E26">
            <v>90.977932365122214</v>
          </cell>
          <cell r="F26">
            <v>78.91119928692666</v>
          </cell>
          <cell r="G26">
            <v>68.620426819620789</v>
          </cell>
          <cell r="H26">
            <v>35.132050979850241</v>
          </cell>
        </row>
        <row r="27">
          <cell r="A27" t="str">
            <v>RNWWND5</v>
          </cell>
          <cell r="C27" t="str">
            <v>WND</v>
          </cell>
          <cell r="D27">
            <v>6.9977870972329583E-4</v>
          </cell>
          <cell r="E27">
            <v>7.0250996844829273E-4</v>
          </cell>
          <cell r="F27">
            <v>7.1652679212788357E-4</v>
          </cell>
          <cell r="G27">
            <v>7.3406086772638524E-4</v>
          </cell>
          <cell r="H27">
            <v>9.9108581507650808E-4</v>
          </cell>
          <cell r="I27">
            <v>1.2480254238545474E-3</v>
          </cell>
        </row>
        <row r="28">
          <cell r="A28" t="str">
            <v>IMPBNGA</v>
          </cell>
          <cell r="C28" t="str">
            <v>BIO</v>
          </cell>
          <cell r="E28">
            <v>0.51650113750720439</v>
          </cell>
          <cell r="F28">
            <v>1.1671421742277426</v>
          </cell>
          <cell r="G28">
            <v>2.2314138919179234</v>
          </cell>
          <cell r="H28">
            <v>6.0928604565590803</v>
          </cell>
          <cell r="I28">
            <v>13.670418250828249</v>
          </cell>
        </row>
        <row r="29">
          <cell r="A29" t="str">
            <v>RNWGEO1</v>
          </cell>
          <cell r="C29" t="str">
            <v>GEO</v>
          </cell>
          <cell r="G29">
            <v>4.8695901268658937E-3</v>
          </cell>
          <cell r="H29">
            <v>4.5399726611809249E-3</v>
          </cell>
          <cell r="I29">
            <v>21.359951535446797</v>
          </cell>
        </row>
        <row r="30">
          <cell r="A30" t="str">
            <v>RNWGEO2</v>
          </cell>
          <cell r="C30" t="str">
            <v>GEO</v>
          </cell>
          <cell r="G30">
            <v>3.0257210164788256E-3</v>
          </cell>
          <cell r="H30">
            <v>3.4396739624824721E-3</v>
          </cell>
          <cell r="I30">
            <v>25.36760907610806</v>
          </cell>
        </row>
        <row r="31">
          <cell r="A31" t="str">
            <v>RNWGEO3</v>
          </cell>
          <cell r="C31" t="str">
            <v>GEO</v>
          </cell>
          <cell r="G31">
            <v>1.7637888822149613E-3</v>
          </cell>
          <cell r="H31">
            <v>2.3493773529737029E-3</v>
          </cell>
          <cell r="I31">
            <v>4.6323130420059012E-3</v>
          </cell>
        </row>
        <row r="32">
          <cell r="A32" t="str">
            <v>RNWGEO4</v>
          </cell>
          <cell r="C32" t="str">
            <v>GEO</v>
          </cell>
          <cell r="G32">
            <v>1.465341881304149E-3</v>
          </cell>
          <cell r="H32">
            <v>1.9347072106535585E-3</v>
          </cell>
          <cell r="I32">
            <v>3.2449222554126822E-3</v>
          </cell>
        </row>
        <row r="33">
          <cell r="A33" t="str">
            <v>RNWGEO5</v>
          </cell>
          <cell r="C33" t="str">
            <v>GEO</v>
          </cell>
          <cell r="G33">
            <v>1.2663964967896007E-3</v>
          </cell>
          <cell r="H33">
            <v>1.6411677355406861E-3</v>
          </cell>
          <cell r="I33">
            <v>2.5167409850924923E-3</v>
          </cell>
        </row>
        <row r="34">
          <cell r="A34" t="str">
            <v>IMPGSL</v>
          </cell>
          <cell r="C34" t="str">
            <v>GSL</v>
          </cell>
          <cell r="D34">
            <v>79.671444005181684</v>
          </cell>
          <cell r="E34">
            <v>78.771529450252359</v>
          </cell>
          <cell r="F34">
            <v>73.586201971029496</v>
          </cell>
          <cell r="G34">
            <v>41.340617923452783</v>
          </cell>
          <cell r="H34">
            <v>5.4728237695322877</v>
          </cell>
        </row>
        <row r="35">
          <cell r="A35" t="str">
            <v>RNWWOD1</v>
          </cell>
          <cell r="C35" t="str">
            <v>WOD</v>
          </cell>
          <cell r="D35">
            <v>10.182338898370272</v>
          </cell>
          <cell r="E35">
            <v>11.152949863980242</v>
          </cell>
          <cell r="F35">
            <v>12.608866568657271</v>
          </cell>
          <cell r="G35">
            <v>15.035394964166274</v>
          </cell>
          <cell r="H35">
            <v>17.46192351384062</v>
          </cell>
          <cell r="I35">
            <v>17.461928294899526</v>
          </cell>
        </row>
        <row r="36">
          <cell r="A36" t="str">
            <v>RNWWOD2</v>
          </cell>
          <cell r="C36" t="str">
            <v>WOD</v>
          </cell>
          <cell r="D36">
            <v>7.4592157111613968</v>
          </cell>
          <cell r="E36">
            <v>8.0030394032087706</v>
          </cell>
          <cell r="F36">
            <v>8.8187753102881796</v>
          </cell>
          <cell r="G36">
            <v>10.178335702216998</v>
          </cell>
          <cell r="H36">
            <v>10.230789187480543</v>
          </cell>
          <cell r="I36">
            <v>7.6165800543443325</v>
          </cell>
        </row>
        <row r="37">
          <cell r="A37" t="str">
            <v>RNWWOD3</v>
          </cell>
          <cell r="C37" t="str">
            <v>WOD</v>
          </cell>
          <cell r="D37">
            <v>2.6225274637860769</v>
          </cell>
          <cell r="E37">
            <v>3.2650028389831274</v>
          </cell>
          <cell r="F37">
            <v>4.2287175068817291</v>
          </cell>
          <cell r="G37">
            <v>5.8349089527972531</v>
          </cell>
          <cell r="H37">
            <v>6.3806238204099905</v>
          </cell>
          <cell r="I37">
            <v>4.2596775203973021</v>
          </cell>
        </row>
        <row r="38">
          <cell r="A38" t="str">
            <v>RNWWOD4</v>
          </cell>
          <cell r="C38" t="str">
            <v>WOD</v>
          </cell>
          <cell r="D38">
            <v>16.967543822698939</v>
          </cell>
          <cell r="E38">
            <v>16.921781288815222</v>
          </cell>
          <cell r="F38">
            <v>16.853156743133933</v>
          </cell>
          <cell r="G38">
            <v>16.738772658628875</v>
          </cell>
          <cell r="H38">
            <v>13.715674967536685</v>
          </cell>
          <cell r="I38">
            <v>21.182983405942373</v>
          </cell>
        </row>
        <row r="39">
          <cell r="A39" t="str">
            <v>RNWWOD5</v>
          </cell>
          <cell r="C39" t="str">
            <v>WOD</v>
          </cell>
          <cell r="D39">
            <v>7.5383699296490523</v>
          </cell>
          <cell r="E39">
            <v>6.8179908224914492</v>
          </cell>
          <cell r="F39">
            <v>3.6513052136479534</v>
          </cell>
          <cell r="G39">
            <v>3.0221599694644019E-3</v>
          </cell>
          <cell r="H39">
            <v>2.4368356472123419E-3</v>
          </cell>
          <cell r="I39">
            <v>13.234512852155063</v>
          </cell>
        </row>
        <row r="40">
          <cell r="A40" t="str">
            <v>RNNWWST1</v>
          </cell>
          <cell r="C40" t="str">
            <v>WSTNREN</v>
          </cell>
          <cell r="D40">
            <v>35.611769602271508</v>
          </cell>
          <cell r="E40">
            <v>35.882385083022491</v>
          </cell>
          <cell r="F40">
            <v>35.489474946024394</v>
          </cell>
          <cell r="G40">
            <v>35.039966546176586</v>
          </cell>
          <cell r="H40">
            <v>35.159460452687462</v>
          </cell>
          <cell r="I40">
            <v>35.603179802119719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16.523395950479749</v>
          </cell>
          <cell r="F41">
            <v>32.503029067234337</v>
          </cell>
          <cell r="G41">
            <v>40.641836767456901</v>
          </cell>
          <cell r="H41">
            <v>86.611872836649113</v>
          </cell>
          <cell r="I41">
            <v>115.81219387855295</v>
          </cell>
        </row>
        <row r="42">
          <cell r="A42" t="str">
            <v>IMPHFO1</v>
          </cell>
          <cell r="C42" t="str">
            <v>HFO</v>
          </cell>
          <cell r="D42">
            <v>2.7763705008327801</v>
          </cell>
          <cell r="E42">
            <v>5.3919629381924111E-4</v>
          </cell>
          <cell r="F42">
            <v>1.4541307392776119E-3</v>
          </cell>
          <cell r="G42">
            <v>6.9013863767082128E-4</v>
          </cell>
          <cell r="H42">
            <v>1.2815779618196653E-3</v>
          </cell>
        </row>
        <row r="43">
          <cell r="A43" t="str">
            <v>RNWHYDD1</v>
          </cell>
          <cell r="C43" t="str">
            <v>HYDD</v>
          </cell>
          <cell r="D43">
            <v>66.745681268836478</v>
          </cell>
          <cell r="E43">
            <v>49.798802237954483</v>
          </cell>
          <cell r="F43">
            <v>68.535237723215488</v>
          </cell>
          <cell r="G43">
            <v>70.23388504617499</v>
          </cell>
          <cell r="H43">
            <v>69.763693030381361</v>
          </cell>
          <cell r="I43">
            <v>69.17823257994209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2.561327430940735</v>
          </cell>
          <cell r="H44">
            <v>1.6103347397389933</v>
          </cell>
        </row>
        <row r="45">
          <cell r="A45" t="str">
            <v>IMPBDS</v>
          </cell>
          <cell r="C45" t="str">
            <v>BDS</v>
          </cell>
          <cell r="D45">
            <v>2.6120014045689399</v>
          </cell>
          <cell r="E45">
            <v>2.8392398712376594</v>
          </cell>
          <cell r="F45">
            <v>2.4925271464021068</v>
          </cell>
          <cell r="G45">
            <v>3.2914121108978258</v>
          </cell>
          <cell r="H45">
            <v>3.7153598905738523</v>
          </cell>
          <cell r="I45">
            <v>18.498660047606048</v>
          </cell>
        </row>
        <row r="46">
          <cell r="A46" t="str">
            <v>IMPCOA1</v>
          </cell>
          <cell r="C46" t="str">
            <v>COA</v>
          </cell>
          <cell r="D46">
            <v>3.6600036049533493</v>
          </cell>
          <cell r="E46">
            <v>3.5647192974800181</v>
          </cell>
          <cell r="F46">
            <v>1.2491798413470329E-2</v>
          </cell>
          <cell r="G46">
            <v>1.6619101465755056E-3</v>
          </cell>
          <cell r="H46">
            <v>9.8376919470697516E-4</v>
          </cell>
          <cell r="I46">
            <v>2.9950010246516538E-4</v>
          </cell>
        </row>
        <row r="47">
          <cell r="A47" t="str">
            <v>IMPETH</v>
          </cell>
          <cell r="C47" t="str">
            <v>ETH</v>
          </cell>
          <cell r="D47">
            <v>4.4341507493901178</v>
          </cell>
          <cell r="E47">
            <v>4.561616605867675</v>
          </cell>
          <cell r="F47">
            <v>4.2576909922716819</v>
          </cell>
          <cell r="G47">
            <v>2.3945405643879227</v>
          </cell>
          <cell r="H47">
            <v>4.8678594759819704</v>
          </cell>
          <cell r="I47">
            <v>4.4531292397684821</v>
          </cell>
        </row>
        <row r="48">
          <cell r="A48" t="str">
            <v>IMPELC_DE</v>
          </cell>
          <cell r="C48" t="str">
            <v>ELC_I-DE</v>
          </cell>
          <cell r="D48">
            <v>46.398476830103107</v>
          </cell>
          <cell r="E48">
            <v>19.233315577172952</v>
          </cell>
          <cell r="F48">
            <v>16.48760760156749</v>
          </cell>
          <cell r="G48">
            <v>9.6715284977044931</v>
          </cell>
          <cell r="H48">
            <v>11.518101224948094</v>
          </cell>
          <cell r="I48">
            <v>4.2632028741080026</v>
          </cell>
        </row>
        <row r="49">
          <cell r="A49" t="str">
            <v>IMPELC_DE</v>
          </cell>
          <cell r="C49" t="str">
            <v>ELCS</v>
          </cell>
          <cell r="D49">
            <v>46.398476830103107</v>
          </cell>
          <cell r="E49">
            <v>19.233315577172952</v>
          </cell>
          <cell r="F49">
            <v>16.48760760156749</v>
          </cell>
          <cell r="G49">
            <v>9.6715284977044931</v>
          </cell>
          <cell r="H49">
            <v>11.518101224948094</v>
          </cell>
          <cell r="I49">
            <v>4.2632028741080026</v>
          </cell>
        </row>
        <row r="50">
          <cell r="A50" t="str">
            <v>RNWWST1</v>
          </cell>
          <cell r="C50" t="str">
            <v>WSTREN</v>
          </cell>
          <cell r="D50">
            <v>33.781116468503328</v>
          </cell>
          <cell r="E50">
            <v>33.781102577267141</v>
          </cell>
          <cell r="F50">
            <v>33.781102025072997</v>
          </cell>
          <cell r="G50">
            <v>33.781104829068873</v>
          </cell>
          <cell r="H50">
            <v>33.781143424909907</v>
          </cell>
          <cell r="I50">
            <v>33.783881697474243</v>
          </cell>
        </row>
        <row r="51">
          <cell r="A51" t="str">
            <v>IMPNGA1</v>
          </cell>
          <cell r="C51" t="str">
            <v>NGA</v>
          </cell>
          <cell r="D51">
            <v>117.09540805428072</v>
          </cell>
          <cell r="E51">
            <v>106.72000092441861</v>
          </cell>
          <cell r="F51">
            <v>116.37824180632163</v>
          </cell>
          <cell r="G51">
            <v>107.66452584020941</v>
          </cell>
          <cell r="H51">
            <v>82.687610444326808</v>
          </cell>
          <cell r="I51">
            <v>40.424018437605596</v>
          </cell>
        </row>
        <row r="52">
          <cell r="A52" t="str">
            <v>IMPELC_IT</v>
          </cell>
          <cell r="C52" t="str">
            <v>ELC_I-IT</v>
          </cell>
          <cell r="D52">
            <v>6.7990991644784353</v>
          </cell>
          <cell r="E52">
            <v>5.1611247561231949E-4</v>
          </cell>
          <cell r="F52">
            <v>4.4438153022110139E-4</v>
          </cell>
          <cell r="G52">
            <v>1.7344359796767745E-4</v>
          </cell>
          <cell r="H52">
            <v>2.0128183823546429E-4</v>
          </cell>
          <cell r="I52">
            <v>1.318921356562351E-4</v>
          </cell>
        </row>
        <row r="53">
          <cell r="A53" t="str">
            <v>IMPELC_IT</v>
          </cell>
          <cell r="C53" t="str">
            <v>ELCS</v>
          </cell>
          <cell r="D53">
            <v>6.7990991644784353</v>
          </cell>
          <cell r="E53">
            <v>5.1611247561231949E-4</v>
          </cell>
          <cell r="F53">
            <v>4.4438153022110139E-4</v>
          </cell>
          <cell r="G53">
            <v>1.7344359796767745E-4</v>
          </cell>
          <cell r="H53">
            <v>2.0128183823546429E-4</v>
          </cell>
          <cell r="I53">
            <v>1.318921356562351E-4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3.2682071521990559</v>
          </cell>
          <cell r="E4">
            <v>3.8319868636668089</v>
          </cell>
          <cell r="F4">
            <v>3.7316250631445316</v>
          </cell>
          <cell r="G4">
            <v>3.8857487742887087</v>
          </cell>
          <cell r="H4">
            <v>4.3672483114600578</v>
          </cell>
          <cell r="I4">
            <v>4.4886378295649374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3.2682071521990559</v>
          </cell>
          <cell r="E5">
            <v>3.8319868636668089</v>
          </cell>
          <cell r="F5">
            <v>3.7316250631445316</v>
          </cell>
          <cell r="G5">
            <v>3.8857487742887087</v>
          </cell>
          <cell r="H5">
            <v>4.3672483114600578</v>
          </cell>
          <cell r="I5">
            <v>4.4886378295649374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2.3961101181006607E-7</v>
          </cell>
          <cell r="F6">
            <v>2.0157827436334498E-3</v>
          </cell>
          <cell r="G6">
            <v>2.2357645064574982E-3</v>
          </cell>
          <cell r="H6">
            <v>2.1880330366398008E-3</v>
          </cell>
          <cell r="I6">
            <v>2.3048276890113148E-3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2.0146789400777546E-3</v>
          </cell>
          <cell r="G7">
            <v>2.2346906282853705E-3</v>
          </cell>
          <cell r="H7">
            <v>2.1876309089660477E-3</v>
          </cell>
          <cell r="I7">
            <v>2.3037653842167931E-3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1.5553752075344399E-5</v>
          </cell>
          <cell r="E8">
            <v>3.27860157925431E-4</v>
          </cell>
          <cell r="F8">
            <v>1.7760037487224899E-5</v>
          </cell>
          <cell r="G8">
            <v>1.28180194631137E-7</v>
          </cell>
          <cell r="H8">
            <v>1.8689690143158501E-4</v>
          </cell>
          <cell r="I8">
            <v>1.5319268097849001E-4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1.5553752075344399E-5</v>
          </cell>
          <cell r="E9">
            <v>3.4341391000077502E-4</v>
          </cell>
          <cell r="F9">
            <v>3.6117394748800001E-4</v>
          </cell>
          <cell r="G9">
            <v>3.6130212768263099E-4</v>
          </cell>
          <cell r="H9">
            <v>3.6109793222008802E-4</v>
          </cell>
          <cell r="I9">
            <v>3.6114849004714999E-4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9.2839676078087296E-2</v>
          </cell>
          <cell r="G10">
            <v>9.2123167280214094E-2</v>
          </cell>
          <cell r="H10">
            <v>0.131489167851737</v>
          </cell>
          <cell r="I10">
            <v>4.2772333562419301E-2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3.292187094967636E-3</v>
          </cell>
          <cell r="G11">
            <v>3.3974501408305905E-3</v>
          </cell>
          <cell r="H11">
            <v>5.1756374579939026E-3</v>
          </cell>
          <cell r="I11">
            <v>1.7745968180152701E-3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1.6460935474838176E-3</v>
          </cell>
          <cell r="G12">
            <v>1.6333894907839387E-3</v>
          </cell>
          <cell r="H12">
            <v>2.3313682243215764E-3</v>
          </cell>
          <cell r="I12">
            <v>7.5837470855353282E-4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3.292187094967636E-3</v>
          </cell>
          <cell r="G13">
            <v>3.3974501408305905E-3</v>
          </cell>
          <cell r="H13">
            <v>5.1756374579939026E-3</v>
          </cell>
          <cell r="I13">
            <v>1.7745968180152701E-3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1.79173092153481E-6</v>
          </cell>
          <cell r="F14">
            <v>2.62854433020391E-4</v>
          </cell>
          <cell r="G14">
            <v>1.20320828352401E-6</v>
          </cell>
          <cell r="H14">
            <v>5.1409205619635996E-6</v>
          </cell>
          <cell r="I14">
            <v>8.8251913303723501E-7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1.79173092153481E-6</v>
          </cell>
          <cell r="F15">
            <v>2.6458846387801728E-4</v>
          </cell>
          <cell r="G15">
            <v>2.6552533264704908E-4</v>
          </cell>
          <cell r="H15">
            <v>3.9980933090744358E-4</v>
          </cell>
          <cell r="I15">
            <v>1.5148504834530368E-4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0.46151910667441393</v>
          </cell>
          <cell r="E16">
            <v>0.54457576876630831</v>
          </cell>
          <cell r="F16">
            <v>0.54458788350544962</v>
          </cell>
          <cell r="G16">
            <v>0.54460517404686359</v>
          </cell>
          <cell r="H16">
            <v>0.54470118922633104</v>
          </cell>
          <cell r="I16">
            <v>0.54487825515750332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0.46151910667441393</v>
          </cell>
          <cell r="E17">
            <v>0.54457576876630831</v>
          </cell>
          <cell r="F17">
            <v>0.54458788350544962</v>
          </cell>
          <cell r="G17">
            <v>0.54460517404686359</v>
          </cell>
          <cell r="H17">
            <v>0.54470118922633104</v>
          </cell>
          <cell r="I17">
            <v>0.54487825515750332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0.62578861921954398</v>
          </cell>
          <cell r="E18">
            <v>0.7375744046496272</v>
          </cell>
          <cell r="F18">
            <v>0.73634418051441131</v>
          </cell>
          <cell r="G18">
            <v>0.73429911107442314</v>
          </cell>
          <cell r="H18">
            <v>0.73032561683977359</v>
          </cell>
          <cell r="I18">
            <v>0.72650434021000376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7.2213487456330803E-3</v>
          </cell>
          <cell r="F19">
            <v>3.5148278529310601E-5</v>
          </cell>
          <cell r="G19">
            <v>3.8198230585208201E-3</v>
          </cell>
          <cell r="H19">
            <v>1.35001296977198E-2</v>
          </cell>
          <cell r="I19">
            <v>2.5477644326093601E-2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3.7080845841349859E-2</v>
          </cell>
          <cell r="F20">
            <v>3.7111109022024427E-2</v>
          </cell>
          <cell r="G20">
            <v>4.0924187070958247E-2</v>
          </cell>
          <cell r="H20">
            <v>4.1880811182769602E-2</v>
          </cell>
          <cell r="I20">
            <v>4.6173267301210685E-2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3.0754679132828611E-4</v>
          </cell>
          <cell r="H21">
            <v>4.556740648498432E-4</v>
          </cell>
          <cell r="I21">
            <v>1.4508950807673592E-4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3.0907858628610632E-4</v>
          </cell>
          <cell r="H22">
            <v>4.6280264802170488E-4</v>
          </cell>
          <cell r="I22">
            <v>1.4577090195377372E-4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6.1662537761439265E-4</v>
          </cell>
          <cell r="H23">
            <v>9.1847671287154857E-4</v>
          </cell>
          <cell r="I23">
            <v>2.9086041003050932E-4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0.52047067869245778</v>
          </cell>
          <cell r="E24">
            <v>0.59724142645681932</v>
          </cell>
          <cell r="F24">
            <v>0.3028779641893169</v>
          </cell>
          <cell r="G24">
            <v>0.28440865182118041</v>
          </cell>
          <cell r="H24">
            <v>0.24481695680766349</v>
          </cell>
          <cell r="I24">
            <v>0.10530203769765552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1.0409413573849158</v>
          </cell>
          <cell r="E25">
            <v>1.1944828529136389</v>
          </cell>
          <cell r="F25">
            <v>0.60575592837863412</v>
          </cell>
          <cell r="G25">
            <v>0.56881730364236072</v>
          </cell>
          <cell r="H25">
            <v>0.48963391361532704</v>
          </cell>
          <cell r="I25">
            <v>0.21060407539531109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5.1179698514350804E-3</v>
          </cell>
          <cell r="F26">
            <v>5.16540920990229E-7</v>
          </cell>
          <cell r="G26">
            <v>7.6399905843700101E-7</v>
          </cell>
          <cell r="H26">
            <v>8.4051295369543307E-3</v>
          </cell>
          <cell r="I26">
            <v>1.6131348413544101E-7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4.0439909854353986E-2</v>
          </cell>
          <cell r="F27">
            <v>3.3813826160822645E-2</v>
          </cell>
          <cell r="G27">
            <v>3.3797033862953102E-2</v>
          </cell>
          <cell r="H27">
            <v>1.6743170369798561E-2</v>
          </cell>
          <cell r="I27">
            <v>9.6161171646575779E-3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4.3871547735568299</v>
          </cell>
          <cell r="E28">
            <v>4.3869983094376197</v>
          </cell>
          <cell r="F28">
            <v>4.2227106021183678</v>
          </cell>
          <cell r="G28">
            <v>3.7599517635961588</v>
          </cell>
          <cell r="H28">
            <v>3.542548084003494</v>
          </cell>
          <cell r="I28">
            <v>1.5037700433849688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6.0932705188289331</v>
          </cell>
          <cell r="E29">
            <v>6.0930532075522503</v>
          </cell>
          <cell r="F29">
            <v>5.8648758362755151</v>
          </cell>
          <cell r="G29">
            <v>5.2221552272168861</v>
          </cell>
          <cell r="H29">
            <v>4.9202056722270662</v>
          </cell>
          <cell r="I29">
            <v>2.0885695047013426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1.7688107331619999E-6</v>
          </cell>
          <cell r="F30">
            <v>4.50669591727287E-7</v>
          </cell>
          <cell r="G30">
            <v>7.2474806938272603E-7</v>
          </cell>
          <cell r="H30">
            <v>0.12503096978307199</v>
          </cell>
          <cell r="I30">
            <v>1.8554696239338101E-7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0.35442976576737156</v>
          </cell>
          <cell r="F31">
            <v>0.35441776563737432</v>
          </cell>
          <cell r="G31">
            <v>0.35441201876342471</v>
          </cell>
          <cell r="H31">
            <v>0.28670955256865543</v>
          </cell>
          <cell r="I31">
            <v>0.15885504738339154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1.9994783792547509E-2</v>
          </cell>
          <cell r="I32">
            <v>1.7894946057871553E-2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2.0196751305603538E-2</v>
          </cell>
          <cell r="I33">
            <v>1.8075703088759148E-2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8.0508897357303997E-7</v>
          </cell>
          <cell r="H34">
            <v>2.3244587152379099E-3</v>
          </cell>
          <cell r="I34">
            <v>6.6321487775484401E-6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8.0508897357303997E-7</v>
          </cell>
          <cell r="H35">
            <v>2.32770312104257E-3</v>
          </cell>
          <cell r="I35">
            <v>2.3343352698201201E-3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6.1735455374156247</v>
          </cell>
          <cell r="E36">
            <v>6.8978140987353154</v>
          </cell>
          <cell r="F36">
            <v>6.1734117903963179</v>
          </cell>
          <cell r="G36">
            <v>4.7907665126115671</v>
          </cell>
          <cell r="H36">
            <v>2.243551124568453</v>
          </cell>
          <cell r="I36">
            <v>0.3845066696705296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8.5743688019661501</v>
          </cell>
          <cell r="E37">
            <v>9.5802973593545993</v>
          </cell>
          <cell r="F37">
            <v>8.5741830422171113</v>
          </cell>
          <cell r="G37">
            <v>6.6538423786271732</v>
          </cell>
          <cell r="H37">
            <v>3.1160432285672965</v>
          </cell>
          <cell r="I37">
            <v>0.53403704120906914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1.57907973237078E-4</v>
          </cell>
          <cell r="E38">
            <v>5.4648168830086802E-2</v>
          </cell>
          <cell r="F38">
            <v>3.5707237198796502E-6</v>
          </cell>
          <cell r="G38">
            <v>1.7455957422709299E-6</v>
          </cell>
          <cell r="H38">
            <v>4.2206863327695E-2</v>
          </cell>
          <cell r="I38">
            <v>1.94423328696086E-6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0.47857818579034905</v>
          </cell>
          <cell r="E39">
            <v>0.53322618863971871</v>
          </cell>
          <cell r="F39">
            <v>0.53284211416188143</v>
          </cell>
          <cell r="G39">
            <v>0.53282547537049296</v>
          </cell>
          <cell r="H39">
            <v>0.17571053135049391</v>
          </cell>
          <cell r="I39">
            <v>3.3649392612947394E-2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5.185054500249473</v>
          </cell>
          <cell r="E40">
            <v>5.5675584337496726</v>
          </cell>
          <cell r="F40">
            <v>5.6343071775579601</v>
          </cell>
          <cell r="G40">
            <v>8.6164235181231543</v>
          </cell>
          <cell r="H40">
            <v>9.4861830811036469</v>
          </cell>
          <cell r="I40">
            <v>13.856532797653859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5.185054500249473</v>
          </cell>
          <cell r="E41">
            <v>5.5675584337496726</v>
          </cell>
          <cell r="F41">
            <v>5.6343071775579601</v>
          </cell>
          <cell r="G41">
            <v>8.6164235181231543</v>
          </cell>
          <cell r="H41">
            <v>9.4861830811036469</v>
          </cell>
          <cell r="I41">
            <v>13.856532797653859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5.6086399525076294</v>
          </cell>
          <cell r="E42">
            <v>6.0095204149073274</v>
          </cell>
          <cell r="F42">
            <v>6.0621330206138238</v>
          </cell>
          <cell r="G42">
            <v>9.2215729071013239</v>
          </cell>
          <cell r="H42">
            <v>10.045971964076493</v>
          </cell>
          <cell r="I42">
            <v>14.585823997530369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3.7404398973629599E-2</v>
          </cell>
          <cell r="F43">
            <v>6.09989836766427E-2</v>
          </cell>
          <cell r="G43">
            <v>0.18929821769126401</v>
          </cell>
          <cell r="H43">
            <v>0.200706402017372</v>
          </cell>
          <cell r="I43">
            <v>0.86294146074797096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0.32545886777689859</v>
          </cell>
          <cell r="F44">
            <v>0.34263884753460838</v>
          </cell>
          <cell r="G44">
            <v>0.50131148568862105</v>
          </cell>
          <cell r="H44">
            <v>0.56407434481287699</v>
          </cell>
          <cell r="I44">
            <v>1.09710697904787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1.2065490470440709E-4</v>
          </cell>
          <cell r="G45">
            <v>1.4632201181719951E-4</v>
          </cell>
          <cell r="H45">
            <v>3.1638511087021424E-4</v>
          </cell>
          <cell r="I45">
            <v>1.3803695836636355E-4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1.2066283201354758E-4</v>
          </cell>
          <cell r="G46">
            <v>1.4633306398796026E-4</v>
          </cell>
          <cell r="H46">
            <v>3.1642552996969655E-4</v>
          </cell>
          <cell r="I46">
            <v>1.3804136038223915E-4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1.8202183842931898E-5</v>
          </cell>
          <cell r="E47">
            <v>4.4564174347324798E-7</v>
          </cell>
          <cell r="F47">
            <v>4.2656610526242002E-5</v>
          </cell>
          <cell r="G47">
            <v>2.0035066967221401E-5</v>
          </cell>
          <cell r="H47">
            <v>3.23714750454007E-5</v>
          </cell>
          <cell r="I47">
            <v>1.9054269409812101E-5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1.8206523682992402E-5</v>
          </cell>
          <cell r="E48">
            <v>6.8688264942090189E-7</v>
          </cell>
          <cell r="F48">
            <v>4.3130788519031308E-5</v>
          </cell>
          <cell r="G48">
            <v>4.3593173012264103E-5</v>
          </cell>
          <cell r="H48">
            <v>9.0843851716406208E-5</v>
          </cell>
          <cell r="I48">
            <v>4.0042183314145304E-5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5.4453604004779485E-2</v>
          </cell>
          <cell r="F49">
            <v>7.051420339259093E-2</v>
          </cell>
          <cell r="G49">
            <v>0.11352523721183479</v>
          </cell>
          <cell r="H49">
            <v>0.25172085721867882</v>
          </cell>
          <cell r="I49">
            <v>0.45636212372340396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2.032128921401966</v>
          </cell>
          <cell r="E50">
            <v>3.8269943416317411</v>
          </cell>
          <cell r="F50">
            <v>3.957782992964431</v>
          </cell>
          <cell r="G50">
            <v>4.1327738884636753</v>
          </cell>
          <cell r="H50">
            <v>3.602243619938446</v>
          </cell>
          <cell r="I50">
            <v>3.4078529502704238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1.7879163985086057</v>
          </cell>
          <cell r="E51">
            <v>3.5391868559297452</v>
          </cell>
          <cell r="F51">
            <v>3.5545946064025449</v>
          </cell>
          <cell r="G51">
            <v>3.3120134910786931</v>
          </cell>
          <cell r="H51">
            <v>2.5351002425357638</v>
          </cell>
          <cell r="I51">
            <v>2.1228038842177406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4.5199584186395674</v>
          </cell>
          <cell r="E52">
            <v>1.8953306172648632</v>
          </cell>
          <cell r="F52">
            <v>1.8953315535130766</v>
          </cell>
          <cell r="G52">
            <v>1.8953325969406942</v>
          </cell>
          <cell r="H52">
            <v>1.8953366353047141</v>
          </cell>
          <cell r="I52">
            <v>1.8953503657278032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0.35008232349420898</v>
          </cell>
          <cell r="F53">
            <v>0.38254685442229147</v>
          </cell>
          <cell r="G53">
            <v>0.44347793634590144</v>
          </cell>
          <cell r="H53">
            <v>1.0417188597442146</v>
          </cell>
          <cell r="I53">
            <v>1.4000009065949672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9.2187321818145627</v>
          </cell>
          <cell r="E54">
            <v>10.684492260026456</v>
          </cell>
          <cell r="F54">
            <v>10.875511852484484</v>
          </cell>
          <cell r="G54">
            <v>10.875330403471324</v>
          </cell>
          <cell r="H54">
            <v>10.172821538174604</v>
          </cell>
          <cell r="I54">
            <v>10.051469025424772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0.62767325049688805</v>
          </cell>
          <cell r="E55">
            <v>3.2196174943289697E-2</v>
          </cell>
          <cell r="F55">
            <v>3.0400790959340101E-3</v>
          </cell>
          <cell r="G55">
            <v>7.9062318794878104E-3</v>
          </cell>
          <cell r="H55">
            <v>4.7123457520486203E-2</v>
          </cell>
          <cell r="I55">
            <v>4.2558621189135101E-2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0.62767325049688805</v>
          </cell>
          <cell r="E56">
            <v>0.65986942544017801</v>
          </cell>
          <cell r="F56">
            <v>0.66290950453611197</v>
          </cell>
          <cell r="G56">
            <v>0.67081573641559999</v>
          </cell>
          <cell r="H56">
            <v>0.72872172165703897</v>
          </cell>
          <cell r="I56">
            <v>0.77128034284617397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1.3793745537068471E-2</v>
          </cell>
          <cell r="E57">
            <v>1.4730996938878012E-3</v>
          </cell>
          <cell r="F57">
            <v>6.975455239602058E-3</v>
          </cell>
          <cell r="G57">
            <v>0.12577453594186272</v>
          </cell>
          <cell r="H57">
            <v>0.27653412389627546</v>
          </cell>
          <cell r="I57">
            <v>0.26506710496495484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1.4074884767525869E-2</v>
          </cell>
          <cell r="E58">
            <v>1.4737026466437634E-3</v>
          </cell>
          <cell r="F58">
            <v>6.9531487901815783E-3</v>
          </cell>
          <cell r="G58">
            <v>0.12036356961926689</v>
          </cell>
          <cell r="H58">
            <v>0.2450782831830087</v>
          </cell>
          <cell r="I58">
            <v>0.25053148277414622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2.7868630304594341E-2</v>
          </cell>
          <cell r="E59">
            <v>2.9468023405315657E-3</v>
          </cell>
          <cell r="F59">
            <v>1.3928604029783636E-2</v>
          </cell>
          <cell r="G59">
            <v>0.2461381055611295</v>
          </cell>
          <cell r="H59">
            <v>0.52161240707928413</v>
          </cell>
          <cell r="I59">
            <v>0.51559858773910128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73.238320486669679</v>
          </cell>
          <cell r="E60">
            <v>78.63293182214629</v>
          </cell>
          <cell r="F60">
            <v>79.050125235565289</v>
          </cell>
          <cell r="G60">
            <v>77.790026411120607</v>
          </cell>
          <cell r="H60">
            <v>73.872836653892264</v>
          </cell>
          <cell r="I60">
            <v>70.001675470866473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6.9641936235442889</v>
          </cell>
          <cell r="F61">
            <v>6.9633919553125834</v>
          </cell>
          <cell r="G61">
            <v>9.7731204077388139</v>
          </cell>
          <cell r="H61">
            <v>16.599622779494211</v>
          </cell>
          <cell r="I61">
            <v>21.43764386990172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6.1735455374156247</v>
          </cell>
          <cell r="E62">
            <v>6.8978140987353154</v>
          </cell>
          <cell r="F62">
            <v>6.1734117903963179</v>
          </cell>
          <cell r="G62">
            <v>4.7907665126115671</v>
          </cell>
          <cell r="H62">
            <v>2.243551124568453</v>
          </cell>
          <cell r="I62">
            <v>0.3845066696705296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6.7675515011602629E-4</v>
          </cell>
          <cell r="H63">
            <v>1.5521849913453631E-3</v>
          </cell>
          <cell r="I63">
            <v>1.7026879509706766E-3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5.5539012269044514</v>
          </cell>
          <cell r="E64">
            <v>6.015936616942275</v>
          </cell>
          <cell r="F64">
            <v>6.3032571283440015</v>
          </cell>
          <cell r="G64">
            <v>7.952976893335018</v>
          </cell>
          <cell r="H64">
            <v>7.9530173411031839</v>
          </cell>
          <cell r="I64">
            <v>8.4038144588130361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2.3940353740974509</v>
          </cell>
          <cell r="E65">
            <v>2.2204102265922738E-4</v>
          </cell>
          <cell r="F65">
            <v>2.3149170152184277</v>
          </cell>
          <cell r="G65">
            <v>1.9144406977969564</v>
          </cell>
          <cell r="H65">
            <v>1.1763959663531236</v>
          </cell>
          <cell r="I65">
            <v>0.6618185773499341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1.2230666541884683</v>
          </cell>
          <cell r="E66">
            <v>1.3407668171054468</v>
          </cell>
          <cell r="F66">
            <v>1.3548126082510246</v>
          </cell>
          <cell r="G66">
            <v>1.5021031528959241</v>
          </cell>
          <cell r="H66">
            <v>3.3884201765580011</v>
          </cell>
          <cell r="I66">
            <v>8.0082746659717845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4.2612057812857307</v>
          </cell>
          <cell r="E67">
            <v>4.6176491100441543</v>
          </cell>
          <cell r="F67">
            <v>4.8247047563733627</v>
          </cell>
          <cell r="G67">
            <v>5.1997824377646777</v>
          </cell>
          <cell r="H67">
            <v>5.9077153747140345</v>
          </cell>
          <cell r="I67">
            <v>8.4657381746987497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1.8770709775424461</v>
          </cell>
          <cell r="E68">
            <v>2.1600829191214217</v>
          </cell>
          <cell r="F68">
            <v>2.1519703466831483</v>
          </cell>
          <cell r="G68">
            <v>2.2252704514516424</v>
          </cell>
          <cell r="H68">
            <v>2.2498198560162148</v>
          </cell>
          <cell r="I68">
            <v>2.2264808998812113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0.68564961284356551</v>
          </cell>
          <cell r="E69">
            <v>0.74268948667622992</v>
          </cell>
          <cell r="F69">
            <v>0.64623833995840596</v>
          </cell>
          <cell r="G69">
            <v>2.5713933223632996</v>
          </cell>
          <cell r="H69">
            <v>2.6824331273611262</v>
          </cell>
          <cell r="I69">
            <v>9.8576912584294896E-3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0.62699370475991401</v>
          </cell>
          <cell r="E70">
            <v>0.68733162503974099</v>
          </cell>
          <cell r="F70">
            <v>0.68622154401492341</v>
          </cell>
          <cell r="G70">
            <v>0.7017892423423524</v>
          </cell>
          <cell r="H70">
            <v>3.3490132636933856</v>
          </cell>
          <cell r="I70">
            <v>3.6188844100815847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2.6852490431079632E-3</v>
          </cell>
          <cell r="H71">
            <v>3.3345306237887477E-3</v>
          </cell>
          <cell r="I71">
            <v>5.8307071155304282E-4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24.189715887860054</v>
          </cell>
          <cell r="E72">
            <v>25.326920594335682</v>
          </cell>
          <cell r="F72">
            <v>24.561827790681996</v>
          </cell>
          <cell r="G72">
            <v>24.442055012391268</v>
          </cell>
          <cell r="H72">
            <v>22.373283390015988</v>
          </cell>
          <cell r="I72">
            <v>14.311406665737156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1.5536365184088676E-3</v>
          </cell>
          <cell r="G73">
            <v>1.4827858945221451E-3</v>
          </cell>
          <cell r="H73">
            <v>1.334685397969221E-2</v>
          </cell>
          <cell r="I73">
            <v>4.8686808674784036E-3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1.4100656662055655</v>
          </cell>
          <cell r="E74">
            <v>1.5273705475150501</v>
          </cell>
          <cell r="F74">
            <v>1.4685871334676506</v>
          </cell>
          <cell r="G74">
            <v>1.2355253202051766</v>
          </cell>
          <cell r="H74">
            <v>0.81232908474908372</v>
          </cell>
          <cell r="I74">
            <v>1.735245974079737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3.8814521147395961E-4</v>
          </cell>
          <cell r="H75">
            <v>9.1236889074523895E-4</v>
          </cell>
          <cell r="I75">
            <v>7.3065261215339409E-4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24.843069134388561</v>
          </cell>
          <cell r="E76">
            <v>22.351973628499554</v>
          </cell>
          <cell r="F76">
            <v>21.599252239104256</v>
          </cell>
          <cell r="G76">
            <v>15.475594916053982</v>
          </cell>
          <cell r="H76">
            <v>5.1181160536963466</v>
          </cell>
          <cell r="I76">
            <v>0.73015110805079686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1.018453868940099E-3</v>
          </cell>
          <cell r="G77">
            <v>5.8768828015094753E-4</v>
          </cell>
          <cell r="H77">
            <v>1.2113493081228979E-3</v>
          </cell>
          <cell r="I77">
            <v>7.8846293466234164E-4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1.3142031963336816E-3</v>
          </cell>
          <cell r="G78">
            <v>7.3468016253336191E-4</v>
          </cell>
          <cell r="H78">
            <v>1.4252127234873142E-3</v>
          </cell>
          <cell r="I78">
            <v>8.761346849326748E-4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2.3180018600937298E-3</v>
          </cell>
          <cell r="E79">
            <v>2.1398130768881201E-5</v>
          </cell>
          <cell r="F79">
            <v>8.1766166686872099E-5</v>
          </cell>
          <cell r="G79">
            <v>3.4495757935329998E-5</v>
          </cell>
          <cell r="H79">
            <v>1.5659199842280299E-4</v>
          </cell>
          <cell r="I79">
            <v>4.5127982001438197E-5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2.3180018600937298E-3</v>
          </cell>
          <cell r="E80">
            <v>8.4656424570559927E-5</v>
          </cell>
          <cell r="F80">
            <v>1.5374044528508038E-4</v>
          </cell>
          <cell r="G80">
            <v>1.5521731890739011E-4</v>
          </cell>
          <cell r="H80">
            <v>2.1315606608156138E-4</v>
          </cell>
          <cell r="I80">
            <v>1.440035110016673E-4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2.7657079449647248E-2</v>
          </cell>
          <cell r="F81">
            <v>3.0236923612634119E-2</v>
          </cell>
          <cell r="G81">
            <v>3.0902523602009607E-2</v>
          </cell>
          <cell r="H81">
            <v>0.24270377478274505</v>
          </cell>
          <cell r="I81">
            <v>0.24708280632454546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2.7657079449647487E-2</v>
          </cell>
          <cell r="F82">
            <v>3.0236923612634116E-2</v>
          </cell>
          <cell r="G82">
            <v>3.0902523602009596E-2</v>
          </cell>
          <cell r="H82">
            <v>0.24270377478274491</v>
          </cell>
          <cell r="I82">
            <v>0.24708280632454543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1.07497465141426E-3</v>
          </cell>
          <cell r="F83">
            <v>9.6543347143569601E-5</v>
          </cell>
          <cell r="G83">
            <v>3.4518333916414E-5</v>
          </cell>
          <cell r="H83">
            <v>3.6156696019792999E-3</v>
          </cell>
          <cell r="I83">
            <v>1.6675767734584501E-3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1.07497465141426E-3</v>
          </cell>
          <cell r="F84">
            <v>1.1710853900111097E-3</v>
          </cell>
          <cell r="G84">
            <v>1.2045647650659396E-3</v>
          </cell>
          <cell r="H84">
            <v>9.0780437623406429E-3</v>
          </cell>
          <cell r="I84">
            <v>9.0989699265419874E-3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3.5167982663645737E-5</v>
          </cell>
          <cell r="F85">
            <v>2.08332053463276E-4</v>
          </cell>
          <cell r="G85">
            <v>1.1826652438804797E-4</v>
          </cell>
          <cell r="H85">
            <v>1.63417466505009E-4</v>
          </cell>
          <cell r="I85">
            <v>8.5404470580135891E-5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6.1684742482039677E-7</v>
          </cell>
          <cell r="F86">
            <v>8.4669604753381587E-6</v>
          </cell>
          <cell r="G86">
            <v>1.3833755663582529E-5</v>
          </cell>
          <cell r="H86">
            <v>6.3236222935749629E-5</v>
          </cell>
          <cell r="I86">
            <v>3.9873387837555226E-5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3.2353504222133962E-2</v>
          </cell>
          <cell r="E87">
            <v>7.8224124647851851E-3</v>
          </cell>
          <cell r="F87">
            <v>2.4223983760601569E-2</v>
          </cell>
          <cell r="G87">
            <v>2.248929138538551E-2</v>
          </cell>
          <cell r="H87">
            <v>6.1890751625415283E-2</v>
          </cell>
          <cell r="I87">
            <v>0.1309339672028306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3.2353504222133962E-2</v>
          </cell>
          <cell r="E88">
            <v>7.8596515690398383E-3</v>
          </cell>
          <cell r="F88">
            <v>2.4441210126218544E-2</v>
          </cell>
          <cell r="G88">
            <v>2.2621648954834359E-2</v>
          </cell>
          <cell r="H88">
            <v>6.2117507863163196E-2</v>
          </cell>
          <cell r="I88">
            <v>0.13105937242519497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3.560001922097531</v>
          </cell>
          <cell r="E89">
            <v>3.4647183352873512</v>
          </cell>
          <cell r="F89">
            <v>1.0334758674444439E-2</v>
          </cell>
          <cell r="G89">
            <v>5.8135383196248529E-4</v>
          </cell>
          <cell r="H89">
            <v>9.8376919470697516E-4</v>
          </cell>
          <cell r="I89">
            <v>2.9950010246516538E-4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330.01217817844099</v>
          </cell>
          <cell r="E90">
            <v>321.17938968113702</v>
          </cell>
          <cell r="F90">
            <v>0.958032129120999</v>
          </cell>
          <cell r="G90">
            <v>5.3891500222922398E-2</v>
          </cell>
          <cell r="H90">
            <v>9.1195404349336595E-2</v>
          </cell>
          <cell r="I90">
            <v>2.7763659498520801E-2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3.560001922097531</v>
          </cell>
          <cell r="E91">
            <v>3.4647183352873512</v>
          </cell>
          <cell r="F91">
            <v>1.0334758674444439E-2</v>
          </cell>
          <cell r="G91">
            <v>5.8135383196248529E-4</v>
          </cell>
          <cell r="H91">
            <v>9.8376919470697516E-4</v>
          </cell>
          <cell r="I91">
            <v>2.9950010246516538E-4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0.38982070027363835</v>
          </cell>
          <cell r="E92">
            <v>0.78033152412130824</v>
          </cell>
          <cell r="F92">
            <v>0.78017397954095924</v>
          </cell>
          <cell r="G92">
            <v>0.78031807830382482</v>
          </cell>
          <cell r="H92">
            <v>3.3605469998744608</v>
          </cell>
          <cell r="I92">
            <v>4.2470124647967982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0.38982070027363835</v>
          </cell>
          <cell r="E93">
            <v>0.78033152412130824</v>
          </cell>
          <cell r="F93">
            <v>0.78017397954095924</v>
          </cell>
          <cell r="G93">
            <v>0.78031807830382482</v>
          </cell>
          <cell r="H93">
            <v>3.3605469998744608</v>
          </cell>
          <cell r="I93">
            <v>4.2470124647967982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2.75514306123694E-2</v>
          </cell>
          <cell r="F94">
            <v>3.2951858192690603E-7</v>
          </cell>
          <cell r="G94">
            <v>2.5434545834634401E-6</v>
          </cell>
          <cell r="H94">
            <v>0.100706058712209</v>
          </cell>
          <cell r="I94">
            <v>8.7959270540307902E-2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5.5102876399181197E-2</v>
          </cell>
          <cell r="F95">
            <v>5.5103205917763201E-2</v>
          </cell>
          <cell r="G95">
            <v>5.51057493723466E-2</v>
          </cell>
          <cell r="H95">
            <v>0.23731687750622199</v>
          </cell>
          <cell r="I95">
            <v>0.29991791106994597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4.6280248472986427</v>
          </cell>
          <cell r="E96">
            <v>3.663348354682626</v>
          </cell>
          <cell r="F96">
            <v>4.3092688643332133</v>
          </cell>
          <cell r="G96">
            <v>2.7211357098739728</v>
          </cell>
          <cell r="H96">
            <v>0.95362544448156938</v>
          </cell>
          <cell r="I96">
            <v>0.33330412969187062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4.8716051024196236</v>
          </cell>
          <cell r="E97">
            <v>3.8561561628238179</v>
          </cell>
          <cell r="F97">
            <v>4.5360724887718007</v>
          </cell>
          <cell r="G97">
            <v>2.8643533788147084</v>
          </cell>
          <cell r="H97">
            <v>1.0038162573490206</v>
          </cell>
          <cell r="I97">
            <v>0.35084645230723205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1.2010769409853799E-6</v>
          </cell>
          <cell r="E98">
            <v>2.3839968618581298E-6</v>
          </cell>
          <cell r="F98">
            <v>3.0965887866553201E-6</v>
          </cell>
          <cell r="G98">
            <v>1.50295699518707E-6</v>
          </cell>
          <cell r="H98">
            <v>4.3123289714384797E-6</v>
          </cell>
          <cell r="I98">
            <v>1.17390659861403E-6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0.32680234502527994</v>
          </cell>
          <cell r="E99">
            <v>0.32680336881222122</v>
          </cell>
          <cell r="F99">
            <v>0.32680449960204033</v>
          </cell>
          <cell r="G99">
            <v>0.32679273871085479</v>
          </cell>
          <cell r="H99">
            <v>7.1533138974648386E-2</v>
          </cell>
          <cell r="I99">
            <v>3.0259026521676426E-2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2.5532611217836611E-3</v>
          </cell>
          <cell r="F100">
            <v>1.0139664393078496E-2</v>
          </cell>
          <cell r="G100">
            <v>1.0441520031635489E-2</v>
          </cell>
          <cell r="H100">
            <v>0.16620403292220975</v>
          </cell>
          <cell r="I100">
            <v>0.12623124501347194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2.5532611217836611E-3</v>
          </cell>
          <cell r="F101">
            <v>1.0139664393078496E-2</v>
          </cell>
          <cell r="G101">
            <v>1.0441520031635489E-2</v>
          </cell>
          <cell r="H101">
            <v>0.16620403292220975</v>
          </cell>
          <cell r="I101">
            <v>0.12623124501347194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2.5790516381653133E-3</v>
          </cell>
          <cell r="F102">
            <v>1.0242085245533826E-2</v>
          </cell>
          <cell r="G102">
            <v>1.0546989930944927E-2</v>
          </cell>
          <cell r="H102">
            <v>0.16788286153758558</v>
          </cell>
          <cell r="I102">
            <v>0.12750630809441613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3.1584763986657001E-4</v>
          </cell>
          <cell r="F103">
            <v>8.05700171593847E-4</v>
          </cell>
          <cell r="G103">
            <v>6.36799755394892E-4</v>
          </cell>
          <cell r="H103">
            <v>8.1603444031422608E-3</v>
          </cell>
          <cell r="I103">
            <v>6.5310380845178999E-3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3.1584763986657001E-4</v>
          </cell>
          <cell r="F104">
            <v>9.3212895144321702E-4</v>
          </cell>
          <cell r="G104">
            <v>9.6946531861376306E-4</v>
          </cell>
          <cell r="H104">
            <v>1.3643225264302221E-2</v>
          </cell>
          <cell r="I104">
            <v>1.027808332645991E-2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0.60713825737002658</v>
          </cell>
          <cell r="E105">
            <v>1.2153896832832813</v>
          </cell>
          <cell r="F105">
            <v>1.2151887288470153</v>
          </cell>
          <cell r="G105">
            <v>1.2153698868501204</v>
          </cell>
          <cell r="H105">
            <v>5.2341256648093948</v>
          </cell>
          <cell r="I105">
            <v>6.6148160206930369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0.60713825737002658</v>
          </cell>
          <cell r="E106">
            <v>1.2153896832832813</v>
          </cell>
          <cell r="F106">
            <v>1.2151887288470153</v>
          </cell>
          <cell r="G106">
            <v>1.2153698868501204</v>
          </cell>
          <cell r="H106">
            <v>5.2341256648093948</v>
          </cell>
          <cell r="I106">
            <v>6.6148160206930369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4.2911969903541999E-2</v>
          </cell>
          <cell r="F107">
            <v>2.2388945446626801E-7</v>
          </cell>
          <cell r="G107">
            <v>2.4734587793050202E-6</v>
          </cell>
          <cell r="H107">
            <v>0.156852229214621</v>
          </cell>
          <cell r="I107">
            <v>0.13699815360324799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8.5823956552242606E-2</v>
          </cell>
          <cell r="F108">
            <v>8.5824180441697095E-2</v>
          </cell>
          <cell r="G108">
            <v>8.5826653900476405E-2</v>
          </cell>
          <cell r="H108">
            <v>0.36962491540612502</v>
          </cell>
          <cell r="I108">
            <v>0.46712710949848602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2.7969091264047293E-3</v>
          </cell>
          <cell r="E109">
            <v>2.5651281395216031E-4</v>
          </cell>
          <cell r="F109">
            <v>1.6948135695014762E-3</v>
          </cell>
          <cell r="G109">
            <v>1.8372879283643218E-3</v>
          </cell>
          <cell r="H109">
            <v>9.6117316973187653E-3</v>
          </cell>
          <cell r="I109">
            <v>5.3967622813516061E-4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1.6993153581413903E-4</v>
          </cell>
          <cell r="H110">
            <v>5.6098923687365851E-4</v>
          </cell>
          <cell r="I110">
            <v>3.2085040513290953E-5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1.808001263340694E-4</v>
          </cell>
          <cell r="H111">
            <v>1.3586838392000777E-4</v>
          </cell>
          <cell r="I111">
            <v>3.6318537607675825E-5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1.2227125061745427E-4</v>
          </cell>
          <cell r="H112">
            <v>2.2022051982508749E-4</v>
          </cell>
          <cell r="I112">
            <v>2.2740139856755601E-5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9.2629311595265961E-6</v>
          </cell>
          <cell r="H113">
            <v>9.0869532380757616E-6</v>
          </cell>
          <cell r="I113">
            <v>8.5799255292478953E-5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9.2087718621336251E-4</v>
          </cell>
          <cell r="E114">
            <v>5.8650472042227405E-5</v>
          </cell>
          <cell r="F114">
            <v>5.4172770015423416E-4</v>
          </cell>
          <cell r="G114">
            <v>2.4083522877963934E-4</v>
          </cell>
          <cell r="H114">
            <v>7.3560236219601064E-3</v>
          </cell>
          <cell r="I114">
            <v>6.7250650374280752E-5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3.9666544054220738E-5</v>
          </cell>
          <cell r="F115">
            <v>1.5296314307739162E-4</v>
          </cell>
          <cell r="G115">
            <v>6.772078009789522E-4</v>
          </cell>
          <cell r="H115">
            <v>1.0117884436806755E-3</v>
          </cell>
          <cell r="I115">
            <v>7.8198162911411394E-6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1.8728047682255763E-3</v>
          </cell>
          <cell r="E116">
            <v>6.049004462392129E-5</v>
          </cell>
          <cell r="F116">
            <v>6.2242037282905869E-4</v>
          </cell>
          <cell r="G116">
            <v>1.8810499667083308E-4</v>
          </cell>
          <cell r="H116">
            <v>1.3463559182024572E-4</v>
          </cell>
          <cell r="I116">
            <v>1.8896530056838679E-5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9.6382258145075303E-5</v>
          </cell>
          <cell r="F117">
            <v>3.7666220970604668E-4</v>
          </cell>
          <cell r="G117">
            <v>2.4887405800970821E-4</v>
          </cell>
          <cell r="H117">
            <v>1.8311894600091841E-4</v>
          </cell>
          <cell r="I117">
            <v>2.6876625814269877E-4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2.9696277496756686E-3</v>
          </cell>
          <cell r="H118">
            <v>3.8974941912787351E-3</v>
          </cell>
          <cell r="I118">
            <v>1.1397310337055676E-3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2.9996239895713804E-3</v>
          </cell>
          <cell r="H119">
            <v>3.9368628194734693E-3</v>
          </cell>
          <cell r="I119">
            <v>1.1512434683894628E-3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2.9696277496756686E-3</v>
          </cell>
          <cell r="H120">
            <v>3.8974941912787351E-3</v>
          </cell>
          <cell r="I120">
            <v>1.1397310337055676E-3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2.6861546135498198E-4</v>
          </cell>
          <cell r="H121">
            <v>2.5644730796399201E-4</v>
          </cell>
          <cell r="I121">
            <v>6.8250280866299801E-5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2.6861546135498198E-4</v>
          </cell>
          <cell r="H122">
            <v>3.8644268858041504E-4</v>
          </cell>
          <cell r="I122">
            <v>1.30608046193968E-4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3.1695555253855204E-3</v>
          </cell>
          <cell r="H123">
            <v>4.4978520563471276E-3</v>
          </cell>
          <cell r="I123">
            <v>1.1833285089027535E-3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1.8710881370179197E-4</v>
          </cell>
          <cell r="H124">
            <v>2.2410799662795191E-4</v>
          </cell>
          <cell r="I124">
            <v>9.4482104026043389E-5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1.9347993051419314E-6</v>
          </cell>
          <cell r="H125">
            <v>7.3201932134356363E-6</v>
          </cell>
          <cell r="I125">
            <v>2.3105650644770729E-6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3.3600219369935144E-3</v>
          </cell>
          <cell r="H126">
            <v>4.7293263160876862E-3</v>
          </cell>
          <cell r="I126">
            <v>1.2813977612711627E-3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1.7700372345235198</v>
          </cell>
          <cell r="E127">
            <v>3.5037949873704495</v>
          </cell>
          <cell r="F127">
            <v>3.51904866033852</v>
          </cell>
          <cell r="G127">
            <v>3.2788933561679046</v>
          </cell>
          <cell r="H127">
            <v>2.5097492401104082</v>
          </cell>
          <cell r="I127">
            <v>2.1015758453755646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1.7700372345235198</v>
          </cell>
          <cell r="E128">
            <v>3.5037949873704495</v>
          </cell>
          <cell r="F128">
            <v>3.51904866033852</v>
          </cell>
          <cell r="G128">
            <v>3.2788933561679046</v>
          </cell>
          <cell r="H128">
            <v>2.5097492401104082</v>
          </cell>
          <cell r="I128">
            <v>2.1015758453755646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1.7879163985086057</v>
          </cell>
          <cell r="E129">
            <v>3.5391868559297452</v>
          </cell>
          <cell r="F129">
            <v>3.5545946064025449</v>
          </cell>
          <cell r="G129">
            <v>3.3120134910786931</v>
          </cell>
          <cell r="H129">
            <v>2.5351002425357638</v>
          </cell>
          <cell r="I129">
            <v>2.1228038842177406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5.8356284041196203E-8</v>
          </cell>
          <cell r="F130">
            <v>4.6679076450474503E-8</v>
          </cell>
          <cell r="G130">
            <v>4.7481477134983399E-8</v>
          </cell>
          <cell r="H130">
            <v>6.8135604834589704E-8</v>
          </cell>
          <cell r="I130">
            <v>9.9097126885049504E-8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0.31204632629779605</v>
          </cell>
          <cell r="F131">
            <v>0.31204637297687249</v>
          </cell>
          <cell r="G131">
            <v>0.31204642045834963</v>
          </cell>
          <cell r="H131">
            <v>0.31204654761488426</v>
          </cell>
          <cell r="I131">
            <v>0.31204664671201116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0.48786346211821485</v>
          </cell>
          <cell r="E132">
            <v>0.9766066638174723</v>
          </cell>
          <cell r="F132">
            <v>0.97642388942230951</v>
          </cell>
          <cell r="G132">
            <v>0.97655333483342233</v>
          </cell>
          <cell r="H132">
            <v>0.97654151619500251</v>
          </cell>
          <cell r="I132">
            <v>0.52746995354218407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0.48786346211821485</v>
          </cell>
          <cell r="E133">
            <v>0.9766066638174723</v>
          </cell>
          <cell r="F133">
            <v>0.97642388942230951</v>
          </cell>
          <cell r="G133">
            <v>0.97655333483342233</v>
          </cell>
          <cell r="H133">
            <v>0.97654151619500251</v>
          </cell>
          <cell r="I133">
            <v>0.52746995354218407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3.4481325474208097E-2</v>
          </cell>
          <cell r="E134">
            <v>3.4481271982895301E-2</v>
          </cell>
          <cell r="F134">
            <v>5.1586754940600897E-8</v>
          </cell>
          <cell r="G134">
            <v>7.7731863458154606E-8</v>
          </cell>
          <cell r="H134">
            <v>6.7526302606641304E-7</v>
          </cell>
          <cell r="I134">
            <v>2.2556738786810901E-5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3.4481325474208097E-2</v>
          </cell>
          <cell r="E135">
            <v>6.8962597457103397E-2</v>
          </cell>
          <cell r="F135">
            <v>6.8962649043858307E-2</v>
          </cell>
          <cell r="G135">
            <v>6.8962726775721794E-2</v>
          </cell>
          <cell r="H135">
            <v>6.8963625342699494E-2</v>
          </cell>
          <cell r="I135">
            <v>3.7249800296682498E-2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57.227250848578926</v>
          </cell>
          <cell r="E136">
            <v>55.014971432411464</v>
          </cell>
          <cell r="F136">
            <v>56.774230017390074</v>
          </cell>
          <cell r="G136">
            <v>58.463274056458005</v>
          </cell>
          <cell r="H136">
            <v>72.615512403787321</v>
          </cell>
          <cell r="I136">
            <v>75.077390420502653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14.387857677971224</v>
          </cell>
          <cell r="E137">
            <v>14.761478921588855</v>
          </cell>
          <cell r="F137">
            <v>15.787827695464886</v>
          </cell>
          <cell r="G137">
            <v>15.946119640448536</v>
          </cell>
          <cell r="H137">
            <v>19.310718797919559</v>
          </cell>
          <cell r="I137">
            <v>20.769218241697011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16.690410323768734</v>
          </cell>
          <cell r="E138">
            <v>13.021064896987568</v>
          </cell>
          <cell r="F138">
            <v>13.116319580798853</v>
          </cell>
          <cell r="G138">
            <v>14.051339612581572</v>
          </cell>
          <cell r="H138">
            <v>18.075982679464044</v>
          </cell>
          <cell r="I138">
            <v>18.667683838264107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10.132151513738783</v>
          </cell>
          <cell r="E139">
            <v>14.674936259245349</v>
          </cell>
          <cell r="F139">
            <v>15.17266930620972</v>
          </cell>
          <cell r="G139">
            <v>15.130104096455582</v>
          </cell>
          <cell r="H139">
            <v>18.149803933767579</v>
          </cell>
          <cell r="I139">
            <v>18.971962429713898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16.016831392209802</v>
          </cell>
          <cell r="E140">
            <v>12.557491844810713</v>
          </cell>
          <cell r="F140">
            <v>12.697413932667514</v>
          </cell>
          <cell r="G140">
            <v>13.335711217145196</v>
          </cell>
          <cell r="H140">
            <v>17.079007507053646</v>
          </cell>
          <cell r="I140">
            <v>16.668525471602763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5.5539012269044514</v>
          </cell>
          <cell r="E141">
            <v>6.015936616942275</v>
          </cell>
          <cell r="F141">
            <v>6.3032571283440015</v>
          </cell>
          <cell r="G141">
            <v>7.952976893335018</v>
          </cell>
          <cell r="H141">
            <v>7.9530173411031839</v>
          </cell>
          <cell r="I141">
            <v>8.4038144588130361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5.5539012269044514</v>
          </cell>
          <cell r="E142">
            <v>6.015936616942275</v>
          </cell>
          <cell r="F142">
            <v>6.3032571283440015</v>
          </cell>
          <cell r="G142">
            <v>7.952976893335018</v>
          </cell>
          <cell r="H142">
            <v>7.9530173411031839</v>
          </cell>
          <cell r="I142">
            <v>8.4038144588130361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5.6100012392974214</v>
          </cell>
          <cell r="E143">
            <v>6.0767036534770398</v>
          </cell>
          <cell r="F143">
            <v>6.3669263922666657</v>
          </cell>
          <cell r="G143">
            <v>8.0333099932677108</v>
          </cell>
          <cell r="H143">
            <v>8.0333508495991754</v>
          </cell>
          <cell r="I143">
            <v>8.488701473548522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2.3243214087293601E-8</v>
          </cell>
          <cell r="E144">
            <v>5.5704960141193102E-8</v>
          </cell>
          <cell r="F144">
            <v>1.2137573862874201E-7</v>
          </cell>
          <cell r="G144">
            <v>1.8839132000644701E-7</v>
          </cell>
          <cell r="H144">
            <v>0.22035858088457</v>
          </cell>
          <cell r="I144">
            <v>0.42356622033700497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0.84970027617341914</v>
          </cell>
          <cell r="E145">
            <v>0.84970033187837923</v>
          </cell>
          <cell r="F145">
            <v>0.84970045325411792</v>
          </cell>
          <cell r="G145">
            <v>0.8497006416454379</v>
          </cell>
          <cell r="H145">
            <v>0.84969964250156005</v>
          </cell>
          <cell r="I145">
            <v>0.84969566917354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7.2340591818890701E-2</v>
          </cell>
          <cell r="G146">
            <v>1.1167240849688964E-3</v>
          </cell>
          <cell r="H146">
            <v>0.44660433848312531</v>
          </cell>
          <cell r="I146">
            <v>0.84777667686014313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9.3406737170667817E-2</v>
          </cell>
          <cell r="G147">
            <v>1.4332332017884095E-3</v>
          </cell>
          <cell r="H147">
            <v>0.52548062383715877</v>
          </cell>
          <cell r="I147">
            <v>0.94204556120247718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1.50672329089033E-3</v>
          </cell>
          <cell r="E148">
            <v>0.17232050918262001</v>
          </cell>
          <cell r="F148">
            <v>3.0805165328997102E-5</v>
          </cell>
          <cell r="G148">
            <v>3.3841542088259898E-3</v>
          </cell>
          <cell r="H148">
            <v>0.10250722226530801</v>
          </cell>
          <cell r="I148">
            <v>0.12610438175146599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1.50672329089033E-3</v>
          </cell>
          <cell r="E149">
            <v>0.17382597796924412</v>
          </cell>
          <cell r="F149">
            <v>0.17385497467152361</v>
          </cell>
          <cell r="G149">
            <v>0.17723646765461776</v>
          </cell>
          <cell r="H149">
            <v>0.2165508602840589</v>
          </cell>
          <cell r="I149">
            <v>0.24775460039216735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0.46564001232642016</v>
          </cell>
          <cell r="E150">
            <v>1.6746232082930623</v>
          </cell>
          <cell r="F150">
            <v>3.5338210539043615</v>
          </cell>
          <cell r="G150">
            <v>4.7490773566388276</v>
          </cell>
          <cell r="H150">
            <v>6.2705445319360154</v>
          </cell>
          <cell r="I150">
            <v>7.6704014168657313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2.3739836734455473</v>
          </cell>
          <cell r="E151">
            <v>1.619833375590872</v>
          </cell>
          <cell r="F151">
            <v>3.2985777413147894</v>
          </cell>
          <cell r="G151">
            <v>4.0175196139301361</v>
          </cell>
          <cell r="H151">
            <v>5.5110436173203787</v>
          </cell>
          <cell r="I151">
            <v>8.1630739469337232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3.2944551327219243</v>
          </cell>
          <cell r="F152">
            <v>6.8323987952191496</v>
          </cell>
          <cell r="G152">
            <v>8.7665969705689619</v>
          </cell>
          <cell r="H152">
            <v>11.781588149256391</v>
          </cell>
          <cell r="I152">
            <v>15.833475363799462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689.15978016813801</v>
          </cell>
          <cell r="E153">
            <v>646.68787999078995</v>
          </cell>
          <cell r="F153">
            <v>594.10175081744399</v>
          </cell>
          <cell r="G153">
            <v>514.18037183713102</v>
          </cell>
          <cell r="H153">
            <v>233.96070917208999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9.1947083947853994</v>
          </cell>
          <cell r="E154">
            <v>8.6280520861310031</v>
          </cell>
          <cell r="F154">
            <v>7.926855124061202</v>
          </cell>
          <cell r="G154">
            <v>7.1314939448758121</v>
          </cell>
          <cell r="H154">
            <v>3.3942444415881221</v>
          </cell>
          <cell r="I154">
            <v>0.27276243749660417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9.3508789710737776</v>
          </cell>
          <cell r="E155">
            <v>8.7745981002820894</v>
          </cell>
          <cell r="F155">
            <v>8.0610821006437483</v>
          </cell>
          <cell r="G155">
            <v>6.9766671891062471</v>
          </cell>
          <cell r="H155">
            <v>3.1745008028777426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4.0932505168502317E-4</v>
          </cell>
          <cell r="G156">
            <v>0.27595523801494565</v>
          </cell>
          <cell r="H156">
            <v>0.27739594947461949</v>
          </cell>
          <cell r="I156">
            <v>0.27739549176096051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4.2539059510012397E-5</v>
          </cell>
          <cell r="G157">
            <v>5.0690438672255873E-5</v>
          </cell>
          <cell r="H157">
            <v>6.1551588541344126E-5</v>
          </cell>
          <cell r="I157">
            <v>1.2468118312603443E-4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4.2582139696473004E-5</v>
          </cell>
          <cell r="G158">
            <v>5.0752840173111866E-5</v>
          </cell>
          <cell r="H158">
            <v>6.1611135330886475E-5</v>
          </cell>
          <cell r="I158">
            <v>1.2475504890355061E-4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2.05649093048542E-5</v>
          </cell>
          <cell r="E159">
            <v>3.7822116633133902E-7</v>
          </cell>
          <cell r="F159">
            <v>2.1466870681594E-5</v>
          </cell>
          <cell r="G159">
            <v>1.33721097278639E-5</v>
          </cell>
          <cell r="H159">
            <v>1.5298295643245401E-5</v>
          </cell>
          <cell r="I159">
            <v>3.6742402441535698E-5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2.05649093048542E-5</v>
          </cell>
          <cell r="E160">
            <v>5.805056455273998E-7</v>
          </cell>
          <cell r="F160">
            <v>2.18656063045242E-5</v>
          </cell>
          <cell r="G160">
            <v>2.2925533019447598E-5</v>
          </cell>
          <cell r="H160">
            <v>2.8165706228650801E-5</v>
          </cell>
          <cell r="I160">
            <v>4.4673136887999001E-5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0.31588034612031574</v>
          </cell>
          <cell r="E161">
            <v>0.85309427081673783</v>
          </cell>
          <cell r="F161">
            <v>0.85292284595888168</v>
          </cell>
          <cell r="G161">
            <v>0.85304207610315852</v>
          </cell>
          <cell r="H161">
            <v>0.85302553560290728</v>
          </cell>
          <cell r="I161">
            <v>0.46893016238866708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0.31588034612031574</v>
          </cell>
          <cell r="E162">
            <v>0.85309427081673783</v>
          </cell>
          <cell r="F162">
            <v>0.85292284595888168</v>
          </cell>
          <cell r="G162">
            <v>0.85304207610315852</v>
          </cell>
          <cell r="H162">
            <v>0.85302553560290728</v>
          </cell>
          <cell r="I162">
            <v>0.46893016238866708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2.2325183094539999E-2</v>
          </cell>
          <cell r="E163">
            <v>3.7915738353629602E-2</v>
          </cell>
          <cell r="F163">
            <v>3.02818858102533E-8</v>
          </cell>
          <cell r="G163">
            <v>3.94068196610157E-8</v>
          </cell>
          <cell r="H163">
            <v>1.2333442290385899E-7</v>
          </cell>
          <cell r="I163">
            <v>2.48891560883457E-7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2.2325183094539999E-2</v>
          </cell>
          <cell r="E164">
            <v>6.0240921448169601E-2</v>
          </cell>
          <cell r="F164">
            <v>6.0240951730055503E-2</v>
          </cell>
          <cell r="G164">
            <v>6.0240991136875102E-2</v>
          </cell>
          <cell r="H164">
            <v>6.0241191020583201E-2</v>
          </cell>
          <cell r="I164">
            <v>3.3115837318568098E-2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1.6882953601224019E-4</v>
          </cell>
          <cell r="G165">
            <v>1.7944841935356879E-4</v>
          </cell>
          <cell r="H165">
            <v>2.297783286013868E-4</v>
          </cell>
          <cell r="I165">
            <v>2.3980634503650879E-4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1.6882953601224019E-4</v>
          </cell>
          <cell r="G166">
            <v>1.7944841935356879E-4</v>
          </cell>
          <cell r="H166">
            <v>2.297783286013868E-4</v>
          </cell>
          <cell r="I166">
            <v>2.3980634503650879E-4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6.4070446606779603E-8</v>
          </cell>
          <cell r="F167">
            <v>1.64831310376075E-5</v>
          </cell>
          <cell r="G167">
            <v>2.8385343854450599E-7</v>
          </cell>
          <cell r="H167">
            <v>2.5507205146151601E-7</v>
          </cell>
          <cell r="I167">
            <v>1.1044800762938699E-7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6.4070446606779603E-8</v>
          </cell>
          <cell r="F168">
            <v>1.6547201484214301E-5</v>
          </cell>
          <cell r="G168">
            <v>1.6818966996523176E-5</v>
          </cell>
          <cell r="H168">
            <v>2.1098649119808212E-5</v>
          </cell>
          <cell r="I168">
            <v>2.1203668532740577E-5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4.5852106542729762E-4</v>
          </cell>
          <cell r="E169">
            <v>0.59604195144253869</v>
          </cell>
          <cell r="F169">
            <v>0.59590244473096643</v>
          </cell>
          <cell r="G169">
            <v>0.59599570353717735</v>
          </cell>
          <cell r="H169">
            <v>0.59598823430816561</v>
          </cell>
          <cell r="I169">
            <v>0.34451455707616335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4.5852106542729762E-4</v>
          </cell>
          <cell r="E170">
            <v>0.59604195144253869</v>
          </cell>
          <cell r="F170">
            <v>0.59590244473096643</v>
          </cell>
          <cell r="G170">
            <v>0.59599570353717735</v>
          </cell>
          <cell r="H170">
            <v>0.59598823430816561</v>
          </cell>
          <cell r="I170">
            <v>0.34451455707616335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3.231259065297E-5</v>
          </cell>
          <cell r="E171">
            <v>4.20571724555018E-2</v>
          </cell>
          <cell r="F171">
            <v>2.7576263723117701E-8</v>
          </cell>
          <cell r="G171">
            <v>3.5125714383466097E-8</v>
          </cell>
          <cell r="H171">
            <v>9.7663245598998401E-8</v>
          </cell>
          <cell r="I171">
            <v>1.9717498438013299E-7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3.231259065297E-5</v>
          </cell>
          <cell r="E172">
            <v>4.2089485046154798E-2</v>
          </cell>
          <cell r="F172">
            <v>4.2089512622418501E-2</v>
          </cell>
          <cell r="G172">
            <v>4.2089547748132901E-2</v>
          </cell>
          <cell r="H172">
            <v>4.20897115230831E-2</v>
          </cell>
          <cell r="I172">
            <v>2.4329917910275799E-2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28.619769504297722</v>
          </cell>
          <cell r="E173">
            <v>25.644919213244233</v>
          </cell>
          <cell r="F173">
            <v>27.835786874527976</v>
          </cell>
          <cell r="G173">
            <v>19.807080536236771</v>
          </cell>
          <cell r="H173">
            <v>12.626797914468861</v>
          </cell>
          <cell r="I173">
            <v>5.153015405468822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2005.1531934002701</v>
          </cell>
          <cell r="E174">
            <v>1795.15845021936</v>
          </cell>
          <cell r="F174">
            <v>1945.96765186012</v>
          </cell>
          <cell r="G174">
            <v>1381.6732181811001</v>
          </cell>
          <cell r="H174">
            <v>876.98021097989204</v>
          </cell>
          <cell r="I174">
            <v>356.35090917619101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35.552361585111136</v>
          </cell>
          <cell r="E175">
            <v>31.829050535804299</v>
          </cell>
          <cell r="F175">
            <v>34.502972550711313</v>
          </cell>
          <cell r="G175">
            <v>24.497752095409673</v>
          </cell>
          <cell r="H175">
            <v>15.549294520920069</v>
          </cell>
          <cell r="I175">
            <v>6.3182785314927532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6.9399696225236606E-5</v>
          </cell>
          <cell r="F176">
            <v>5.0452617202489899E-5</v>
          </cell>
          <cell r="G176">
            <v>1.6453485687683702E-5</v>
          </cell>
          <cell r="H176">
            <v>0.210154552997213</v>
          </cell>
          <cell r="I176">
            <v>4.0677937711100099E-6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1.5566419624078174</v>
          </cell>
          <cell r="F177">
            <v>1.5566765682525012</v>
          </cell>
          <cell r="G177">
            <v>1.3212046504542325</v>
          </cell>
          <cell r="H177">
            <v>0.72461582214098141</v>
          </cell>
          <cell r="I177">
            <v>0.33730159719423708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2.2599680936118378E-2</v>
          </cell>
          <cell r="G178">
            <v>2.2621432426066332E-2</v>
          </cell>
          <cell r="H178">
            <v>0.13176022300873069</v>
          </cell>
          <cell r="I178">
            <v>0.17028058572985602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2.2599680936118378E-2</v>
          </cell>
          <cell r="G179">
            <v>2.2621432426066332E-2</v>
          </cell>
          <cell r="H179">
            <v>0.13176022300873069</v>
          </cell>
          <cell r="I179">
            <v>0.17028058572985602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1.5433956513475299E-4</v>
          </cell>
          <cell r="G180">
            <v>3.1589462886593899E-6</v>
          </cell>
          <cell r="H180">
            <v>1.9098181155053299E-2</v>
          </cell>
          <cell r="I180">
            <v>1.08662543649695E-2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3.28212818472949E-3</v>
          </cell>
          <cell r="G181">
            <v>3.2852871310181499E-3</v>
          </cell>
          <cell r="H181">
            <v>1.9135306648410799E-2</v>
          </cell>
          <cell r="I181">
            <v>2.47296725699791E-2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1.4011282459286487</v>
          </cell>
          <cell r="E182">
            <v>1.6077985498322489</v>
          </cell>
          <cell r="F182">
            <v>1.6077990764528893</v>
          </cell>
          <cell r="G182">
            <v>1.6077998115889869</v>
          </cell>
          <cell r="H182">
            <v>1.6078049107677914</v>
          </cell>
          <cell r="I182">
            <v>1.6078059052374534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1.4011282459286487</v>
          </cell>
          <cell r="E183">
            <v>1.6077985498322489</v>
          </cell>
          <cell r="F183">
            <v>1.6077990764528893</v>
          </cell>
          <cell r="G183">
            <v>1.6077998115889869</v>
          </cell>
          <cell r="H183">
            <v>1.6078049107677914</v>
          </cell>
          <cell r="I183">
            <v>1.6078059052374534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1.5568091621429425</v>
          </cell>
          <cell r="E184">
            <v>1.786442833146944</v>
          </cell>
          <cell r="F184">
            <v>1.7864434182809872</v>
          </cell>
          <cell r="G184">
            <v>1.7864442350988738</v>
          </cell>
          <cell r="H184">
            <v>1.7864499008531023</v>
          </cell>
          <cell r="I184">
            <v>1.7864510058193928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6.43278688262367E-5</v>
          </cell>
          <cell r="E185">
            <v>1.4678831926842301E-2</v>
          </cell>
          <cell r="F185">
            <v>2.1541070398376699E-6</v>
          </cell>
          <cell r="G185">
            <v>5.4125440729386798E-5</v>
          </cell>
          <cell r="H185">
            <v>3.3482803359914798E-2</v>
          </cell>
          <cell r="I185">
            <v>5.5347013899642299E-2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9.9763383989106835E-2</v>
          </cell>
          <cell r="E186">
            <v>0.11444213905784868</v>
          </cell>
          <cell r="F186">
            <v>0.11444387743439227</v>
          </cell>
          <cell r="G186">
            <v>0.11449753355411468</v>
          </cell>
          <cell r="H186">
            <v>0.1142129229135537</v>
          </cell>
          <cell r="I186">
            <v>0.11377915495051252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9.6956392234288286E-2</v>
          </cell>
          <cell r="F187">
            <v>9.6923088081756842E-2</v>
          </cell>
          <cell r="G187">
            <v>9.6938801571335179E-2</v>
          </cell>
          <cell r="H187">
            <v>9.6941728667792312E-2</v>
          </cell>
          <cell r="I187">
            <v>5.6046813164018293E-2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9.6956392234288286E-2</v>
          </cell>
          <cell r="F188">
            <v>9.6923088081756842E-2</v>
          </cell>
          <cell r="G188">
            <v>9.6938801571335179E-2</v>
          </cell>
          <cell r="H188">
            <v>9.6941728667792312E-2</v>
          </cell>
          <cell r="I188">
            <v>5.6046813164018293E-2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6.84693560306502E-3</v>
          </cell>
          <cell r="F189">
            <v>2.5408340586280499E-8</v>
          </cell>
          <cell r="G189">
            <v>3.1329448904087901E-8</v>
          </cell>
          <cell r="H189">
            <v>8.5340008164362294E-8</v>
          </cell>
          <cell r="I189">
            <v>1.54290006075056E-7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6.84693560306502E-3</v>
          </cell>
          <cell r="F190">
            <v>6.8469610114056103E-3</v>
          </cell>
          <cell r="G190">
            <v>6.8469923408545101E-3</v>
          </cell>
          <cell r="H190">
            <v>6.84713645464218E-3</v>
          </cell>
          <cell r="I190">
            <v>3.9585705387451403E-3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4.2227675841478298E-4</v>
          </cell>
          <cell r="F191">
            <v>4.2253184583761259E-4</v>
          </cell>
          <cell r="G191">
            <v>4.2289222957540867E-4</v>
          </cell>
          <cell r="H191">
            <v>4.2459209564388881E-4</v>
          </cell>
          <cell r="I191">
            <v>2.4836910035945682E-4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4.2227675841478298E-4</v>
          </cell>
          <cell r="F192">
            <v>4.2253184583761259E-4</v>
          </cell>
          <cell r="G192">
            <v>4.2289222957540867E-4</v>
          </cell>
          <cell r="H192">
            <v>4.2459209564388881E-4</v>
          </cell>
          <cell r="I192">
            <v>2.4836910035945682E-4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2.9749230664052399E-5</v>
          </cell>
          <cell r="F193">
            <v>2.4883735080846401E-8</v>
          </cell>
          <cell r="G193">
            <v>2.9559685700642801E-8</v>
          </cell>
          <cell r="H193">
            <v>6.9149646174989999E-8</v>
          </cell>
          <cell r="I193">
            <v>1.07636961842378E-7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2.9749230664052399E-5</v>
          </cell>
          <cell r="F194">
            <v>2.97741143991333E-5</v>
          </cell>
          <cell r="G194">
            <v>2.98036740848339E-5</v>
          </cell>
          <cell r="H194">
            <v>2.9932775125346501E-5</v>
          </cell>
          <cell r="I194">
            <v>1.7484187585232799E-5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7.534729959015147E-5</v>
          </cell>
          <cell r="F195">
            <v>7.5583957202715133E-5</v>
          </cell>
          <cell r="G195">
            <v>7.5852292303744799E-5</v>
          </cell>
          <cell r="H195">
            <v>7.7014693805513087E-5</v>
          </cell>
          <cell r="I195">
            <v>4.6228303712023377E-5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7.534729959015147E-5</v>
          </cell>
          <cell r="F196">
            <v>7.5583957202715133E-5</v>
          </cell>
          <cell r="G196">
            <v>7.5852292303744799E-5</v>
          </cell>
          <cell r="H196">
            <v>7.7014693805513087E-5</v>
          </cell>
          <cell r="I196">
            <v>4.6228303712023377E-5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5.2395439755444299E-6</v>
          </cell>
          <cell r="F197">
            <v>2.2572033828474901E-8</v>
          </cell>
          <cell r="G197">
            <v>2.31784771861275E-8</v>
          </cell>
          <cell r="H197">
            <v>2.76454921528696E-8</v>
          </cell>
          <cell r="I197">
            <v>4.0956672535709199E-8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5.2395439755444299E-6</v>
          </cell>
          <cell r="F198">
            <v>5.2621160093729104E-6</v>
          </cell>
          <cell r="G198">
            <v>5.2852944865590398E-6</v>
          </cell>
          <cell r="H198">
            <v>5.3764548053385899E-6</v>
          </cell>
          <cell r="I198">
            <v>3.2022680209786198E-6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9.1578065182281279</v>
          </cell>
          <cell r="E199">
            <v>10.275907088284818</v>
          </cell>
          <cell r="F199">
            <v>10.276035033428409</v>
          </cell>
          <cell r="G199">
            <v>10.276036502597311</v>
          </cell>
          <cell r="H199">
            <v>11.317440558264789</v>
          </cell>
          <cell r="I199">
            <v>24.445642358946294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2.8618145369462904</v>
          </cell>
          <cell r="E200">
            <v>3.1585779984481999</v>
          </cell>
          <cell r="F200">
            <v>3.0828105100285201</v>
          </cell>
          <cell r="G200">
            <v>2.9642412988261442</v>
          </cell>
          <cell r="H200">
            <v>3.058767718449944</v>
          </cell>
          <cell r="I200">
            <v>6.2681134253708457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9.1578065182281279</v>
          </cell>
          <cell r="E201">
            <v>10.275907088284818</v>
          </cell>
          <cell r="F201">
            <v>10.276035033428409</v>
          </cell>
          <cell r="G201">
            <v>10.276036502597311</v>
          </cell>
          <cell r="H201">
            <v>11.317440558264789</v>
          </cell>
          <cell r="I201">
            <v>24.445642358946294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9.0329040703769306E-2</v>
          </cell>
          <cell r="F202">
            <v>2.8003950786628099E-5</v>
          </cell>
          <cell r="G202">
            <v>1.09121795692222E-6</v>
          </cell>
          <cell r="H202">
            <v>0.32375104970153401</v>
          </cell>
          <cell r="I202">
            <v>1.4929308980931899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0.83016699929991689</v>
          </cell>
          <cell r="F203">
            <v>0.83019479568018595</v>
          </cell>
          <cell r="G203">
            <v>0.8301955634461593</v>
          </cell>
          <cell r="H203">
            <v>0.91593230207763676</v>
          </cell>
          <cell r="I203">
            <v>1.9783749840970579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3.2398905276185133</v>
          </cell>
          <cell r="E204">
            <v>3.6354571229217978</v>
          </cell>
          <cell r="F204">
            <v>9.031623707127908</v>
          </cell>
          <cell r="G204">
            <v>13.94906170123107</v>
          </cell>
          <cell r="H204">
            <v>16.432367232700443</v>
          </cell>
          <cell r="I204">
            <v>19.063077172006341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1.1488973502193309</v>
          </cell>
          <cell r="E205">
            <v>1.2864321029447259</v>
          </cell>
          <cell r="F205">
            <v>3.1857579213855076</v>
          </cell>
          <cell r="G205">
            <v>4.8944076144670428</v>
          </cell>
          <cell r="H205">
            <v>5.4592582168440016</v>
          </cell>
          <cell r="I205">
            <v>6.1099606320533137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4.1156469723067197E-6</v>
          </cell>
          <cell r="E206">
            <v>3.27859303907551E-2</v>
          </cell>
          <cell r="F206">
            <v>0.37113781780162303</v>
          </cell>
          <cell r="G206">
            <v>0.33613557016971002</v>
          </cell>
          <cell r="H206">
            <v>0.63856524802301495</v>
          </cell>
          <cell r="I206">
            <v>0.75945416758798201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0.21335677806621331</v>
          </cell>
          <cell r="E207">
            <v>0.24614252442527643</v>
          </cell>
          <cell r="F207">
            <v>0.61728009365806691</v>
          </cell>
          <cell r="G207">
            <v>0.95341527900392653</v>
          </cell>
          <cell r="H207">
            <v>1.1231549112602301</v>
          </cell>
          <cell r="I207">
            <v>1.3029455823217571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5.6086399525076294</v>
          </cell>
          <cell r="E208">
            <v>6.0095204149073274</v>
          </cell>
          <cell r="F208">
            <v>6.0621330206138238</v>
          </cell>
          <cell r="G208">
            <v>9.2215729071013239</v>
          </cell>
          <cell r="H208">
            <v>10.045971964076493</v>
          </cell>
          <cell r="I208">
            <v>14.585823997530369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8.5807160076110462E-5</v>
          </cell>
          <cell r="F209">
            <v>3.4563207187333512E-3</v>
          </cell>
          <cell r="G209">
            <v>3.933979834409267E-4</v>
          </cell>
          <cell r="H209">
            <v>2.1150218010357533E-3</v>
          </cell>
          <cell r="I209">
            <v>7.0774267044538381E-4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5.6086399525076294</v>
          </cell>
          <cell r="E210">
            <v>6.0096062220674087</v>
          </cell>
          <cell r="F210">
            <v>6.0655893413325579</v>
          </cell>
          <cell r="G210">
            <v>9.2219663050847611</v>
          </cell>
          <cell r="H210">
            <v>10.04808698587753</v>
          </cell>
          <cell r="I210">
            <v>14.586531740200828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2.4015118097767408E-5</v>
          </cell>
          <cell r="F211">
            <v>2.4195191123501324E-5</v>
          </cell>
          <cell r="G211">
            <v>2.4338254677600531E-5</v>
          </cell>
          <cell r="H211">
            <v>2.4976583568892448E-5</v>
          </cell>
          <cell r="I211">
            <v>1.5431914739844345E-5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2.4015118097767408E-5</v>
          </cell>
          <cell r="F212">
            <v>2.4195191123501324E-5</v>
          </cell>
          <cell r="G212">
            <v>2.4338254677600531E-5</v>
          </cell>
          <cell r="H212">
            <v>2.4976583568892448E-5</v>
          </cell>
          <cell r="I212">
            <v>1.5431914739844345E-5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1.6131436410702401E-6</v>
          </cell>
          <cell r="F213">
            <v>1.8006514696313199E-8</v>
          </cell>
          <cell r="G213">
            <v>1.44030359739533E-8</v>
          </cell>
          <cell r="H213">
            <v>1.9528137195911999E-8</v>
          </cell>
          <cell r="I213">
            <v>2.1018256500071701E-8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1.6131436410702401E-6</v>
          </cell>
          <cell r="F214">
            <v>1.6311501557665501E-6</v>
          </cell>
          <cell r="G214">
            <v>1.64555319174051E-6</v>
          </cell>
          <cell r="H214">
            <v>1.6997115144761399E-6</v>
          </cell>
          <cell r="I214">
            <v>1.0364883001702399E-6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4.2612057771834984</v>
          </cell>
          <cell r="E215">
            <v>4.617649104687346</v>
          </cell>
          <cell r="F215">
            <v>4.8263575293322143</v>
          </cell>
          <cell r="G215">
            <v>5.2001846120544704</v>
          </cell>
          <cell r="H215">
            <v>6.0226142149665707</v>
          </cell>
          <cell r="I215">
            <v>8.6802729486971035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4.2612057771834984</v>
          </cell>
          <cell r="E216">
            <v>4.617649104687346</v>
          </cell>
          <cell r="F216">
            <v>4.8263575293322143</v>
          </cell>
          <cell r="G216">
            <v>5.2001846120544704</v>
          </cell>
          <cell r="H216">
            <v>6.0226142149665707</v>
          </cell>
          <cell r="I216">
            <v>8.6802729486971035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1.3316268053698423</v>
          </cell>
          <cell r="E217">
            <v>1.4252003409528862</v>
          </cell>
          <cell r="F217">
            <v>1.4625325846461257</v>
          </cell>
          <cell r="G217">
            <v>1.5294660623689642</v>
          </cell>
          <cell r="H217">
            <v>1.6729483930462703</v>
          </cell>
          <cell r="I217">
            <v>2.2842823549202897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1.6311496240183501E-7</v>
          </cell>
          <cell r="E218">
            <v>7.8027057280494001E-7</v>
          </cell>
          <cell r="F218">
            <v>1.22695709623689E-6</v>
          </cell>
          <cell r="G218">
            <v>1.41819646242271E-6</v>
          </cell>
          <cell r="H218">
            <v>0.147043029306093</v>
          </cell>
          <cell r="I218">
            <v>0.432676105525855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0.43061747656875043</v>
          </cell>
          <cell r="E219">
            <v>0.43061692268812141</v>
          </cell>
          <cell r="F219">
            <v>0.43061590883131529</v>
          </cell>
          <cell r="G219">
            <v>0.43061585896392268</v>
          </cell>
          <cell r="H219">
            <v>0.46752784585968249</v>
          </cell>
          <cell r="I219">
            <v>0.6749524276079274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6.7637745719152334E-2</v>
          </cell>
          <cell r="E220">
            <v>0.16911644266552198</v>
          </cell>
          <cell r="F220">
            <v>2.6148265273268994E-3</v>
          </cell>
          <cell r="G220">
            <v>0.16898633119932632</v>
          </cell>
          <cell r="H220">
            <v>4.3469202618644466E-3</v>
          </cell>
          <cell r="I220">
            <v>1.149130536929745E-3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2.8647824929786516E-3</v>
          </cell>
          <cell r="E221">
            <v>2.2077924534793778E-3</v>
          </cell>
          <cell r="F221">
            <v>6.395371802466411E-4</v>
          </cell>
          <cell r="G221">
            <v>1.7086170029185109E-3</v>
          </cell>
          <cell r="H221">
            <v>7.491155767163502E-4</v>
          </cell>
          <cell r="I221">
            <v>3.5025128782066898E-4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7.0502528212130947E-2</v>
          </cell>
          <cell r="E222">
            <v>0.17132423511900111</v>
          </cell>
          <cell r="F222">
            <v>3.2543637075735394E-3</v>
          </cell>
          <cell r="G222">
            <v>0.17069494820224479</v>
          </cell>
          <cell r="H222">
            <v>5.0960358385807973E-3</v>
          </cell>
          <cell r="I222">
            <v>1.4993818247504139E-3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6.9062105064357684E-2</v>
          </cell>
          <cell r="F223">
            <v>6.8312642609581739E-2</v>
          </cell>
          <cell r="G223">
            <v>3.4568000297836134E-3</v>
          </cell>
          <cell r="H223">
            <v>9.9376238573631857E-4</v>
          </cell>
          <cell r="I223">
            <v>4.5629038266521363E-4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7.2696952699323872E-2</v>
          </cell>
          <cell r="F224">
            <v>7.1908044852191308E-2</v>
          </cell>
          <cell r="G224">
            <v>3.6387368734564357E-3</v>
          </cell>
          <cell r="H224">
            <v>1.0460656691961248E-3</v>
          </cell>
          <cell r="I224">
            <v>4.8030566596338263E-4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5.1068544610727304E-3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5.1068544610727304E-3</v>
          </cell>
          <cell r="F226">
            <v>5.1063810883187014E-3</v>
          </cell>
          <cell r="G226">
            <v>4.7548644885696007E-4</v>
          </cell>
          <cell r="H226">
            <v>1.3682377528006609E-4</v>
          </cell>
          <cell r="I226">
            <v>5.7659137012550914E-5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2.6711187758622487E-3</v>
          </cell>
          <cell r="G227">
            <v>7.2755237282143943E-4</v>
          </cell>
          <cell r="H227">
            <v>3.5627325418655462E-3</v>
          </cell>
          <cell r="I227">
            <v>1.2580865416708404E-3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3.446763442633088E-3</v>
          </cell>
          <cell r="G228">
            <v>9.0960548284658223E-4</v>
          </cell>
          <cell r="H228">
            <v>4.1917409014309223E-3</v>
          </cell>
          <cell r="I228">
            <v>1.3981843943832359E-3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2.9149002460016702E-3</v>
          </cell>
          <cell r="E229">
            <v>6.3665250189240103E-6</v>
          </cell>
          <cell r="F229">
            <v>3.07271854523469E-6</v>
          </cell>
          <cell r="G229">
            <v>2.9130310517588799E-8</v>
          </cell>
          <cell r="H229">
            <v>7.6217649896188097E-4</v>
          </cell>
          <cell r="I229">
            <v>1.4563179196318201E-3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2.9149002460016702E-3</v>
          </cell>
          <cell r="E230">
            <v>2.9212667710205899E-3</v>
          </cell>
          <cell r="F230">
            <v>2.9243394895658299E-3</v>
          </cell>
          <cell r="G230">
            <v>2.92436861987634E-3</v>
          </cell>
          <cell r="H230">
            <v>2.9232552717206399E-3</v>
          </cell>
          <cell r="I230">
            <v>2.9233410892434198E-3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3.0175892459369327E-2</v>
          </cell>
          <cell r="E231">
            <v>7.684303195959653E-3</v>
          </cell>
          <cell r="F231">
            <v>2.336554775389477E-2</v>
          </cell>
          <cell r="G231">
            <v>2.2078174524827524E-2</v>
          </cell>
          <cell r="H231">
            <v>6.1138554873259136E-2</v>
          </cell>
          <cell r="I231">
            <v>0.12960591996604598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3.0175892459369327E-2</v>
          </cell>
          <cell r="E232">
            <v>7.684303195959653E-3</v>
          </cell>
          <cell r="F232">
            <v>2.336554775389477E-2</v>
          </cell>
          <cell r="G232">
            <v>2.2078174524827524E-2</v>
          </cell>
          <cell r="H232">
            <v>6.1138554873259136E-2</v>
          </cell>
          <cell r="I232">
            <v>0.12960591996604598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3.048069945390838E-2</v>
          </cell>
          <cell r="E233">
            <v>7.7619224201612626E-3</v>
          </cell>
          <cell r="F233">
            <v>2.3601563387772508E-2</v>
          </cell>
          <cell r="G233">
            <v>2.2301186388714679E-2</v>
          </cell>
          <cell r="H233">
            <v>6.1756116033595036E-2</v>
          </cell>
          <cell r="I233">
            <v>0.13091507067277378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7.0310885349865199E-4</v>
          </cell>
          <cell r="F234">
            <v>1.89776932559153E-3</v>
          </cell>
          <cell r="G234">
            <v>1.2150207062358101E-3</v>
          </cell>
          <cell r="H234">
            <v>3.6842879118478299E-3</v>
          </cell>
          <cell r="I234">
            <v>1.00881871081647E-2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1.0536465274805524E-3</v>
          </cell>
          <cell r="F235">
            <v>2.4323493931102209E-3</v>
          </cell>
          <cell r="G235">
            <v>2.0469368775628107E-3</v>
          </cell>
          <cell r="H235">
            <v>5.5963996705945991E-3</v>
          </cell>
          <cell r="I235">
            <v>1.1713079672693281E-2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1.2440691945622602</v>
          </cell>
          <cell r="G236">
            <v>0.90096947063827348</v>
          </cell>
          <cell r="H236">
            <v>0.15578036686830338</v>
          </cell>
          <cell r="I236">
            <v>7.1938612904034235E-2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1.2441205988158734</v>
          </cell>
          <cell r="G237">
            <v>0.90101212721383439</v>
          </cell>
          <cell r="H237">
            <v>0.15578889581561089</v>
          </cell>
          <cell r="I237">
            <v>7.1942331157969733E-2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1.0574704379015001E-2</v>
          </cell>
          <cell r="E238">
            <v>0.10046328587504499</v>
          </cell>
          <cell r="F238">
            <v>5.2548773343175602E-5</v>
          </cell>
          <cell r="G238">
            <v>3.8359238702364003E-5</v>
          </cell>
          <cell r="H238">
            <v>1.93202977908692E-2</v>
          </cell>
          <cell r="I238">
            <v>5.1980621377038399E-5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1.0575613747903723E-2</v>
          </cell>
          <cell r="E239">
            <v>0.11101476517408827</v>
          </cell>
          <cell r="F239">
            <v>0.11101514246432297</v>
          </cell>
          <cell r="G239">
            <v>0.10221264858307504</v>
          </cell>
          <cell r="H239">
            <v>1.9900405757800624E-2</v>
          </cell>
          <cell r="I239">
            <v>9.2647160022059291E-3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6.917703835092385</v>
          </cell>
          <cell r="E240">
            <v>6.177376796530309</v>
          </cell>
          <cell r="F240">
            <v>6.1767572383693228</v>
          </cell>
          <cell r="G240">
            <v>5.0812721394914897</v>
          </cell>
          <cell r="H240">
            <v>2.665556863053582</v>
          </cell>
          <cell r="I240">
            <v>0.21244573611271153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655.76798084686698</v>
          </cell>
          <cell r="E241">
            <v>584.64240902832705</v>
          </cell>
          <cell r="F241">
            <v>583.17090528748599</v>
          </cell>
          <cell r="G241">
            <v>477.81732311674102</v>
          </cell>
          <cell r="H241">
            <v>248.66035110232301</v>
          </cell>
          <cell r="I241">
            <v>19.661800453430299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8.8978016397132613</v>
          </cell>
          <cell r="E242">
            <v>7.9327328226367282</v>
          </cell>
          <cell r="F242">
            <v>7.9127666931816254</v>
          </cell>
          <cell r="G242">
            <v>6.4832743977848235</v>
          </cell>
          <cell r="H242">
            <v>3.3739532035593358</v>
          </cell>
          <cell r="I242">
            <v>0.26678155296377637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1.63203327989714E-4</v>
          </cell>
          <cell r="F243">
            <v>4.4704599524336497E-5</v>
          </cell>
          <cell r="G243">
            <v>2.5836026762635E-5</v>
          </cell>
          <cell r="H243">
            <v>1.4665725578089499E-4</v>
          </cell>
          <cell r="I243">
            <v>6.4085339702977803E-6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0.37649384265535685</v>
          </cell>
          <cell r="F244">
            <v>0.37650283996371864</v>
          </cell>
          <cell r="G244">
            <v>0.37633821270483819</v>
          </cell>
          <cell r="H244">
            <v>0.16201058481140582</v>
          </cell>
          <cell r="I244">
            <v>1.7221194208789203E-2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1.2529362099286334E-5</v>
          </cell>
          <cell r="F245">
            <v>2.3919127586889837E-4</v>
          </cell>
          <cell r="G245">
            <v>2.7113651172819835E-3</v>
          </cell>
          <cell r="H245">
            <v>6.482921027288739E-3</v>
          </cell>
          <cell r="I245">
            <v>1.8282579666929181E-5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0.69257536650865259</v>
          </cell>
          <cell r="E246">
            <v>0.75019140068306012</v>
          </cell>
          <cell r="F246">
            <v>0.65276599995798656</v>
          </cell>
          <cell r="G246">
            <v>2.59736699228616</v>
          </cell>
          <cell r="H246">
            <v>2.7095284114758851</v>
          </cell>
          <cell r="I246">
            <v>9.9572638974035222E-3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0.69257536650865259</v>
          </cell>
          <cell r="E247">
            <v>0.75020393004515928</v>
          </cell>
          <cell r="F247">
            <v>0.65300519123385492</v>
          </cell>
          <cell r="G247">
            <v>2.6000783574034405</v>
          </cell>
          <cell r="H247">
            <v>2.7160113325031725</v>
          </cell>
          <cell r="I247">
            <v>9.9755464770704665E-3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9.8753793913874901</v>
          </cell>
          <cell r="E248">
            <v>12.920001738339584</v>
          </cell>
          <cell r="F248">
            <v>14.222217767096371</v>
          </cell>
          <cell r="G248">
            <v>21.047240021135902</v>
          </cell>
          <cell r="H248">
            <v>23.868808500694467</v>
          </cell>
          <cell r="I248">
            <v>27.290882811930636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9.8753793913874901</v>
          </cell>
          <cell r="E249">
            <v>12.920001738339584</v>
          </cell>
          <cell r="F249">
            <v>14.222217767096371</v>
          </cell>
          <cell r="G249">
            <v>21.047240021135902</v>
          </cell>
          <cell r="H249">
            <v>23.868808500694467</v>
          </cell>
          <cell r="I249">
            <v>27.290882811930636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58.701895795450646</v>
          </cell>
          <cell r="F250">
            <v>61.319271005661619</v>
          </cell>
          <cell r="G250">
            <v>62.28129403407732</v>
          </cell>
          <cell r="H250">
            <v>63.378991892606791</v>
          </cell>
          <cell r="I250">
            <v>63.023643079196205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58.701895795450646</v>
          </cell>
          <cell r="F251">
            <v>61.319271005661619</v>
          </cell>
          <cell r="G251">
            <v>62.28129403407732</v>
          </cell>
          <cell r="H251">
            <v>63.378991892606791</v>
          </cell>
          <cell r="I251">
            <v>63.023643079196205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3.2607419281973003E-7</v>
          </cell>
          <cell r="E252">
            <v>2.6856925650181701E-6</v>
          </cell>
          <cell r="F252">
            <v>2.2940367001518901E-6</v>
          </cell>
          <cell r="G252">
            <v>2.0457066579583501E-6</v>
          </cell>
          <cell r="H252">
            <v>5.80275938772708E-2</v>
          </cell>
          <cell r="I252">
            <v>5.9607703516629096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6.6055315944280526</v>
          </cell>
          <cell r="E253">
            <v>6.5830960431879451</v>
          </cell>
          <cell r="F253">
            <v>6.5830957987464256</v>
          </cell>
          <cell r="G253">
            <v>6.5830948862209535</v>
          </cell>
          <cell r="H253">
            <v>6.6991165491114177</v>
          </cell>
          <cell r="I253">
            <v>6.6615558578792511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1.1604169090962096E-3</v>
          </cell>
          <cell r="E254">
            <v>4.2311380723048561E-4</v>
          </cell>
          <cell r="F254">
            <v>7.9491413704087959E-4</v>
          </cell>
          <cell r="G254">
            <v>0.32726859198248881</v>
          </cell>
          <cell r="H254">
            <v>0.25685845202366342</v>
          </cell>
          <cell r="I254">
            <v>0.48604360543602648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0.22888213952814945</v>
          </cell>
          <cell r="E255">
            <v>0.22973633446762187</v>
          </cell>
          <cell r="F255">
            <v>0.33591337473884064</v>
          </cell>
          <cell r="G255">
            <v>5.6793745093790433E-3</v>
          </cell>
          <cell r="H255">
            <v>4.484633317700093E-2</v>
          </cell>
          <cell r="I255">
            <v>0.1068898310466338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0.23004255643724564</v>
          </cell>
          <cell r="E256">
            <v>0.23015944827485249</v>
          </cell>
          <cell r="F256">
            <v>0.33670828887588172</v>
          </cell>
          <cell r="G256">
            <v>0.3329479664918677</v>
          </cell>
          <cell r="H256">
            <v>0.3017047852006644</v>
          </cell>
          <cell r="I256">
            <v>0.59293343648265984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1.3696281910448738E-5</v>
          </cell>
          <cell r="F257">
            <v>1.1297895335054289</v>
          </cell>
          <cell r="G257">
            <v>1.5107823007287988</v>
          </cell>
          <cell r="H257">
            <v>1.9719272846006142</v>
          </cell>
          <cell r="I257">
            <v>2.4571777230646208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1.3709517440158409E-5</v>
          </cell>
          <cell r="F258">
            <v>0.95079809487836653</v>
          </cell>
          <cell r="G258">
            <v>1.1588046412019781</v>
          </cell>
          <cell r="H258">
            <v>1.615796313770427</v>
          </cell>
          <cell r="I258">
            <v>2.3644335194903361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2.617601859699345E-5</v>
          </cell>
          <cell r="F259">
            <v>2.0805876283837947</v>
          </cell>
          <cell r="G259">
            <v>2.6695869419307772</v>
          </cell>
          <cell r="H259">
            <v>3.5877235983710438</v>
          </cell>
          <cell r="I259">
            <v>4.8216112425549555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8.5573467588638596E-2</v>
          </cell>
          <cell r="F260">
            <v>0.35813885703151416</v>
          </cell>
          <cell r="G260">
            <v>0.61145783628074779</v>
          </cell>
          <cell r="H260">
            <v>0.8731861749019415</v>
          </cell>
          <cell r="I260">
            <v>1.4588405605487493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8.5577438915283216E-2</v>
          </cell>
          <cell r="F261">
            <v>0.35815624182862638</v>
          </cell>
          <cell r="G261">
            <v>0.611492543123895</v>
          </cell>
          <cell r="H261">
            <v>0.87323734166084332</v>
          </cell>
          <cell r="I261">
            <v>1.4589018507819584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1.03591851861229E-4</v>
          </cell>
          <cell r="E262">
            <v>9.8024324216632198E-3</v>
          </cell>
          <cell r="F262">
            <v>2.85102264291964E-2</v>
          </cell>
          <cell r="G262">
            <v>4.1563455704722897E-2</v>
          </cell>
          <cell r="H262">
            <v>6.0509530582365703E-2</v>
          </cell>
          <cell r="I262">
            <v>0.113266039493655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1.03591851861229E-4</v>
          </cell>
          <cell r="E263">
            <v>9.8969276937134719E-3</v>
          </cell>
          <cell r="F263">
            <v>3.8389726097161132E-2</v>
          </cell>
          <cell r="G263">
            <v>7.9921448136492879E-2</v>
          </cell>
          <cell r="H263">
            <v>0.12714218529353372</v>
          </cell>
          <cell r="I263">
            <v>0.1711998420807247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5.6100012392974214</v>
          </cell>
          <cell r="E264">
            <v>6.0767036534770398</v>
          </cell>
          <cell r="F264">
            <v>6.3669263922666657</v>
          </cell>
          <cell r="G264">
            <v>8.0333099932677108</v>
          </cell>
          <cell r="H264">
            <v>8.0333508495991754</v>
          </cell>
          <cell r="I264">
            <v>8.488701473548522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6.0987770809723303</v>
          </cell>
          <cell r="E265">
            <v>6.6044051421897301</v>
          </cell>
          <cell r="F265">
            <v>6.9171040017382195</v>
          </cell>
          <cell r="G265">
            <v>8.7217546212892696</v>
          </cell>
          <cell r="H265">
            <v>8.7103650526608174</v>
          </cell>
          <cell r="I265">
            <v>9.1920401587492808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0.84970043887225</v>
          </cell>
          <cell r="E266">
            <v>1.8434968748591499E-7</v>
          </cell>
          <cell r="F266">
            <v>1.24617030935125E-7</v>
          </cell>
          <cell r="G266">
            <v>1.1988635714422101E-7</v>
          </cell>
          <cell r="H266">
            <v>1.5591139123629899E-7</v>
          </cell>
          <cell r="I266">
            <v>1.96874527358157E-7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0.84970043887225</v>
          </cell>
          <cell r="E267">
            <v>0.84970062322193796</v>
          </cell>
          <cell r="F267">
            <v>0.84970074783896898</v>
          </cell>
          <cell r="G267">
            <v>0.84970086772532605</v>
          </cell>
          <cell r="H267">
            <v>0.84970115549934899</v>
          </cell>
          <cell r="I267">
            <v>0.84970135237387701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0.31051183954650058</v>
          </cell>
          <cell r="E268">
            <v>0.39251928915443418</v>
          </cell>
          <cell r="F268">
            <v>2.5609451456654631</v>
          </cell>
          <cell r="G268">
            <v>5.8562793174314285</v>
          </cell>
          <cell r="H268">
            <v>5.8563354146968161</v>
          </cell>
          <cell r="I268">
            <v>6.3189432597416184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0.43672551272362953</v>
          </cell>
          <cell r="E269">
            <v>0.5520665107657301</v>
          </cell>
          <cell r="F269">
            <v>3.6018919067024813</v>
          </cell>
          <cell r="G269">
            <v>8.2366797713522235</v>
          </cell>
          <cell r="H269">
            <v>8.236758670459654</v>
          </cell>
          <cell r="I269">
            <v>8.7763100829744722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1.0187743708277399E-2</v>
          </cell>
          <cell r="F270">
            <v>0.16864681243744001</v>
          </cell>
          <cell r="G270">
            <v>0.128360523439838</v>
          </cell>
          <cell r="H270">
            <v>0.29363215238700202</v>
          </cell>
          <cell r="I270">
            <v>0.217776265328154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2.7197987931345487E-2</v>
          </cell>
          <cell r="F271">
            <v>0.19583543628359806</v>
          </cell>
          <cell r="G271">
            <v>0.32418087494986514</v>
          </cell>
          <cell r="H271">
            <v>0.44438852720674921</v>
          </cell>
          <cell r="I271">
            <v>0.44492778812216915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1.4744489330944313E-3</v>
          </cell>
          <cell r="G272">
            <v>3.0088612974531154E-3</v>
          </cell>
          <cell r="H272">
            <v>3.8503174114417988E-3</v>
          </cell>
          <cell r="I272">
            <v>0.10549106869350551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1.6382765923271462E-3</v>
          </cell>
          <cell r="G273">
            <v>3.3431792193923515E-3</v>
          </cell>
          <cell r="H273">
            <v>4.2781304571575572E-3</v>
          </cell>
          <cell r="I273">
            <v>0.11721229854833949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7.4915140851465603E-7</v>
          </cell>
          <cell r="F274">
            <v>1.40782966787879E-4</v>
          </cell>
          <cell r="G274">
            <v>1.03599296282014E-4</v>
          </cell>
          <cell r="H274">
            <v>2.11225707687552E-4</v>
          </cell>
          <cell r="I274">
            <v>7.5797909866527199E-3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7.4915140851465603E-7</v>
          </cell>
          <cell r="F275">
            <v>1.4142009131253702E-4</v>
          </cell>
          <cell r="G275">
            <v>2.4481337412418034E-4</v>
          </cell>
          <cell r="H275">
            <v>3.2344039719294925E-4</v>
          </cell>
          <cell r="I275">
            <v>7.7401398196020642E-3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8.3109719504389633E-4</v>
          </cell>
          <cell r="H276">
            <v>9.8375758874216378E-4</v>
          </cell>
          <cell r="I276">
            <v>2.4915282788441493E-4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2.6087396164148108E-4</v>
          </cell>
          <cell r="H277">
            <v>9.6989924968066295E-4</v>
          </cell>
          <cell r="I277">
            <v>2.4810739320590812E-4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1.0919711566853773E-3</v>
          </cell>
          <cell r="H278">
            <v>1.9536568384228292E-3</v>
          </cell>
          <cell r="I278">
            <v>4.9726022109032304E-4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0.68564961284356551</v>
          </cell>
          <cell r="E279">
            <v>0.74268948667622992</v>
          </cell>
          <cell r="F279">
            <v>0.64623833995840596</v>
          </cell>
          <cell r="G279">
            <v>2.5713933223632996</v>
          </cell>
          <cell r="H279">
            <v>2.6824331273611262</v>
          </cell>
          <cell r="I279">
            <v>9.8576912584294896E-3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0.68564961284356551</v>
          </cell>
          <cell r="E280">
            <v>0.74268948667622992</v>
          </cell>
          <cell r="F280">
            <v>0.64623833995840596</v>
          </cell>
          <cell r="G280">
            <v>2.5713933223632996</v>
          </cell>
          <cell r="H280">
            <v>2.6824331273611262</v>
          </cell>
          <cell r="I280">
            <v>9.8576912584294896E-3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0.69257536650865259</v>
          </cell>
          <cell r="E281">
            <v>0.75019140068306012</v>
          </cell>
          <cell r="F281">
            <v>0.65276599995798656</v>
          </cell>
          <cell r="G281">
            <v>2.59736699228616</v>
          </cell>
          <cell r="H281">
            <v>2.7095284114758851</v>
          </cell>
          <cell r="I281">
            <v>9.9572638974035222E-3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2.53414271286946E-2</v>
          </cell>
          <cell r="F282">
            <v>2.3861216128476501E-2</v>
          </cell>
          <cell r="G282">
            <v>0.16104761493132799</v>
          </cell>
          <cell r="H282">
            <v>7.2172306112660206E-2</v>
          </cell>
          <cell r="I282">
            <v>3.6962587273773597E-4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5.73890018340278E-2</v>
          </cell>
          <cell r="F283">
            <v>4.9936739122697818E-2</v>
          </cell>
          <cell r="G283">
            <v>0.1986932896386519</v>
          </cell>
          <cell r="H283">
            <v>0.20727421655123171</v>
          </cell>
          <cell r="I283">
            <v>1.0201971624817924E-3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2093.65706339593</v>
          </cell>
          <cell r="H284">
            <v>2077.4128481121202</v>
          </cell>
          <cell r="I284">
            <v>2063.7485572426099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2093.6570633959295</v>
          </cell>
          <cell r="H285">
            <v>2077.4128481121229</v>
          </cell>
          <cell r="I285">
            <v>2063.7485572426085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8.1139617329297836E-2</v>
          </cell>
          <cell r="F286">
            <v>8.1138952905863829E-2</v>
          </cell>
          <cell r="G286">
            <v>8.1138263996296367E-2</v>
          </cell>
          <cell r="H286">
            <v>8.1134443689738364E-2</v>
          </cell>
          <cell r="I286">
            <v>3.4802483726380826E-2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8.1139617329297836E-2</v>
          </cell>
          <cell r="F287">
            <v>8.1138952905863829E-2</v>
          </cell>
          <cell r="G287">
            <v>8.1138263996296367E-2</v>
          </cell>
          <cell r="H287">
            <v>8.1134443689738364E-2</v>
          </cell>
          <cell r="I287">
            <v>3.4802483726380826E-2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0.11269391295735819</v>
          </cell>
          <cell r="F288">
            <v>0.11269299014703316</v>
          </cell>
          <cell r="G288">
            <v>0.11269203332818943</v>
          </cell>
          <cell r="H288">
            <v>0.11268672734685879</v>
          </cell>
          <cell r="I288">
            <v>4.833678295330663E-2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6.4929013391009302E-3</v>
          </cell>
          <cell r="F289">
            <v>1.90255132352273E-6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6.4929013391009302E-3</v>
          </cell>
          <cell r="F290">
            <v>6.4945189043060115E-3</v>
          </cell>
          <cell r="G290">
            <v>6.4938767046628966E-3</v>
          </cell>
          <cell r="H290">
            <v>6.5096081744734219E-3</v>
          </cell>
          <cell r="I290">
            <v>2.7533715467576766E-3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3.4166210577299498E-7</v>
          </cell>
          <cell r="F292"/>
          <cell r="G292">
            <v>1.7935919182593468E-3</v>
          </cell>
          <cell r="H292">
            <v>2.0377980639624087E-3</v>
          </cell>
          <cell r="I292">
            <v>1.9372894371523237E-3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1.758840009625428E-4</v>
          </cell>
          <cell r="H293">
            <v>1.3109611191274646E-4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7.6111121708192407E-6</v>
          </cell>
          <cell r="F294">
            <v>3.2892587870742974E-3</v>
          </cell>
          <cell r="G294">
            <v>3.3290013202835846E-3</v>
          </cell>
          <cell r="H294">
            <v>4.8339119853945869E-3</v>
          </cell>
          <cell r="I294">
            <v>2.6789184820396835E-3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1.4740569466854955E-4</v>
          </cell>
          <cell r="G295">
            <v>1.5782475821925034E-4</v>
          </cell>
          <cell r="H295">
            <v>1.7114839259045294E-4</v>
          </cell>
          <cell r="I295">
            <v>1.767506724135393E-4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2.6539130628916351E-2</v>
          </cell>
          <cell r="F296">
            <v>6.2900453277855164E-2</v>
          </cell>
          <cell r="G296">
            <v>0.10487458949390001</v>
          </cell>
          <cell r="H296">
            <v>0.14909393154859879</v>
          </cell>
          <cell r="I296">
            <v>5.7253525150333773E-2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5.2915497506605693E-5</v>
          </cell>
          <cell r="F297">
            <v>8.496740946168427E-4</v>
          </cell>
          <cell r="G297">
            <v>3.710329389573351E-4</v>
          </cell>
          <cell r="H297">
            <v>6.2193110147698094E-4</v>
          </cell>
          <cell r="I297">
            <v>7.5722576888983173E-4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4.4947171304006222E-4</v>
          </cell>
          <cell r="F298">
            <v>2.1223287930911814E-3</v>
          </cell>
          <cell r="G298">
            <v>3.2506151277459446E-3</v>
          </cell>
          <cell r="H298">
            <v>3.9808302489239564E-3</v>
          </cell>
          <cell r="I298">
            <v>0.10363420257679454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5.3750344042457272E-2</v>
          </cell>
          <cell r="F299">
            <v>6.8825721129743722E-2</v>
          </cell>
          <cell r="G299">
            <v>0.11105486423234122</v>
          </cell>
          <cell r="H299">
            <v>0.2474254309539014</v>
          </cell>
          <cell r="I299">
            <v>0.44852916911574514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6.8424136241201736E-2</v>
          </cell>
          <cell r="F300">
            <v>6.7167760081495803E-2</v>
          </cell>
          <cell r="G300">
            <v>3.5181648299858108E-3</v>
          </cell>
          <cell r="H300">
            <v>1.6689121156381553E-3</v>
          </cell>
          <cell r="I300">
            <v>1.8878058224295051E-3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0.24194615526624397</v>
          </cell>
          <cell r="F301">
            <v>0.77276125412721497</v>
          </cell>
          <cell r="G301">
            <v>1.6012250528239604</v>
          </cell>
          <cell r="H301">
            <v>2.9316321538549208</v>
          </cell>
          <cell r="I301">
            <v>4.3615387217926456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1.2260936668944686E-2</v>
          </cell>
          <cell r="F302">
            <v>1.2787192736645329E-2</v>
          </cell>
          <cell r="G302">
            <v>1.2807630556815917E-2</v>
          </cell>
          <cell r="H302">
            <v>1.2966414233850589E-2</v>
          </cell>
          <cell r="I302">
            <v>1.2764321358773216E-2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1.5665346860391455E-3</v>
          </cell>
          <cell r="F303">
            <v>3.0775405720938711E-3</v>
          </cell>
          <cell r="G303">
            <v>3.2554038149674195E-3</v>
          </cell>
          <cell r="H303">
            <v>3.1724187089298261E-3</v>
          </cell>
          <cell r="I303">
            <v>2.6441958490207597E-3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2.246803402900038E-4</v>
          </cell>
          <cell r="H304">
            <v>3.3325586586160745E-5</v>
          </cell>
          <cell r="I304">
            <v>2.9417476946034301E-4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44.576906781515142</v>
          </cell>
          <cell r="E305">
            <v>44.827339378575182</v>
          </cell>
          <cell r="F305">
            <v>44.633491906537081</v>
          </cell>
          <cell r="G305">
            <v>44.838273665163427</v>
          </cell>
          <cell r="H305">
            <v>45.051867607659041</v>
          </cell>
          <cell r="I305">
            <v>44.932089238117264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44.576906781515142</v>
          </cell>
          <cell r="E306">
            <v>44.827339378575182</v>
          </cell>
          <cell r="F306">
            <v>44.633491906537081</v>
          </cell>
          <cell r="G306">
            <v>44.838273665163427</v>
          </cell>
          <cell r="H306">
            <v>45.051867607659041</v>
          </cell>
          <cell r="I306">
            <v>44.932089238117264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0.193211932160954</v>
          </cell>
          <cell r="E307">
            <v>3.7665977160285402E-6</v>
          </cell>
          <cell r="F307">
            <v>3.1669175467924599E-6</v>
          </cell>
          <cell r="G307">
            <v>2.68856763376922E-6</v>
          </cell>
          <cell r="H307">
            <v>7.8739277501881505E-3</v>
          </cell>
          <cell r="I307">
            <v>4.3111649114744299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4.7117486162914233</v>
          </cell>
          <cell r="E308">
            <v>4.7382274245256397</v>
          </cell>
          <cell r="F308">
            <v>4.7540894779151044</v>
          </cell>
          <cell r="G308">
            <v>4.7540841373439511</v>
          </cell>
          <cell r="H308">
            <v>4.7619533786634483</v>
          </cell>
          <cell r="I308">
            <v>4.7492917783092645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1.5197362659353824</v>
          </cell>
          <cell r="F309">
            <v>1.5196184045277588</v>
          </cell>
          <cell r="G309">
            <v>2.617789817936675</v>
          </cell>
          <cell r="H309">
            <v>2.6177905223618141</v>
          </cell>
          <cell r="I309">
            <v>2.6177912519964002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1.5197362659353824</v>
          </cell>
          <cell r="F310">
            <v>1.5196184045277588</v>
          </cell>
          <cell r="G310">
            <v>2.617789817936675</v>
          </cell>
          <cell r="H310">
            <v>2.6177905223618141</v>
          </cell>
          <cell r="I310">
            <v>2.6177912519964002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8.0844993226378896E-6</v>
          </cell>
          <cell r="G311">
            <v>8.4849021877313593E-2</v>
          </cell>
          <cell r="H311">
            <v>3.67333062523613E-6</v>
          </cell>
          <cell r="I311">
            <v>4.9540185645851199E-2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0.1174393405274454</v>
          </cell>
          <cell r="G312">
            <v>0.20228824378752167</v>
          </cell>
          <cell r="H312">
            <v>0.20230891765259956</v>
          </cell>
          <cell r="I312">
            <v>0.20230310369559196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2.9393135275040324E-7</v>
          </cell>
          <cell r="E313">
            <v>3.1412119168940212E-7</v>
          </cell>
          <cell r="F313">
            <v>0.43436285362789417</v>
          </cell>
          <cell r="G313">
            <v>0.42043018530305043</v>
          </cell>
          <cell r="H313">
            <v>0.67697658433861108</v>
          </cell>
          <cell r="I313">
            <v>0.68747317687773279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0.43438675848361935</v>
          </cell>
          <cell r="G314">
            <v>0.42045582797579062</v>
          </cell>
          <cell r="H314">
            <v>0.67701936989994493</v>
          </cell>
          <cell r="I314">
            <v>0.68751417721828578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8.3038569936078107E-3</v>
          </cell>
          <cell r="E315">
            <v>5.9584230406045602E-2</v>
          </cell>
          <cell r="F315">
            <v>1.8360277633155499E-6</v>
          </cell>
          <cell r="G315">
            <v>3.7485615972512002E-7</v>
          </cell>
          <cell r="H315">
            <v>8.9849745403383197E-2</v>
          </cell>
          <cell r="I315">
            <v>3.3209817435752603E-2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8.3049195465714071E-3</v>
          </cell>
          <cell r="E316">
            <v>6.7889149952616995E-2</v>
          </cell>
          <cell r="F316">
            <v>6.7890985980380306E-2</v>
          </cell>
          <cell r="G316">
            <v>6.7891360836540002E-2</v>
          </cell>
          <cell r="H316">
            <v>0.104703995671863</v>
          </cell>
          <cell r="I316">
            <v>0.104699812346006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2.3670270833079972</v>
          </cell>
          <cell r="F317">
            <v>2.3668298107021561</v>
          </cell>
          <cell r="G317">
            <v>4.077265897750892</v>
          </cell>
          <cell r="H317">
            <v>4.0772666420211108</v>
          </cell>
          <cell r="I317">
            <v>4.0772671176326538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2.3670270833079972</v>
          </cell>
          <cell r="F318">
            <v>2.3668298107021561</v>
          </cell>
          <cell r="G318">
            <v>4.077265897750892</v>
          </cell>
          <cell r="H318">
            <v>4.0772666420211108</v>
          </cell>
          <cell r="I318">
            <v>4.0772671176326538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5.6033810911828004E-6</v>
          </cell>
          <cell r="G319">
            <v>0.13215604580391799</v>
          </cell>
          <cell r="H319">
            <v>4.74789426180552E-6</v>
          </cell>
          <cell r="I319">
            <v>7.7161505241287801E-2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0.18290741293343374</v>
          </cell>
          <cell r="G320">
            <v>0.31506334282886928</v>
          </cell>
          <cell r="H320">
            <v>0.31509371267442088</v>
          </cell>
          <cell r="I320">
            <v>0.31508777120025616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1.9019910201994819</v>
          </cell>
          <cell r="F321">
            <v>1.9017580381411912</v>
          </cell>
          <cell r="G321">
            <v>1.9026799804259114</v>
          </cell>
          <cell r="H321">
            <v>3.2762301686449331</v>
          </cell>
          <cell r="I321">
            <v>3.2762320231436672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1.9019910201994819</v>
          </cell>
          <cell r="F322">
            <v>1.9017580381411912</v>
          </cell>
          <cell r="G322">
            <v>1.9026799804259114</v>
          </cell>
          <cell r="H322">
            <v>3.2762301686449331</v>
          </cell>
          <cell r="I322">
            <v>3.2762320231436672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1.1492210850038001E-6</v>
          </cell>
          <cell r="G323">
            <v>5.8139739632202002E-5</v>
          </cell>
          <cell r="H323">
            <v>0.106153784526722</v>
          </cell>
          <cell r="I323">
            <v>6.2006098099456203E-2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0.14696941684234832</v>
          </cell>
          <cell r="G324">
            <v>0.14702747878929265</v>
          </cell>
          <cell r="H324">
            <v>0.25318243790162265</v>
          </cell>
          <cell r="I324">
            <v>0.25318238361829876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0.52285557360464541</v>
          </cell>
          <cell r="F325">
            <v>0.52273904557729012</v>
          </cell>
          <cell r="G325">
            <v>0.52283871381972724</v>
          </cell>
          <cell r="H325">
            <v>3.4637682012158852</v>
          </cell>
          <cell r="I325">
            <v>3.6025618875745069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0.52285557360464541</v>
          </cell>
          <cell r="F326">
            <v>0.52273904557729012</v>
          </cell>
          <cell r="G326">
            <v>0.52283871381972724</v>
          </cell>
          <cell r="H326">
            <v>3.4637682012158852</v>
          </cell>
          <cell r="I326">
            <v>3.6025618875745069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7.71860485749472E-7</v>
          </cell>
          <cell r="G327">
            <v>2.1665099912503002E-6</v>
          </cell>
          <cell r="H327">
            <v>0.22725504958685899</v>
          </cell>
          <cell r="I327">
            <v>2.7781543726513501E-2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4.0402526277019388E-2</v>
          </cell>
          <cell r="G328">
            <v>4.0404630332329813E-2</v>
          </cell>
          <cell r="H328">
            <v>0.26766299348873013</v>
          </cell>
          <cell r="I328">
            <v>0.27839879512604521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1127.96310757013</v>
          </cell>
          <cell r="E329">
            <v>1123.78088753372</v>
          </cell>
          <cell r="F329">
            <v>1125.8476580266899</v>
          </cell>
          <cell r="G329">
            <v>1115.56394813835</v>
          </cell>
          <cell r="H329">
            <v>961.05696191591699</v>
          </cell>
          <cell r="I329">
            <v>488.01705471850198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18.999378584957874</v>
          </cell>
          <cell r="E330">
            <v>18.92893338930908</v>
          </cell>
          <cell r="F330">
            <v>18.963746012860899</v>
          </cell>
          <cell r="G330">
            <v>18.79052749523812</v>
          </cell>
          <cell r="H330">
            <v>16.18801620248442</v>
          </cell>
          <cell r="I330">
            <v>8.2201454252229968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19.999345878903018</v>
          </cell>
          <cell r="E331">
            <v>19.925193041377966</v>
          </cell>
          <cell r="F331">
            <v>19.961837908274628</v>
          </cell>
          <cell r="G331">
            <v>19.77950262656644</v>
          </cell>
          <cell r="H331">
            <v>17.040017055246743</v>
          </cell>
          <cell r="I331">
            <v>8.6527846581294732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2.4894960919997902E-6</v>
          </cell>
          <cell r="F332">
            <v>2.3969420706794998E-6</v>
          </cell>
          <cell r="G332">
            <v>1.2184243781257001E-6</v>
          </cell>
          <cell r="H332">
            <v>0.25151110415440298</v>
          </cell>
          <cell r="I332">
            <v>2.3440566551490599E-2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1.3468368562153346</v>
          </cell>
          <cell r="F333">
            <v>1.3468342576821193</v>
          </cell>
          <cell r="G333">
            <v>1.346830009039276</v>
          </cell>
          <cell r="H333">
            <v>1.1495768959725716</v>
          </cell>
          <cell r="I333">
            <v>0.58584566250158254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0.6525836804967825</v>
          </cell>
          <cell r="F334">
            <v>0.65244665636418631</v>
          </cell>
          <cell r="G334">
            <v>0.6525459978056003</v>
          </cell>
          <cell r="H334">
            <v>2.8059369179902838</v>
          </cell>
          <cell r="I334">
            <v>3.9968005885185427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0.6525836804967825</v>
          </cell>
          <cell r="F335">
            <v>0.65244665636418631</v>
          </cell>
          <cell r="G335">
            <v>0.6525459978056003</v>
          </cell>
          <cell r="H335">
            <v>2.8059369179902838</v>
          </cell>
          <cell r="I335">
            <v>3.9968005885185427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5.71174812559089E-7</v>
          </cell>
          <cell r="G336">
            <v>1.0498501893278701E-6</v>
          </cell>
          <cell r="H336">
            <v>0.16640128049488601</v>
          </cell>
          <cell r="I336">
            <v>0.11330841735014199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5.0426495978996122E-2</v>
          </cell>
          <cell r="G337">
            <v>5.0427485063353115E-2</v>
          </cell>
          <cell r="H337">
            <v>0.21683049662559375</v>
          </cell>
          <cell r="I337">
            <v>0.30886403616166669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1.4945443327131482</v>
          </cell>
          <cell r="G338">
            <v>1.2605651749771931</v>
          </cell>
          <cell r="H338">
            <v>1.3790125182540789</v>
          </cell>
          <cell r="I338">
            <v>3.1637373256946577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2.0048360026801702E-8</v>
          </cell>
          <cell r="E339">
            <v>3.1138169778515898E-8</v>
          </cell>
          <cell r="F339">
            <v>1.494613698285929</v>
          </cell>
          <cell r="G339">
            <v>1.2606247931358612</v>
          </cell>
          <cell r="H339">
            <v>1.3790743415360198</v>
          </cell>
          <cell r="I339">
            <v>3.1638602531897866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6.0681725149351901E-3</v>
          </cell>
          <cell r="E340">
            <v>0.14044791381913699</v>
          </cell>
          <cell r="F340">
            <v>4.2665101196730099E-5</v>
          </cell>
          <cell r="G340">
            <v>4.0653097960552801E-5</v>
          </cell>
          <cell r="H340">
            <v>8.8608090604944997E-2</v>
          </cell>
          <cell r="I340">
            <v>0.25397081310714698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6.0681725149351901E-3</v>
          </cell>
          <cell r="E341">
            <v>0.14650006199507534</v>
          </cell>
          <cell r="F341">
            <v>0.14650489114537915</v>
          </cell>
          <cell r="G341">
            <v>0.14650515183443558</v>
          </cell>
          <cell r="H341">
            <v>0.1616351544078462</v>
          </cell>
          <cell r="I341">
            <v>0.34912523334942069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0.35863032726018584</v>
          </cell>
          <cell r="I342">
            <v>3.8574734546762617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0.35863032726018584</v>
          </cell>
          <cell r="I343">
            <v>3.8574734546762617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2.7635315565506899E-2</v>
          </cell>
          <cell r="I344">
            <v>0.270376762406914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2.7716895494476222E-2</v>
          </cell>
          <cell r="I345">
            <v>0.29809360213324398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5.9119500220239802E-7</v>
          </cell>
          <cell r="F347">
            <v>1.0988607697351288E-3</v>
          </cell>
          <cell r="G347">
            <v>3.4061829371660681E-4</v>
          </cell>
          <cell r="H347">
            <v>2.6403138065094047E-5</v>
          </cell>
          <cell r="I347">
            <v>2.8031891038341817E-4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0.34650870830325792</v>
          </cell>
          <cell r="F348">
            <v>0.377251524648471</v>
          </cell>
          <cell r="G348">
            <v>0.43729162902340429</v>
          </cell>
          <cell r="H348">
            <v>1.0293522039921235</v>
          </cell>
          <cell r="I348">
            <v>1.3806933979253957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1.6882953601224019E-4</v>
          </cell>
          <cell r="G349">
            <v>1.7944841935356879E-4</v>
          </cell>
          <cell r="H349">
            <v>2.297783286013868E-4</v>
          </cell>
          <cell r="I349">
            <v>2.3980634503650879E-4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0.15432175408129167</v>
          </cell>
          <cell r="F350">
            <v>0.14825733983306247</v>
          </cell>
          <cell r="G350">
            <v>3.1665290874754088E-3</v>
          </cell>
          <cell r="H350">
            <v>2.663034527697609E-3</v>
          </cell>
          <cell r="I350">
            <v>3.5509402158967114E-3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8.1081173706797058E-2</v>
          </cell>
          <cell r="F351">
            <v>8.0437832218867703E-2</v>
          </cell>
          <cell r="G351">
            <v>8.0223581381473272E-2</v>
          </cell>
          <cell r="H351">
            <v>8.0889613529406046E-2</v>
          </cell>
          <cell r="I351">
            <v>3.5531504868083326E-2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0.52851188987247588</v>
          </cell>
          <cell r="F352">
            <v>2.0828760756441858</v>
          </cell>
          <cell r="G352">
            <v>4.3381484510032191</v>
          </cell>
          <cell r="H352">
            <v>6.8616098500199509</v>
          </cell>
          <cell r="I352">
            <v>9.2343672566174124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4.5303430433357139E-5</v>
          </cell>
          <cell r="F353">
            <v>7.0174862775627955E-5</v>
          </cell>
          <cell r="G353">
            <v>3.1407166768314664E-4</v>
          </cell>
          <cell r="H353">
            <v>1.130717040884039E-3</v>
          </cell>
          <cell r="I353">
            <v>1.3765726828323219E-3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7.348146271900817E-2</v>
          </cell>
          <cell r="F354">
            <v>7.5831018217671492E-2</v>
          </cell>
          <cell r="G354">
            <v>0.20473634241547034</v>
          </cell>
          <cell r="H354">
            <v>0.61288907533107917</v>
          </cell>
          <cell r="I354">
            <v>0.61291126963333364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2.555195456797481E-3</v>
          </cell>
          <cell r="F355">
            <v>9.7204501771208235E-3</v>
          </cell>
          <cell r="G355">
            <v>9.8756347696909198E-3</v>
          </cell>
          <cell r="H355">
            <v>0.16505270362876673</v>
          </cell>
          <cell r="I355">
            <v>0.12513092076094337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2.1544631367122501E-2</v>
          </cell>
          <cell r="F356">
            <v>2.1511166315412233E-2</v>
          </cell>
          <cell r="G356">
            <v>2.1470881706332615E-2</v>
          </cell>
          <cell r="H356">
            <v>0.12933113971660268</v>
          </cell>
          <cell r="I356">
            <v>0.16511659498742565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2.8264645609878234E-3</v>
          </cell>
          <cell r="H357">
            <v>4.7554720542853516E-3</v>
          </cell>
          <cell r="I357">
            <v>3.8752120324488104E-3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1.5396161289722012E-5</v>
          </cell>
          <cell r="F358">
            <v>5.2942983154274752E-3</v>
          </cell>
          <cell r="G358">
            <v>5.3114521839640163E-3</v>
          </cell>
          <cell r="H358">
            <v>8.9944278586069609E-3</v>
          </cell>
          <cell r="I358">
            <v>5.1397212795024367E-3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1.8239795390838889E-6</v>
          </cell>
          <cell r="F359"/>
          <cell r="G359">
            <v>3.5957075284101753E-4</v>
          </cell>
          <cell r="H359">
            <v>3.1123114612356003E-5</v>
          </cell>
          <cell r="I359">
            <v>2.748027510177804E-4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1.6173180494533139E-2</v>
          </cell>
          <cell r="F360">
            <v>1.6402273435457145E-2</v>
          </cell>
          <cell r="G360">
            <v>1.6439866132407634E-2</v>
          </cell>
          <cell r="H360">
            <v>1.7397748922945787E-2</v>
          </cell>
          <cell r="I360">
            <v>1.7554875833139645E-2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1.6173180494533101E-2</v>
          </cell>
          <cell r="F361">
            <v>1.6402273435457131E-2</v>
          </cell>
          <cell r="G361">
            <v>1.6439866132407617E-2</v>
          </cell>
          <cell r="H361">
            <v>1.739774892294578E-2</v>
          </cell>
          <cell r="I361">
            <v>1.7554875833139642E-2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6.2453837035683602E-4</v>
          </cell>
          <cell r="F362">
            <v>6.51745154566437E-6</v>
          </cell>
          <cell r="G362">
            <v>3.5610771140038899E-6</v>
          </cell>
          <cell r="H362">
            <v>3.0319212965344399E-4</v>
          </cell>
          <cell r="I362">
            <v>3.38222105013579E-4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6.2453837035683602E-4</v>
          </cell>
          <cell r="F363">
            <v>6.3079743355030958E-4</v>
          </cell>
          <cell r="G363">
            <v>6.3371942348411923E-4</v>
          </cell>
          <cell r="H363">
            <v>6.668769674282245E-4</v>
          </cell>
          <cell r="I363">
            <v>6.676825413888739E-4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9.3507400808119836E-3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9.3507400808119836E-3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7.2277046435181901E-4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7.2277046435181901E-4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1.3081646238352826E-4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1.3081646238352826E-4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1.0019580739364401E-5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1.0019580739364401E-5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49.629886959129664</v>
          </cell>
          <cell r="F372">
            <v>50.570165058713208</v>
          </cell>
          <cell r="G372">
            <v>52.12263352999139</v>
          </cell>
          <cell r="H372">
            <v>54.561865555798967</v>
          </cell>
          <cell r="I372">
            <v>56.904548409347974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49.629886959129664</v>
          </cell>
          <cell r="F373">
            <v>50.570165058713208</v>
          </cell>
          <cell r="G373">
            <v>52.12263352999139</v>
          </cell>
          <cell r="H373">
            <v>54.561865555798967</v>
          </cell>
          <cell r="I373">
            <v>56.904548409347974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8.3499863010111905E-2</v>
          </cell>
          <cell r="E374">
            <v>8.5189289148304898E-2</v>
          </cell>
          <cell r="F374">
            <v>5.11362613915185E-2</v>
          </cell>
          <cell r="G374">
            <v>8.4428696135157993E-2</v>
          </cell>
          <cell r="H374">
            <v>5.3933934613022698E-2</v>
          </cell>
          <cell r="I374">
            <v>2.63810002786916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2.6138270950428222</v>
          </cell>
          <cell r="E375">
            <v>2.6990159381541927</v>
          </cell>
          <cell r="F375">
            <v>2.7501510267489024</v>
          </cell>
          <cell r="G375">
            <v>2.8345776320537022</v>
          </cell>
          <cell r="H375">
            <v>2.967230567946757</v>
          </cell>
          <cell r="I375">
            <v>3.094631609661163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0.34658150025926659</v>
          </cell>
          <cell r="F376">
            <v>0.37872138587806825</v>
          </cell>
          <cell r="G376">
            <v>0.43904315698244284</v>
          </cell>
          <cell r="H376">
            <v>1.0313016711467724</v>
          </cell>
          <cell r="I376">
            <v>1.3860008975290201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0.34658150025926659</v>
          </cell>
          <cell r="F377">
            <v>0.37872138587806825</v>
          </cell>
          <cell r="G377">
            <v>0.43904315698244284</v>
          </cell>
          <cell r="H377">
            <v>1.0313016711467724</v>
          </cell>
          <cell r="I377">
            <v>1.3860008975290201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0.35008232349420898</v>
          </cell>
          <cell r="F378">
            <v>0.38254685442229147</v>
          </cell>
          <cell r="G378">
            <v>0.44347793634590144</v>
          </cell>
          <cell r="H378">
            <v>1.0417188597442146</v>
          </cell>
          <cell r="I378">
            <v>1.4000009065949672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2.76308462257388E-2</v>
          </cell>
          <cell r="F379">
            <v>2.10973402156757E-3</v>
          </cell>
          <cell r="G379">
            <v>4.4227907521652799E-3</v>
          </cell>
          <cell r="H379">
            <v>4.2260002446400401E-2</v>
          </cell>
          <cell r="I379">
            <v>2.7922196601255601E-2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2.76308462257388E-2</v>
          </cell>
          <cell r="F380">
            <v>2.97405802473063E-2</v>
          </cell>
          <cell r="G380">
            <v>3.4163370999471601E-2</v>
          </cell>
          <cell r="H380">
            <v>8.26657136471564E-2</v>
          </cell>
          <cell r="I380">
            <v>0.110587910248412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3.5989816470920174E-5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3.5989816470920174E-5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2.6858970654885502E-6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2.6858970654885502E-6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2.3674012781948592</v>
          </cell>
          <cell r="E385">
            <v>2.307502411301376</v>
          </cell>
          <cell r="F385">
            <v>6.8984514151916605E-3</v>
          </cell>
          <cell r="G385">
            <v>3.8950706741486474E-4</v>
          </cell>
          <cell r="H385">
            <v>6.6404420642720804E-4</v>
          </cell>
          <cell r="I385">
            <v>2.0366006967631266E-4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330.01217817844099</v>
          </cell>
          <cell r="E386">
            <v>321.17938968113702</v>
          </cell>
          <cell r="F386">
            <v>0.958032129120999</v>
          </cell>
          <cell r="G386">
            <v>5.3891500222922398E-2</v>
          </cell>
          <cell r="H386">
            <v>9.1195404349336595E-2</v>
          </cell>
          <cell r="I386">
            <v>2.7763659498520801E-2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3.560001922097531</v>
          </cell>
          <cell r="E387">
            <v>3.4647183352873512</v>
          </cell>
          <cell r="F387">
            <v>1.0334758674444439E-2</v>
          </cell>
          <cell r="G387">
            <v>5.8135383196248529E-4</v>
          </cell>
          <cell r="H387">
            <v>9.8376919470697516E-4</v>
          </cell>
          <cell r="I387">
            <v>2.9950010246516538E-4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1.01824931960347E-5</v>
          </cell>
          <cell r="F388">
            <v>9.4925622669513108E-6</v>
          </cell>
          <cell r="G388">
            <v>7.0453792047404202E-6</v>
          </cell>
          <cell r="H388">
            <v>5.4282956047605998E-5</v>
          </cell>
          <cell r="I388">
            <v>2.8731002728687799E-6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0.1776615345836578</v>
          </cell>
          <cell r="F389">
            <v>6.5502497243696833E-4</v>
          </cell>
          <cell r="G389">
            <v>3.6797774679742101E-5</v>
          </cell>
          <cell r="H389">
            <v>6.2395315353606592E-5</v>
          </cell>
          <cell r="I389">
            <v>1.91783588593929E-5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2.3611515984703728E-2</v>
          </cell>
          <cell r="E390">
            <v>9.0155451963801342E-3</v>
          </cell>
          <cell r="F390">
            <v>0.17156335719068966</v>
          </cell>
          <cell r="G390">
            <v>0.28870257073340022</v>
          </cell>
          <cell r="H390">
            <v>0.9964841075888039</v>
          </cell>
          <cell r="I390">
            <v>1.0959041491927883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6.2061190929628358</v>
          </cell>
          <cell r="E392">
            <v>5.2407874948645343</v>
          </cell>
          <cell r="F392">
            <v>6.1684790073839642</v>
          </cell>
          <cell r="G392">
            <v>4.6143493092358989</v>
          </cell>
          <cell r="H392">
            <v>3.9068722380300493</v>
          </cell>
          <cell r="I392">
            <v>1.9113915550619662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6.8196667208434549</v>
          </cell>
          <cell r="E393">
            <v>5.9476906383911592</v>
          </cell>
          <cell r="F393">
            <v>0.14054345955329259</v>
          </cell>
          <cell r="G393">
            <v>9.9398525049469708E-2</v>
          </cell>
          <cell r="H393">
            <v>8.9731586216560147E-2</v>
          </cell>
          <cell r="I393">
            <v>6.8865297552275023E-2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0.55612163332308617</v>
          </cell>
          <cell r="E394">
            <v>0.58720276964013784</v>
          </cell>
          <cell r="F394">
            <v>0.34306813082682019</v>
          </cell>
          <cell r="G394">
            <v>0.30257884650426259</v>
          </cell>
          <cell r="H394">
            <v>0.2588522146187513</v>
          </cell>
          <cell r="I394">
            <v>0.13773795606823711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4.110011283362669E-2</v>
          </cell>
          <cell r="E395">
            <v>1.3041466045000069E-2</v>
          </cell>
          <cell r="F395">
            <v>0.12961988333307808</v>
          </cell>
          <cell r="G395">
            <v>0.1000707858812569</v>
          </cell>
          <cell r="H395">
            <v>9.2900722482505665E-2</v>
          </cell>
          <cell r="I395">
            <v>6.9860460040978845E-2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5.1056065189038928E-2</v>
          </cell>
          <cell r="E396">
            <v>2.8347443835583824E-2</v>
          </cell>
          <cell r="F396">
            <v>7.672699524061212E-2</v>
          </cell>
          <cell r="G396">
            <v>5.9685146339838811E-2</v>
          </cell>
          <cell r="H396">
            <v>5.2441768399613647E-2</v>
          </cell>
          <cell r="I396">
            <v>3.9864413228335296E-2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0.26991022920929442</v>
          </cell>
          <cell r="E397">
            <v>0.22030632516489371</v>
          </cell>
          <cell r="F397">
            <v>0.20950839407086264</v>
          </cell>
          <cell r="G397">
            <v>0.18289320595374511</v>
          </cell>
          <cell r="H397">
            <v>0.18562251618081699</v>
          </cell>
          <cell r="I397">
            <v>0.17301195019564533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1.278336701632852</v>
          </cell>
          <cell r="E398">
            <v>1.4305998560940929</v>
          </cell>
          <cell r="F398">
            <v>1.3104389829542591</v>
          </cell>
          <cell r="G398">
            <v>1.4051639371214268</v>
          </cell>
          <cell r="H398">
            <v>1.4140667502688347</v>
          </cell>
          <cell r="I398">
            <v>1.4204788816070211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6.4608520406320178</v>
          </cell>
          <cell r="E399">
            <v>6.911400947272357</v>
          </cell>
          <cell r="F399">
            <v>6.6679500483719076</v>
          </cell>
          <cell r="G399">
            <v>3.4670693238572481</v>
          </cell>
          <cell r="H399">
            <v>1.1623107365261733</v>
          </cell>
          <cell r="I399">
            <v>0.38550983589781695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1.6625631724610708</v>
          </cell>
          <cell r="E400">
            <v>1.9746144877442788</v>
          </cell>
          <cell r="F400">
            <v>1.7886794832948583</v>
          </cell>
          <cell r="G400">
            <v>1.8382162516230631</v>
          </cell>
          <cell r="H400">
            <v>2.917855594704585</v>
          </cell>
          <cell r="I400">
            <v>2.929125001807996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3.1165407223217163</v>
          </cell>
          <cell r="E401">
            <v>3.5838155798565352</v>
          </cell>
          <cell r="F401">
            <v>8.7554769241610266</v>
          </cell>
          <cell r="G401">
            <v>13.728350163167187</v>
          </cell>
          <cell r="H401">
            <v>16.2555242973609</v>
          </cell>
          <cell r="I401">
            <v>18.890218223732504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2.0322000839725798E-3</v>
          </cell>
          <cell r="G402">
            <v>2.3723813276046294E-3</v>
          </cell>
          <cell r="H402">
            <v>5.3292614541637527E-3</v>
          </cell>
          <cell r="I402">
            <v>1.9543651462941001E-3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6.7381590085863294E-2</v>
          </cell>
          <cell r="G403">
            <v>7.8246963085907104E-2</v>
          </cell>
          <cell r="H403">
            <v>0.166428763020396</v>
          </cell>
          <cell r="I403">
            <v>5.8881514022963301E-2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1.194709044075591E-3</v>
          </cell>
          <cell r="G404">
            <v>1.3873575015231742E-3</v>
          </cell>
          <cell r="H404">
            <v>2.9508645925602167E-3</v>
          </cell>
          <cell r="I404">
            <v>1.0439984755844546E-3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2.9068927995455302E-6</v>
          </cell>
          <cell r="F405">
            <v>1.8047398839680001E-4</v>
          </cell>
          <cell r="G405">
            <v>2.18929969536542E-6</v>
          </cell>
          <cell r="H405">
            <v>6.7038598637741501E-5</v>
          </cell>
          <cell r="I405">
            <v>7.6671393281954401E-7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2.9069405289777485E-6</v>
          </cell>
          <cell r="F406">
            <v>1.832963458227095E-4</v>
          </cell>
          <cell r="G406">
            <v>1.8526104204567173E-4</v>
          </cell>
          <cell r="H406">
            <v>3.8607153080833596E-4</v>
          </cell>
          <cell r="I406">
            <v>1.7016511145055653E-4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5.5497056740654088E-3</v>
          </cell>
          <cell r="G407">
            <v>1.4874178830025743E-3</v>
          </cell>
          <cell r="H407">
            <v>0.65084437721335897</v>
          </cell>
          <cell r="I407">
            <v>1.9304206127381616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7.2027662359305192E-3</v>
          </cell>
          <cell r="G408">
            <v>1.8898478199117336E-3</v>
          </cell>
          <cell r="H408">
            <v>0.76574340920123918</v>
          </cell>
          <cell r="I408">
            <v>2.1449555145600807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8.5638713096503494E-3</v>
          </cell>
          <cell r="E409">
            <v>9.2791251584894097E-2</v>
          </cell>
          <cell r="F409">
            <v>6.46193470075418E-5</v>
          </cell>
          <cell r="G409">
            <v>6.4197981094905995E-5</v>
          </cell>
          <cell r="H409">
            <v>5.8037597570186499E-2</v>
          </cell>
          <cell r="I409">
            <v>9.4773402310320304E-2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8.5638713096503494E-3</v>
          </cell>
          <cell r="E410">
            <v>0.1013216296735058</v>
          </cell>
          <cell r="F410">
            <v>0.10132139139371256</v>
          </cell>
          <cell r="G410">
            <v>0.10132137700108808</v>
          </cell>
          <cell r="H410">
            <v>0.11000656528938073</v>
          </cell>
          <cell r="I410">
            <v>0.15881235419594236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1928.71040581037</v>
          </cell>
          <cell r="E411">
            <v>1522.09994686337</v>
          </cell>
          <cell r="F411">
            <v>1509.95480033117</v>
          </cell>
          <cell r="G411">
            <v>1509.94135068373</v>
          </cell>
          <cell r="H411">
            <v>1078.1906603676</v>
          </cell>
          <cell r="I411">
            <v>5.95611378942279E-2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23.443732318477444</v>
          </cell>
          <cell r="E412">
            <v>18.501327938468091</v>
          </cell>
          <cell r="F412">
            <v>18.353702061917748</v>
          </cell>
          <cell r="G412">
            <v>18.353538579658707</v>
          </cell>
          <cell r="H412">
            <v>13.105551333052526</v>
          </cell>
          <cell r="I412">
            <v>7.2397357797710448E-4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26.169747704346886</v>
          </cell>
          <cell r="E413">
            <v>20.652645140615537</v>
          </cell>
          <cell r="F413">
            <v>20.487853464466287</v>
          </cell>
          <cell r="G413">
            <v>20.487670972642263</v>
          </cell>
          <cell r="H413">
            <v>14.629452650849347</v>
          </cell>
          <cell r="I413">
            <v>8.0815655216048799E-4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6.6038658060506304E-7</v>
          </cell>
          <cell r="F414">
            <v>1.0702073416420899E-6</v>
          </cell>
          <cell r="G414">
            <v>8.6721633177250398E-7</v>
          </cell>
          <cell r="H414">
            <v>0.21686275921544301</v>
          </cell>
          <cell r="I414">
            <v>2.6244701475488798E-7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1.6558569170841497</v>
          </cell>
          <cell r="F415">
            <v>1.6558466581474265</v>
          </cell>
          <cell r="G415">
            <v>1.6558389592117873</v>
          </cell>
          <cell r="H415">
            <v>0.92710883028564262</v>
          </cell>
          <cell r="I415">
            <v>8.7866924528001711E-5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8.6716139822733964E-4</v>
          </cell>
          <cell r="G416">
            <v>9.5007847410922511E-4</v>
          </cell>
          <cell r="H416">
            <v>4.3695166886497097E-3</v>
          </cell>
          <cell r="I416">
            <v>2.4340941549262436E-3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2.4453951430011001E-2</v>
          </cell>
          <cell r="G417">
            <v>2.5761743240269398E-2</v>
          </cell>
          <cell r="H417">
            <v>0.11100934290083</v>
          </cell>
          <cell r="I417">
            <v>5.8667910400786401E-2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8.6716139822733964E-4</v>
          </cell>
          <cell r="G418">
            <v>9.5007847410922511E-4</v>
          </cell>
          <cell r="H418">
            <v>4.3695166886497097E-3</v>
          </cell>
          <cell r="I418">
            <v>2.4340941549262436E-3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4.3358069911366998E-4</v>
          </cell>
          <cell r="G419">
            <v>4.5676849716789689E-4</v>
          </cell>
          <cell r="H419">
            <v>1.9682507606530206E-3</v>
          </cell>
          <cell r="I419">
            <v>1.0402111773189079E-3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1.64563825532305E-6</v>
          </cell>
          <cell r="F420">
            <v>9.7536039457905797E-5</v>
          </cell>
          <cell r="G420">
            <v>8.5247897527079004E-7</v>
          </cell>
          <cell r="H420">
            <v>2.0324583047221699E-4</v>
          </cell>
          <cell r="I420">
            <v>6.3715509498317704E-7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1.64563825532305E-6</v>
          </cell>
          <cell r="F421">
            <v>9.9135276687565172E-5</v>
          </cell>
          <cell r="G421">
            <v>9.9739536774152689E-5</v>
          </cell>
          <cell r="H421">
            <v>3.6952889629626967E-4</v>
          </cell>
          <cell r="I421">
            <v>2.1088923070737561E-4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1.1350480740854156E-3</v>
          </cell>
          <cell r="H422">
            <v>2.3056346082828325E-3</v>
          </cell>
          <cell r="I422">
            <v>6.941651384357525E-4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6.0955670104021576E-5</v>
          </cell>
          <cell r="H423">
            <v>4.0948965871594404E-5</v>
          </cell>
          <cell r="I423">
            <v>7.2771326639948228E-5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G424">
            <v>4.2809933144063441E-7</v>
          </cell>
          <cell r="H424">
            <v>3.343576462489987E-6</v>
          </cell>
          <cell r="I424">
            <v>1.0406735062291047E-6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1.1980166031790079E-3</v>
          </cell>
          <cell r="H425">
            <v>2.3508526343618539E-3</v>
          </cell>
          <cell r="I425">
            <v>7.6958992828395426E-4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2.2446506394679212E-5</v>
          </cell>
          <cell r="G426">
            <v>2.3368776926470909E-5</v>
          </cell>
          <cell r="H426">
            <v>2.5793040487742657E-5</v>
          </cell>
          <cell r="I426">
            <v>2.6174676650578068E-5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2.2446506394679212E-5</v>
          </cell>
          <cell r="G427">
            <v>2.3368776926470909E-5</v>
          </cell>
          <cell r="H427">
            <v>2.5793040487742657E-5</v>
          </cell>
          <cell r="I427">
            <v>2.6174676650578068E-5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1.3275530727626499E-8</v>
          </cell>
          <cell r="F428">
            <v>1.1459637020683301E-6</v>
          </cell>
          <cell r="G428">
            <v>5.5285195890567901E-8</v>
          </cell>
          <cell r="H428">
            <v>2.2289066228670401E-8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1.3275530727626499E-8</v>
          </cell>
          <cell r="F429">
            <v>1.1592392327959499E-6</v>
          </cell>
          <cell r="G429">
            <v>1.2145244286865201E-6</v>
          </cell>
          <cell r="H429">
            <v>1.3517948444464999E-6</v>
          </cell>
          <cell r="I429">
            <v>1.3517948444464999E-6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8.5578267117173895E-2</v>
          </cell>
          <cell r="G430">
            <v>8.5579592133892754E-2</v>
          </cell>
          <cell r="H430">
            <v>8.5581453202353899E-2</v>
          </cell>
          <cell r="I430">
            <v>8.5582487799878579E-2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8.5578267117173895E-2</v>
          </cell>
          <cell r="G431">
            <v>8.5579592133892754E-2</v>
          </cell>
          <cell r="H431">
            <v>8.5581453202353899E-2</v>
          </cell>
          <cell r="I431">
            <v>8.5582487799878579E-2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1.3059053817247399E-5</v>
          </cell>
          <cell r="G432">
            <v>1.2380381969975199E-7</v>
          </cell>
          <cell r="H432">
            <v>3.8869232999794502E-3</v>
          </cell>
          <cell r="I432">
            <v>5.99592417664036E-3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1.2428442830654751E-2</v>
          </cell>
          <cell r="G433">
            <v>1.2428566634474451E-2</v>
          </cell>
          <cell r="H433">
            <v>1.24288242899947E-2</v>
          </cell>
          <cell r="I433">
            <v>1.2428958978833501E-2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2.2227462881535933E-3</v>
          </cell>
          <cell r="G434">
            <v>1.7426858861125491E-3</v>
          </cell>
          <cell r="H434">
            <v>1.4441532529226329E-2</v>
          </cell>
          <cell r="I434">
            <v>5.1733551716309821E-3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6.3314591238314497E-2</v>
          </cell>
          <cell r="G435">
            <v>4.8180139204288097E-2</v>
          </cell>
          <cell r="H435">
            <v>0.37708446048535399</v>
          </cell>
          <cell r="I435">
            <v>0.127972470035082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2.2227462881535933E-3</v>
          </cell>
          <cell r="G436">
            <v>1.7426858861125491E-3</v>
          </cell>
          <cell r="H436">
            <v>1.4441532529226329E-2</v>
          </cell>
          <cell r="I436">
            <v>5.1733551716309821E-3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1.1225991354311075E-3</v>
          </cell>
          <cell r="G437">
            <v>8.5425778731007302E-4</v>
          </cell>
          <cell r="H437">
            <v>6.685894689456638E-3</v>
          </cell>
          <cell r="I437">
            <v>2.2690154261539404E-3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1.2586040910011399E-6</v>
          </cell>
          <cell r="E438">
            <v>4.3279043131759398E-5</v>
          </cell>
          <cell r="F438">
            <v>1.3462781700389201E-4</v>
          </cell>
          <cell r="G438">
            <v>3.38650729551259E-6</v>
          </cell>
          <cell r="H438">
            <v>6.3617570866782796E-6</v>
          </cell>
          <cell r="I438">
            <v>8.5635880959921402E-7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1.2586040910011399E-6</v>
          </cell>
          <cell r="E439">
            <v>4.4478800888120393E-5</v>
          </cell>
          <cell r="F439">
            <v>1.7880801612112242E-4</v>
          </cell>
          <cell r="G439">
            <v>1.816559763311946E-4</v>
          </cell>
          <cell r="H439">
            <v>1.1167639852758171E-3</v>
          </cell>
          <cell r="I439">
            <v>4.637037994001138E-4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3.4366707126913132E-5</v>
          </cell>
          <cell r="F440">
            <v>9.6901010297722231E-4</v>
          </cell>
          <cell r="G440">
            <v>3.0189153044615178E-4</v>
          </cell>
          <cell r="H440">
            <v>9.1015209518450803E-3</v>
          </cell>
          <cell r="I440">
            <v>1.8432160141222204E-4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4.2317394598035181E-6</v>
          </cell>
          <cell r="G441">
            <v>8.1239245430266299E-6</v>
          </cell>
          <cell r="H441">
            <v>3.350321075476679E-4</v>
          </cell>
          <cell r="I441">
            <v>6.8788592590803962E-5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2.6187181822195349E-3</v>
          </cell>
          <cell r="F442">
            <v>1.0395048388611215E-2</v>
          </cell>
          <cell r="G442">
            <v>1.1224197731923874E-2</v>
          </cell>
          <cell r="H442">
            <v>0.16889464998126624</v>
          </cell>
          <cell r="I442">
            <v>0.12751412791070729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2.6546092140122485E-3</v>
          </cell>
          <cell r="F443">
            <v>1.1368885600933848E-2</v>
          </cell>
          <cell r="G443">
            <v>1.1534663374725376E-2</v>
          </cell>
          <cell r="H443">
            <v>0.17833120304065903</v>
          </cell>
          <cell r="I443">
            <v>0.12776723810471027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0.52859644850561793</v>
          </cell>
          <cell r="F444">
            <v>2.0855131315262811</v>
          </cell>
          <cell r="G444">
            <v>4.3415316375294992</v>
          </cell>
          <cell r="H444">
            <v>6.8662921399163244</v>
          </cell>
          <cell r="I444">
            <v>9.2451291980146291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0.16247841654885792</v>
          </cell>
          <cell r="F445">
            <v>0.62565393945788406</v>
          </cell>
          <cell r="G445">
            <v>1.2523648954412001</v>
          </cell>
          <cell r="H445">
            <v>1.855754632409818</v>
          </cell>
          <cell r="I445">
            <v>2.3705459482088806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0.52859644850561793</v>
          </cell>
          <cell r="F446">
            <v>2.0855131315262811</v>
          </cell>
          <cell r="G446">
            <v>4.3415316375294992</v>
          </cell>
          <cell r="H446">
            <v>6.8662921399163244</v>
          </cell>
          <cell r="I446">
            <v>9.2451291980146291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4.2063561239735002E-2</v>
          </cell>
          <cell r="F447">
            <v>0.12109288328446099</v>
          </cell>
          <cell r="G447">
            <v>0.17651015069531301</v>
          </cell>
          <cell r="H447">
            <v>0.25727357497466902</v>
          </cell>
          <cell r="I447">
            <v>0.48121176790490999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4.2063561239735002E-2</v>
          </cell>
          <cell r="F448">
            <v>0.16315631754640725</v>
          </cell>
          <cell r="G448">
            <v>0.33966611898171567</v>
          </cell>
          <cell r="H448">
            <v>0.54035423882855016</v>
          </cell>
          <cell r="I448">
            <v>0.72759923629371259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5.5038023747520032E-3</v>
          </cell>
          <cell r="H449">
            <v>7.9398599353982453</v>
          </cell>
          <cell r="I449">
            <v>7.4935843926386996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5.5038023747520032E-3</v>
          </cell>
          <cell r="H450">
            <v>7.9398599353982453</v>
          </cell>
          <cell r="I450">
            <v>7.4935843926386996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3.1779425727387802E-4</v>
          </cell>
          <cell r="H451">
            <v>0.229012620019763</v>
          </cell>
          <cell r="I451">
            <v>0.185582086365605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3.1779425727387802E-4</v>
          </cell>
          <cell r="H452">
            <v>0.279781067329052</v>
          </cell>
          <cell r="I452">
            <v>0.264023774494963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0.79140390843959185</v>
          </cell>
          <cell r="F453">
            <v>0.76272768616944342</v>
          </cell>
          <cell r="G453">
            <v>0.57981040375725956</v>
          </cell>
          <cell r="H453">
            <v>0.11505194240361438</v>
          </cell>
          <cell r="I453">
            <v>5.8854791705000277E-2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4.0799148009465197E-8</v>
          </cell>
          <cell r="E454">
            <v>0.79143551082382835</v>
          </cell>
          <cell r="F454">
            <v>0.76276414564098238</v>
          </cell>
          <cell r="G454">
            <v>0.57984063703187272</v>
          </cell>
          <cell r="H454">
            <v>0.11505942427141773</v>
          </cell>
          <cell r="I454">
            <v>5.8857958250682282E-2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9.7780055519537598E-3</v>
          </cell>
          <cell r="E455">
            <v>6.7153802189227396E-2</v>
          </cell>
          <cell r="F455">
            <v>6.8601516566237799E-5</v>
          </cell>
          <cell r="G455">
            <v>6.6009545229163099E-5</v>
          </cell>
          <cell r="H455">
            <v>1.5956183469855199E-2</v>
          </cell>
          <cell r="I455">
            <v>2.9975755674266499E-5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9.7780055519537598E-3</v>
          </cell>
          <cell r="E456">
            <v>7.6894912436231394E-2</v>
          </cell>
          <cell r="F456">
            <v>7.6895178277975679E-2</v>
          </cell>
          <cell r="G456">
            <v>7.6892417983778841E-2</v>
          </cell>
          <cell r="H456">
            <v>1.6831331129372136E-2</v>
          </cell>
          <cell r="I456">
            <v>7.1197738301979801E-3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2.1263857470866089E-3</v>
          </cell>
          <cell r="H457">
            <v>3.7743819316725991E-3</v>
          </cell>
          <cell r="I457">
            <v>1.08594500398153E-3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2.1478643909965743E-3</v>
          </cell>
          <cell r="H458">
            <v>3.8125070016894937E-3</v>
          </cell>
          <cell r="I458">
            <v>1.0969141454358897E-3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2.1263857470866089E-3</v>
          </cell>
          <cell r="H459">
            <v>3.7743819316725991E-3</v>
          </cell>
          <cell r="I459">
            <v>1.08594500398153E-3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2.15777992770338E-4</v>
          </cell>
          <cell r="H460">
            <v>2.5675822819333201E-4</v>
          </cell>
          <cell r="I460">
            <v>7.02645053858137E-5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2.15777992770338E-4</v>
          </cell>
          <cell r="H461">
            <v>3.8645493227714898E-4</v>
          </cell>
          <cell r="I461">
            <v>1.3340396828665901E-4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8.9942843076937454E-3</v>
          </cell>
          <cell r="G463">
            <v>7.2250881731853248E-3</v>
          </cell>
          <cell r="H463">
            <v>1.3375784737631746E-2</v>
          </cell>
          <cell r="I463">
            <v>6.7987678230280605E-3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61.718524133924383</v>
          </cell>
          <cell r="E464">
            <v>58.235874850609179</v>
          </cell>
          <cell r="F464">
            <v>58.275606077123761</v>
          </cell>
          <cell r="G464">
            <v>58.536130061597163</v>
          </cell>
          <cell r="H464">
            <v>58.868454452235362</v>
          </cell>
          <cell r="I464">
            <v>58.707653964615297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1.4007910993084438</v>
          </cell>
          <cell r="F465">
            <v>2.4027976049790309</v>
          </cell>
          <cell r="G465">
            <v>3.4187327093049653</v>
          </cell>
          <cell r="H465">
            <v>3.4194110311314216</v>
          </cell>
          <cell r="I465">
            <v>6.1961925150397548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3.977309860823544</v>
          </cell>
          <cell r="F466">
            <v>3.9773218092798284</v>
          </cell>
          <cell r="G466">
            <v>4.0504817169435281</v>
          </cell>
          <cell r="H466">
            <v>6.2335325803997614</v>
          </cell>
          <cell r="I466">
            <v>6.4375116916952209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9.8138885207947251</v>
          </cell>
          <cell r="E467">
            <v>10.335083782968253</v>
          </cell>
          <cell r="F467">
            <v>10.47949221282075</v>
          </cell>
          <cell r="G467">
            <v>10.643118780309042</v>
          </cell>
          <cell r="H467">
            <v>10.98494035619032</v>
          </cell>
          <cell r="I467">
            <v>11.945944080635915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6.7628339875200963E-2</v>
          </cell>
          <cell r="E468">
            <v>8.5489126433091769E-2</v>
          </cell>
          <cell r="F468">
            <v>8.4803389649867555E-2</v>
          </cell>
          <cell r="G468">
            <v>8.5397685488364128E-2</v>
          </cell>
          <cell r="H468">
            <v>8.495255469116092E-2</v>
          </cell>
          <cell r="I468">
            <v>8.544246317941448E-2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2.176029053294853E-4</v>
          </cell>
          <cell r="F469">
            <v>8.7252621817341465E-4</v>
          </cell>
          <cell r="G469">
            <v>9.3880629455900786E-4</v>
          </cell>
          <cell r="H469">
            <v>1.315869633969149E-3</v>
          </cell>
          <cell r="I469">
            <v>5.8588833082725297E-4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2.1758258474872811E-4</v>
          </cell>
          <cell r="F470">
            <v>8.7380140176419245E-4</v>
          </cell>
          <cell r="G470">
            <v>9.5676367667043769E-4</v>
          </cell>
          <cell r="H470">
            <v>1.4159710072751566E-3</v>
          </cell>
          <cell r="I470">
            <v>6.040046905699259E-4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4.351854900782134E-4</v>
          </cell>
          <cell r="F471">
            <v>1.7463276199376093E-3</v>
          </cell>
          <cell r="G471">
            <v>1.895569971229444E-3</v>
          </cell>
          <cell r="H471">
            <v>2.7318406412443039E-3</v>
          </cell>
          <cell r="I471">
            <v>1.1898930213971788E-3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2.6277843446695002E-4</v>
          </cell>
          <cell r="G472">
            <v>2.5685513388849069E-4</v>
          </cell>
          <cell r="H472">
            <v>4.1425187866613229E-4</v>
          </cell>
          <cell r="I472">
            <v>1.6009905990561229E-4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2.6283766189278811E-4</v>
          </cell>
          <cell r="G473">
            <v>2.5691138213937035E-4</v>
          </cell>
          <cell r="H473">
            <v>4.1434934184551489E-4</v>
          </cell>
          <cell r="I473">
            <v>1.6014159973090495E-4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2.0569520811921499E-5</v>
          </cell>
          <cell r="E474">
            <v>3.9639262607447502E-7</v>
          </cell>
          <cell r="F474">
            <v>1.02501458085572E-4</v>
          </cell>
          <cell r="G474">
            <v>2.9158569984633901E-5</v>
          </cell>
          <cell r="H474">
            <v>3.8005593797536402E-5</v>
          </cell>
          <cell r="I474">
            <v>2.5744661773644299E-5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2.0569520811921499E-5</v>
          </cell>
          <cell r="E475">
            <v>6.0851580328700274E-7</v>
          </cell>
          <cell r="F475">
            <v>1.029186237276752E-4</v>
          </cell>
          <cell r="G475">
            <v>1.035001863010406E-4</v>
          </cell>
          <cell r="H475">
            <v>1.6624230393361041E-4</v>
          </cell>
          <cell r="I475">
            <v>6.2854980045416801E-5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0.43672551272362953</v>
          </cell>
          <cell r="E476">
            <v>0.5520665107657301</v>
          </cell>
          <cell r="F476">
            <v>3.6018919067024813</v>
          </cell>
          <cell r="G476">
            <v>8.2366797713522235</v>
          </cell>
          <cell r="H476">
            <v>8.236758670459654</v>
          </cell>
          <cell r="I476">
            <v>8.7763100829744722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0.43672551272362953</v>
          </cell>
          <cell r="E477">
            <v>0.5520665107657301</v>
          </cell>
          <cell r="F477">
            <v>3.6018919067024813</v>
          </cell>
          <cell r="G477">
            <v>8.2366797713522235</v>
          </cell>
          <cell r="H477">
            <v>8.236758670459654</v>
          </cell>
          <cell r="I477">
            <v>8.7763100829744722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1.754937406251834E-4</v>
          </cell>
          <cell r="H478">
            <v>4.9454234268892221E-4</v>
          </cell>
          <cell r="I478">
            <v>1.6974111599104617E-4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3.3617029638385816E-4</v>
          </cell>
          <cell r="H479">
            <v>5.0604245848029036E-4</v>
          </cell>
          <cell r="I479">
            <v>1.7094762638186344E-4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5.1166403700904188E-4</v>
          </cell>
          <cell r="H480">
            <v>1.0005848011692122E-3</v>
          </cell>
          <cell r="I480">
            <v>3.4068874237290915E-4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1522.65184186284</v>
          </cell>
          <cell r="E481">
            <v>1358.09028581337</v>
          </cell>
          <cell r="F481">
            <v>1550.2487304501501</v>
          </cell>
          <cell r="G481">
            <v>1767.9441094869201</v>
          </cell>
          <cell r="H481">
            <v>1620.5217046315099</v>
          </cell>
          <cell r="I481">
            <v>853.416350859266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27.216072774596025</v>
          </cell>
          <cell r="E482">
            <v>28.488509359213381</v>
          </cell>
          <cell r="F482">
            <v>27.405517328572579</v>
          </cell>
          <cell r="G482">
            <v>31.247260702818807</v>
          </cell>
          <cell r="H482">
            <v>28.716143940994325</v>
          </cell>
          <cell r="I482">
            <v>15.137308934589914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26.997373082674546</v>
          </cell>
          <cell r="E483">
            <v>24.079614996690946</v>
          </cell>
          <cell r="F483">
            <v>27.486679617910522</v>
          </cell>
          <cell r="G483">
            <v>31.346526763952458</v>
          </cell>
          <cell r="H483">
            <v>28.732654337438106</v>
          </cell>
          <cell r="I483">
            <v>15.131495582611104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0.30564469111735348</v>
          </cell>
          <cell r="E484">
            <v>4.4999043125560751</v>
          </cell>
          <cell r="F484">
            <v>5.4359217145778325E-3</v>
          </cell>
          <cell r="G484">
            <v>3.0622825496715071E-4</v>
          </cell>
          <cell r="H484">
            <v>4.7601185715228408E-4</v>
          </cell>
          <cell r="I484">
            <v>7.1984992151340806E-4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9.5199142633403894E-4</v>
          </cell>
          <cell r="G485">
            <v>2.5337411365995276E-4</v>
          </cell>
          <cell r="H485">
            <v>7.4753298613382355E-2</v>
          </cell>
          <cell r="I485">
            <v>5.3457685480485864E-2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9.31890084827763E-7</v>
          </cell>
          <cell r="E486">
            <v>1.4583531566177301E-7</v>
          </cell>
          <cell r="F486">
            <v>2.6184772551165802E-7</v>
          </cell>
          <cell r="G486">
            <v>2.8271590037383797E-7</v>
          </cell>
          <cell r="H486">
            <v>6.0714901671948896E-7</v>
          </cell>
          <cell r="I486">
            <v>1.0279909346355399E-6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2.2350531335152248</v>
          </cell>
          <cell r="E487">
            <v>2.2350532793505407</v>
          </cell>
          <cell r="F487">
            <v>2.2350535411982664</v>
          </cell>
          <cell r="G487">
            <v>2.2350538239141664</v>
          </cell>
          <cell r="H487">
            <v>2.2350548999144757</v>
          </cell>
          <cell r="I487">
            <v>1.1208942287691301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0.62578861921954398</v>
          </cell>
          <cell r="E488">
            <v>0.7375744046496272</v>
          </cell>
          <cell r="F488">
            <v>0.73634418051441131</v>
          </cell>
          <cell r="G488">
            <v>0.73429911107442314</v>
          </cell>
          <cell r="H488">
            <v>0.73032561683977359</v>
          </cell>
          <cell r="I488">
            <v>0.72650434021000376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0.62578861921954398</v>
          </cell>
          <cell r="E489">
            <v>0.7375744046496272</v>
          </cell>
          <cell r="F489">
            <v>0.73634418051441131</v>
          </cell>
          <cell r="G489">
            <v>0.73429911107442314</v>
          </cell>
          <cell r="H489">
            <v>0.73032561683977359</v>
          </cell>
          <cell r="I489">
            <v>0.72650434021000376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5.3111188115597123</v>
          </cell>
          <cell r="E490">
            <v>6.2669389613513422</v>
          </cell>
          <cell r="F490">
            <v>5.7596657883761919</v>
          </cell>
          <cell r="G490">
            <v>7.8602007269798184</v>
          </cell>
          <cell r="H490">
            <v>7.6125070934636314</v>
          </cell>
          <cell r="I490">
            <v>6.2628354629956942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9.0018962907791664</v>
          </cell>
          <cell r="E491">
            <v>10.609941808156909</v>
          </cell>
          <cell r="F491">
            <v>9.7346464028893376</v>
          </cell>
          <cell r="G491">
            <v>13.247529315134541</v>
          </cell>
          <cell r="H491">
            <v>12.75839177675468</v>
          </cell>
          <cell r="I491">
            <v>10.438059104992812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5.3111188115597123</v>
          </cell>
          <cell r="E492">
            <v>6.2669389613513422</v>
          </cell>
          <cell r="F492">
            <v>5.7596657883761919</v>
          </cell>
          <cell r="G492">
            <v>7.8602007269798184</v>
          </cell>
          <cell r="H492">
            <v>7.6125070934636314</v>
          </cell>
          <cell r="I492">
            <v>6.2628354629956942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5.2720945725389497E-2</v>
          </cell>
          <cell r="F493">
            <v>3.4218439040797102E-5</v>
          </cell>
          <cell r="G493">
            <v>8.8425909384734394E-2</v>
          </cell>
          <cell r="H493">
            <v>0.15098186421464099</v>
          </cell>
          <cell r="I493">
            <v>0.18122505974956901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0.34155298742948581</v>
          </cell>
          <cell r="F494">
            <v>0.3415801661672182</v>
          </cell>
          <cell r="G494">
            <v>0.42999465921722535</v>
          </cell>
          <cell r="H494">
            <v>0.44695156401045266</v>
          </cell>
          <cell r="I494">
            <v>0.3904415611021862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4.4825017221581602E-4</v>
          </cell>
          <cell r="E495">
            <v>1.7694939612821807E-4</v>
          </cell>
          <cell r="F495">
            <v>3.0764579431565687E-4</v>
          </cell>
          <cell r="G495">
            <v>1.7897545536880801E-3</v>
          </cell>
          <cell r="H495">
            <v>3.5111407633039593</v>
          </cell>
          <cell r="I495">
            <v>5.2695959053761259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0.17206356915781132</v>
          </cell>
          <cell r="E496">
            <v>0.52144474112504879</v>
          </cell>
          <cell r="F496">
            <v>1.1318031952198373</v>
          </cell>
          <cell r="G496">
            <v>2.6383957583984849</v>
          </cell>
          <cell r="H496">
            <v>0.38853277010688508</v>
          </cell>
          <cell r="I496">
            <v>0.61480426878375827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0.17251181933002707</v>
          </cell>
          <cell r="E497">
            <v>0.52162169052117713</v>
          </cell>
          <cell r="F497">
            <v>1.1321108410141527</v>
          </cell>
          <cell r="G497">
            <v>2.6401855129521716</v>
          </cell>
          <cell r="H497">
            <v>3.8996735334108417</v>
          </cell>
          <cell r="I497">
            <v>5.884400174159885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2.6767817031808904E-7</v>
          </cell>
          <cell r="E498">
            <v>4.633730060352453E-7</v>
          </cell>
          <cell r="F498">
            <v>8.1099200255591669E-2</v>
          </cell>
          <cell r="G498">
            <v>8.0534736198420873E-2</v>
          </cell>
          <cell r="H498">
            <v>0.30053135980073825</v>
          </cell>
          <cell r="I498">
            <v>0.29182058895155211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8.1104322834237283E-2</v>
          </cell>
          <cell r="G499">
            <v>8.0539682966784557E-2</v>
          </cell>
          <cell r="H499">
            <v>0.30056800318948723</v>
          </cell>
          <cell r="I499">
            <v>0.29186032749692437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6.7347070495886296E-3</v>
          </cell>
          <cell r="E500">
            <v>9.3557196279518695E-3</v>
          </cell>
          <cell r="F500">
            <v>1.38263973318549E-6</v>
          </cell>
          <cell r="G500">
            <v>3.5240182666037799E-6</v>
          </cell>
          <cell r="H500">
            <v>4.1015417830786098E-2</v>
          </cell>
          <cell r="I500">
            <v>2.0199881386935702E-2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6.7347070495886296E-3</v>
          </cell>
          <cell r="E501">
            <v>1.6090426677540501E-2</v>
          </cell>
          <cell r="F501">
            <v>1.6091809317273699E-2</v>
          </cell>
          <cell r="G501">
            <v>1.60953333355403E-2</v>
          </cell>
          <cell r="H501">
            <v>5.65252555599291E-2</v>
          </cell>
          <cell r="I501">
            <v>5.6525601828209503E-2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4.0276812903220051E-5</v>
          </cell>
          <cell r="F502">
            <v>4.0367461343935061E-5</v>
          </cell>
          <cell r="G502">
            <v>4.0557064463482937E-5</v>
          </cell>
          <cell r="H502">
            <v>2.738187171944427E-5</v>
          </cell>
          <cell r="I502">
            <v>1.7321369067719103E-5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2.4802881026893129E-4</v>
          </cell>
          <cell r="F503">
            <v>2.4858703281144696E-4</v>
          </cell>
          <cell r="G503">
            <v>2.4975462857622951E-4</v>
          </cell>
          <cell r="H503">
            <v>1.6862041894499758E-4</v>
          </cell>
          <cell r="I503">
            <v>1.0687822985665057E-4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2.8830562317215134E-4</v>
          </cell>
          <cell r="F504">
            <v>2.8895449415538188E-4</v>
          </cell>
          <cell r="G504">
            <v>2.9031169303971271E-4</v>
          </cell>
          <cell r="H504">
            <v>1.9600229066444184E-4</v>
          </cell>
          <cell r="I504">
            <v>1.2423393326342893E-4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1.56213574990487E-5</v>
          </cell>
          <cell r="F505">
            <v>4.07748487746117E-8</v>
          </cell>
          <cell r="G505">
            <v>7.7685160487854696E-8</v>
          </cell>
          <cell r="H505">
            <v>4.3832113852557903E-6</v>
          </cell>
          <cell r="I505">
            <v>9.1115076280213296E-7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1.56213574990487E-5</v>
          </cell>
          <cell r="F506">
            <v>1.56621323478233E-5</v>
          </cell>
          <cell r="G506">
            <v>1.57398175083111E-5</v>
          </cell>
          <cell r="H506">
            <v>1.06079717891207E-5</v>
          </cell>
          <cell r="I506">
            <v>6.6997364377008498E-6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1.1859523705963444E-4</v>
          </cell>
          <cell r="F507">
            <v>1.0474573654876473E-2</v>
          </cell>
          <cell r="G507">
            <v>2.8537281003482005E-3</v>
          </cell>
          <cell r="H507">
            <v>1.0716915549939052</v>
          </cell>
          <cell r="I507">
            <v>1.1006169417169291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1.1869217314101167E-4</v>
          </cell>
          <cell r="F508">
            <v>1.0487951143580027E-2</v>
          </cell>
          <cell r="G508">
            <v>2.8537281003481962E-3</v>
          </cell>
          <cell r="H508">
            <v>1.071691554993903</v>
          </cell>
          <cell r="I508">
            <v>1.1006169417169289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1.4536999473512802E-4</v>
          </cell>
          <cell r="F509">
            <v>1.2486837421321279E-2</v>
          </cell>
          <cell r="G509">
            <v>3.2812468133721416E-3</v>
          </cell>
          <cell r="H509">
            <v>1.1527585265288491</v>
          </cell>
          <cell r="I509">
            <v>1.1121412537623911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1.4536999473512802E-4</v>
          </cell>
          <cell r="F510">
            <v>1.2486837421321279E-2</v>
          </cell>
          <cell r="G510">
            <v>3.2812468133721416E-3</v>
          </cell>
          <cell r="H510">
            <v>1.1527585265288491</v>
          </cell>
          <cell r="I510">
            <v>1.1121412537623911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7.6034750060487296E-4</v>
          </cell>
          <cell r="E511">
            <v>2.0104930687688699E-5</v>
          </cell>
          <cell r="F511">
            <v>3.20826262726409E-5</v>
          </cell>
          <cell r="G511">
            <v>1.2012108110088999E-5</v>
          </cell>
          <cell r="H511">
            <v>1.16663765705482E-5</v>
          </cell>
          <cell r="I511">
            <v>2.2097940840246099E-5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7.6034750060487296E-4</v>
          </cell>
          <cell r="E512">
            <v>7.7986898969987692E-4</v>
          </cell>
          <cell r="F512">
            <v>8.1036710682759797E-4</v>
          </cell>
          <cell r="G512">
            <v>8.1935788048186694E-4</v>
          </cell>
          <cell r="H512">
            <v>0.2998296795791926</v>
          </cell>
          <cell r="I512">
            <v>0.23870104819480506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5.7154609370058151E-4</v>
          </cell>
          <cell r="H513">
            <v>0.24792352623941971</v>
          </cell>
          <cell r="I513">
            <v>0.13174258534103822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3.7705167974637891E-4</v>
          </cell>
          <cell r="H514">
            <v>4.8451946815626618E-2</v>
          </cell>
          <cell r="I514">
            <v>3.8794353204806113E-2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9.4859777344696026E-4</v>
          </cell>
          <cell r="H515">
            <v>0.29637547305504641</v>
          </cell>
          <cell r="I515">
            <v>0.17053693854584445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2652.2348234634101</v>
          </cell>
          <cell r="E516">
            <v>2731.81183079213</v>
          </cell>
          <cell r="F516">
            <v>2705.3369232172099</v>
          </cell>
          <cell r="G516">
            <v>2612.6063732771499</v>
          </cell>
          <cell r="H516">
            <v>2284.68713439779</v>
          </cell>
          <cell r="I516">
            <v>1186.0726933036999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47.185109221531185</v>
          </cell>
          <cell r="E517">
            <v>48.283002182988213</v>
          </cell>
          <cell r="F517">
            <v>47.816201183719031</v>
          </cell>
          <cell r="G517">
            <v>46.176424504366807</v>
          </cell>
          <cell r="H517">
            <v>40.473557128514472</v>
          </cell>
          <cell r="I517">
            <v>21.035189794023189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47.025440132329877</v>
          </cell>
          <cell r="E518">
            <v>48.436379978583908</v>
          </cell>
          <cell r="F518">
            <v>47.966966723709369</v>
          </cell>
          <cell r="G518">
            <v>46.322808036828832</v>
          </cell>
          <cell r="H518">
            <v>40.508637134712686</v>
          </cell>
          <cell r="I518">
            <v>21.02965768268982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0.31040756338527409</v>
          </cell>
          <cell r="E519">
            <v>8.6802894852402817E-4</v>
          </cell>
          <cell r="F519">
            <v>8.6886889012042373E-4</v>
          </cell>
          <cell r="G519">
            <v>8.6972533927367633E-4</v>
          </cell>
          <cell r="H519">
            <v>8.7480755942648844E-4</v>
          </cell>
          <cell r="I519">
            <v>8.8979306223135218E-4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1.1201640477900923E-3</v>
          </cell>
          <cell r="G520">
            <v>2.6285242708240633E-4</v>
          </cell>
          <cell r="H520">
            <v>9.334280464368705E-2</v>
          </cell>
          <cell r="I520">
            <v>7.1841747625738667E-2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4.2139485558829798E-6</v>
          </cell>
          <cell r="E521">
            <v>1.7781291953815701E-7</v>
          </cell>
          <cell r="F521">
            <v>3.6936424803847798E-7</v>
          </cell>
          <cell r="G521">
            <v>2.50768303094803E-7</v>
          </cell>
          <cell r="H521">
            <v>4.4383327095469499E-7</v>
          </cell>
          <cell r="I521">
            <v>8.1578206615235904E-7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3.097244221344476</v>
          </cell>
          <cell r="E522">
            <v>3.0972443991573955</v>
          </cell>
          <cell r="F522">
            <v>3.0972447685216435</v>
          </cell>
          <cell r="G522">
            <v>3.0972450192899466</v>
          </cell>
          <cell r="H522">
            <v>3.0972458717824711</v>
          </cell>
          <cell r="I522">
            <v>1.5532889282048374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8.5967006771633047E-4</v>
          </cell>
          <cell r="F523">
            <v>3.1326536105633833E-3</v>
          </cell>
          <cell r="G523">
            <v>3.3670050464121048E-3</v>
          </cell>
          <cell r="H523">
            <v>3.1271907275901615E-3</v>
          </cell>
          <cell r="I523">
            <v>1.7710481165708414E-3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8.5967006771633047E-4</v>
          </cell>
          <cell r="F524">
            <v>3.1326536105633833E-3</v>
          </cell>
          <cell r="G524">
            <v>3.3670050464121048E-3</v>
          </cell>
          <cell r="H524">
            <v>3.1271907275901615E-3</v>
          </cell>
          <cell r="I524">
            <v>1.7710481165708414E-3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8.6835360375386991E-4</v>
          </cell>
          <cell r="F525">
            <v>3.1642965763266479E-3</v>
          </cell>
          <cell r="G525">
            <v>3.4010151983960724E-3</v>
          </cell>
          <cell r="H525">
            <v>3.1587785127173322E-3</v>
          </cell>
          <cell r="I525">
            <v>1.7889374914856981E-3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1.04564849514471E-4</v>
          </cell>
          <cell r="F526">
            <v>3.1884448158550898E-4</v>
          </cell>
          <cell r="G526">
            <v>2.43088140308815E-4</v>
          </cell>
          <cell r="H526">
            <v>2.3914103505164801E-4</v>
          </cell>
          <cell r="I526">
            <v>1.19877163979936E-4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1.04564849514471E-4</v>
          </cell>
          <cell r="F527">
            <v>3.6141738640997737E-4</v>
          </cell>
          <cell r="G527">
            <v>3.68095121852013E-4</v>
          </cell>
          <cell r="H527">
            <v>3.8590783089935399E-4</v>
          </cell>
          <cell r="I527">
            <v>1.9788766159008697E-4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2.712372770816126E-3</v>
          </cell>
          <cell r="H528">
            <v>3.3682127513017675E-3</v>
          </cell>
          <cell r="I528">
            <v>5.8896031470004307E-4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1.5578872929204051E-6</v>
          </cell>
          <cell r="H529">
            <v>4.9255401220776621E-6</v>
          </cell>
          <cell r="I529">
            <v>9.662887151733112E-7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2.7153435329104933E-3</v>
          </cell>
          <cell r="H530">
            <v>3.373967001856981E-3</v>
          </cell>
          <cell r="I530">
            <v>5.9135493700603417E-4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0.95911906608828901</v>
          </cell>
          <cell r="E531">
            <v>1.1059306026112219</v>
          </cell>
          <cell r="F531">
            <v>1.1764967362067942</v>
          </cell>
          <cell r="G531">
            <v>1.176410087405332</v>
          </cell>
          <cell r="H531">
            <v>0.60667061803420352</v>
          </cell>
          <cell r="I531">
            <v>1.4407706811318308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2.4749423526357767E-4</v>
          </cell>
          <cell r="E532">
            <v>9.4404972514826508E-5</v>
          </cell>
          <cell r="F532">
            <v>1.5385013297107913E-4</v>
          </cell>
          <cell r="G532">
            <v>4.0309682260020408E-4</v>
          </cell>
          <cell r="H532">
            <v>0.59006697663383734</v>
          </cell>
          <cell r="I532">
            <v>1.4706215116912533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0.95936656032355272</v>
          </cell>
          <cell r="E533">
            <v>1.1060250075837355</v>
          </cell>
          <cell r="F533">
            <v>1.1766505863397656</v>
          </cell>
          <cell r="G533">
            <v>1.1768131842279326</v>
          </cell>
          <cell r="H533">
            <v>1.1967375946680401</v>
          </cell>
          <cell r="I533">
            <v>2.9113921928230839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1.0026490552332826E-3</v>
          </cell>
          <cell r="H534">
            <v>2.0645599475731698E-3</v>
          </cell>
          <cell r="I534">
            <v>6.6471074859320695E-4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1.0026490552332826E-3</v>
          </cell>
          <cell r="H535">
            <v>2.0645599475731698E-3</v>
          </cell>
          <cell r="I535">
            <v>6.6471074859320695E-4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1.012776823467962E-3</v>
          </cell>
          <cell r="H536">
            <v>2.085414088457747E-3</v>
          </cell>
          <cell r="I536">
            <v>6.7142499857899684E-4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1.21864821232984E-4</v>
          </cell>
          <cell r="H537">
            <v>1.5130964091824599E-4</v>
          </cell>
          <cell r="I537">
            <v>3.8714153640854097E-5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1.21864821232984E-4</v>
          </cell>
          <cell r="H538">
            <v>2.2919723439691599E-4</v>
          </cell>
          <cell r="I538">
            <v>7.4905682559174005E-5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4.3216810936541199E-5</v>
          </cell>
          <cell r="G539">
            <v>4.6081281789563744E-5</v>
          </cell>
          <cell r="H539">
            <v>2.0138929827072049E-4</v>
          </cell>
          <cell r="I539">
            <v>1.1109203137474433E-4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4.3307020249095576E-5</v>
          </cell>
          <cell r="G540">
            <v>4.6180989861035913E-5</v>
          </cell>
          <cell r="H540">
            <v>2.0148336604008918E-4</v>
          </cell>
          <cell r="I540">
            <v>1.1120688500155142E-4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1.30600485454543E-5</v>
          </cell>
          <cell r="E541">
            <v>1.9598312607096E-7</v>
          </cell>
          <cell r="F541">
            <v>1.7300411658612201E-5</v>
          </cell>
          <cell r="G541">
            <v>9.8707693337733708E-6</v>
          </cell>
          <cell r="H541">
            <v>3.9171421398031597E-5</v>
          </cell>
          <cell r="I541">
            <v>1.6991381639244601E-5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1.30600485454543E-5</v>
          </cell>
          <cell r="E542">
            <v>2.9406183641559874E-7</v>
          </cell>
          <cell r="F542">
            <v>1.7498240448901496E-5</v>
          </cell>
          <cell r="G542">
            <v>1.7604729678969597E-5</v>
          </cell>
          <cell r="H542">
            <v>6.52147442592432E-5</v>
          </cell>
          <cell r="I542">
            <v>3.7219475914937502E-5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1.2661639537937544E-5</v>
          </cell>
          <cell r="F543">
            <v>1.5928331438794388</v>
          </cell>
          <cell r="G543">
            <v>1.8764573464701007</v>
          </cell>
          <cell r="H543">
            <v>2.7600151750852584</v>
          </cell>
          <cell r="I543">
            <v>4.3205788420524458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1.2651151516579495E-5</v>
          </cell>
          <cell r="F544">
            <v>2.2259261647573534</v>
          </cell>
          <cell r="G544">
            <v>3.0233622606554547</v>
          </cell>
          <cell r="H544">
            <v>3.8249402284212279</v>
          </cell>
          <cell r="I544">
            <v>4.5290560001749611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2.4083010300903346E-5</v>
          </cell>
          <cell r="F545">
            <v>3.8187593086367912</v>
          </cell>
          <cell r="G545">
            <v>4.8998196071255524</v>
          </cell>
          <cell r="H545">
            <v>6.5849554035064868</v>
          </cell>
          <cell r="I545">
            <v>8.8496348422274043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213.78052856412401</v>
          </cell>
          <cell r="E546">
            <v>4.1518114624081601E-2</v>
          </cell>
          <cell r="F546">
            <v>0.111968066924376</v>
          </cell>
          <cell r="G546">
            <v>5.3140675100653199E-2</v>
          </cell>
          <cell r="H546">
            <v>9.8681503060114306E-2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2.7300018778994293</v>
          </cell>
          <cell r="E547">
            <v>5.3019108733557286E-4</v>
          </cell>
          <cell r="F547">
            <v>1.4298450612943833E-3</v>
          </cell>
          <cell r="G547">
            <v>6.78612518137317E-4</v>
          </cell>
          <cell r="H547">
            <v>1.260174116312199E-3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2.7763705008327801</v>
          </cell>
          <cell r="E548">
            <v>5.3919629381924111E-4</v>
          </cell>
          <cell r="F548">
            <v>1.4541307392776119E-3</v>
          </cell>
          <cell r="G548">
            <v>6.9013863767082128E-4</v>
          </cell>
          <cell r="H548">
            <v>1.2815779618196653E-3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2.1129084417979049E-4</v>
          </cell>
          <cell r="G549">
            <v>2.3394991864635273E-4</v>
          </cell>
          <cell r="H549">
            <v>3.412845158368695E-4</v>
          </cell>
          <cell r="I549">
            <v>3.5588629981958417E-4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2.1129084417979049E-4</v>
          </cell>
          <cell r="G550">
            <v>2.3394991864635273E-4</v>
          </cell>
          <cell r="H550">
            <v>3.412845158368695E-4</v>
          </cell>
          <cell r="I550">
            <v>3.5588629981958417E-4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5.0828751040186103E-8</v>
          </cell>
          <cell r="E551">
            <v>8.0102162876032196E-8</v>
          </cell>
          <cell r="F551">
            <v>1.87161362529538E-5</v>
          </cell>
          <cell r="G551">
            <v>4.39672147596924E-7</v>
          </cell>
          <cell r="H551">
            <v>4.03059503457296E-7</v>
          </cell>
          <cell r="I551">
            <v>1.29590707105908E-7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5.0828751040186103E-8</v>
          </cell>
          <cell r="E552">
            <v>1.3093091391621799E-7</v>
          </cell>
          <cell r="F552">
            <v>1.8834952769007346E-5</v>
          </cell>
          <cell r="G552">
            <v>1.9260549563946788E-5</v>
          </cell>
          <cell r="H552">
            <v>2.7588573988858028E-5</v>
          </cell>
          <cell r="I552">
            <v>2.7712614087070164E-5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0.47091288855683877</v>
          </cell>
          <cell r="G553">
            <v>0.47101601590495323</v>
          </cell>
          <cell r="H553">
            <v>1.6541675084755594</v>
          </cell>
          <cell r="I553">
            <v>1.6541759692221707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0.47091288855683877</v>
          </cell>
          <cell r="G554">
            <v>0.47101601590495323</v>
          </cell>
          <cell r="H554">
            <v>1.6541675084755594</v>
          </cell>
          <cell r="I554">
            <v>1.6541759692221707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5.8762188660383403E-6</v>
          </cell>
          <cell r="G555">
            <v>1.4977077633066001E-5</v>
          </cell>
          <cell r="H555">
            <v>0.16656517836967599</v>
          </cell>
          <cell r="I555">
            <v>8.8196023742319399E-2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6.8390189598413142E-2</v>
          </cell>
          <cell r="G556">
            <v>6.8405166676046208E-2</v>
          </cell>
          <cell r="H556">
            <v>0.24023293517451699</v>
          </cell>
          <cell r="I556">
            <v>0.24023425757349701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6.7675515011602629E-4</v>
          </cell>
          <cell r="H557">
            <v>1.5521849913453631E-3</v>
          </cell>
          <cell r="I557">
            <v>1.7026879509706766E-3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7.1477510236973385E-4</v>
          </cell>
          <cell r="H558">
            <v>1.6393863953535269E-3</v>
          </cell>
          <cell r="I558">
            <v>1.7983445774297046E-3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8.5509478631342497E-5</v>
          </cell>
          <cell r="H559">
            <v>1.3863806866091599E-4</v>
          </cell>
          <cell r="I559">
            <v>1.02964414875904E-4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8.5509478631342497E-5</v>
          </cell>
          <cell r="H560">
            <v>2.0201844460324199E-4</v>
          </cell>
          <cell r="I560">
            <v>2.0556454199583966E-4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8.2094726210942826E-3</v>
          </cell>
          <cell r="F561">
            <v>8.2096147218325456E-3</v>
          </cell>
          <cell r="G561">
            <v>8.48815043743875E-3</v>
          </cell>
          <cell r="H561">
            <v>2.0845604982956029E-2</v>
          </cell>
          <cell r="I561">
            <v>2.1191046483221974E-2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2.1540805804033751</v>
          </cell>
          <cell r="F562">
            <v>2.1541178661651852</v>
          </cell>
          <cell r="G562">
            <v>2.2272027528111806</v>
          </cell>
          <cell r="H562">
            <v>5.4696708245504819</v>
          </cell>
          <cell r="I562">
            <v>5.5603110960675934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2.1622900530244715</v>
          </cell>
          <cell r="F563">
            <v>2.1623274808870194</v>
          </cell>
          <cell r="G563">
            <v>2.2356909032486199</v>
          </cell>
          <cell r="H563">
            <v>5.4905164295334492</v>
          </cell>
          <cell r="I563">
            <v>5.5815021425508178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0.117600051827457</v>
          </cell>
          <cell r="F564">
            <v>3.2066119894577401E-6</v>
          </cell>
          <cell r="G564">
            <v>3.9852625618727504E-3</v>
          </cell>
          <cell r="H564">
            <v>7.0874410195898199E-2</v>
          </cell>
          <cell r="I564">
            <v>0.156931799719841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0.117600051827457</v>
          </cell>
          <cell r="F565">
            <v>0.117603258439446</v>
          </cell>
          <cell r="G565">
            <v>0.12158852100131901</v>
          </cell>
          <cell r="H565">
            <v>0.29860559712632601</v>
          </cell>
          <cell r="I565">
            <v>0.30354522837062098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2.6852490431079632E-3</v>
          </cell>
          <cell r="H566">
            <v>3.3345306237887477E-3</v>
          </cell>
          <cell r="I566">
            <v>5.8307071155304282E-4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2.712372770816126E-3</v>
          </cell>
          <cell r="H567">
            <v>3.3682127513017675E-3</v>
          </cell>
          <cell r="I567">
            <v>5.8896031470004307E-4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2.6852490431079632E-3</v>
          </cell>
          <cell r="H568">
            <v>3.3345306237887477E-3</v>
          </cell>
          <cell r="I568">
            <v>5.8307071155304282E-4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2.2537997302060601E-4</v>
          </cell>
          <cell r="H569">
            <v>2.03997576478554E-4</v>
          </cell>
          <cell r="I569">
            <v>3.5160061086859403E-5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2.2537997302060601E-4</v>
          </cell>
          <cell r="H570">
            <v>3.1399123260756701E-4</v>
          </cell>
          <cell r="I570">
            <v>7.4678283678185982E-5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3.7110409601736617E-6</v>
          </cell>
          <cell r="E571">
            <v>3.8835612613361937E-6</v>
          </cell>
          <cell r="F571">
            <v>2.3056368583171706E-3</v>
          </cell>
          <cell r="G571">
            <v>1.0405456414216594E-3</v>
          </cell>
          <cell r="H571">
            <v>6.2035951360457026E-3</v>
          </cell>
          <cell r="I571">
            <v>2.7427774706833231E-3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3.7110409601736617E-6</v>
          </cell>
          <cell r="E572">
            <v>3.8835612613361937E-6</v>
          </cell>
          <cell r="F572">
            <v>2.9750342310732284E-3</v>
          </cell>
          <cell r="G572">
            <v>1.3007012801332478E-3</v>
          </cell>
          <cell r="H572">
            <v>7.2984654209207259E-3</v>
          </cell>
          <cell r="I572">
            <v>3.047579598396495E-3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1.1984397287223001E-3</v>
          </cell>
          <cell r="E573">
            <v>6.1588530555644696E-6</v>
          </cell>
          <cell r="F573">
            <v>3.4872514318341999E-5</v>
          </cell>
          <cell r="G573">
            <v>2.2232718704038001E-5</v>
          </cell>
          <cell r="H573">
            <v>4.35297308327331E-5</v>
          </cell>
          <cell r="I573">
            <v>3.6508682200454002E-5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1.1984397287223001E-3</v>
          </cell>
          <cell r="E574">
            <v>1.0468994216909994E-5</v>
          </cell>
          <cell r="F574">
            <v>4.2076088472130062E-5</v>
          </cell>
          <cell r="G574">
            <v>4.274585656733991E-5</v>
          </cell>
          <cell r="H574">
            <v>2.6277149548696772E-4</v>
          </cell>
          <cell r="I574">
            <v>1.091100612447468E-4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0.48734072378168586</v>
          </cell>
          <cell r="F575">
            <v>0.48734511989854296</v>
          </cell>
          <cell r="G575">
            <v>0.48734571361685997</v>
          </cell>
          <cell r="H575">
            <v>0.48729985057467712</v>
          </cell>
          <cell r="I575">
            <v>0.48734606591613583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0.75333549590804982</v>
          </cell>
          <cell r="F576">
            <v>0.75334229146342035</v>
          </cell>
          <cell r="G576">
            <v>0.75334320923831677</v>
          </cell>
          <cell r="H576">
            <v>0.75327231375197523</v>
          </cell>
          <cell r="I576">
            <v>0.75334375382557817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1.2406762196897354</v>
          </cell>
          <cell r="F577">
            <v>1.2406874113619635</v>
          </cell>
          <cell r="G577">
            <v>1.2406889228551767</v>
          </cell>
          <cell r="H577">
            <v>1.2405721643266518</v>
          </cell>
          <cell r="I577">
            <v>1.2406898197417138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4.0463636722186102E-6</v>
          </cell>
          <cell r="G578">
            <v>1.16195848373314E-7</v>
          </cell>
          <cell r="H578">
            <v>6.7469562026030397E-2</v>
          </cell>
          <cell r="I578">
            <v>1.8512484734542499E-2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6.7477386879592594E-2</v>
          </cell>
          <cell r="G579">
            <v>6.7477503075440995E-2</v>
          </cell>
          <cell r="H579">
            <v>6.7473772222863396E-2</v>
          </cell>
          <cell r="I579">
            <v>6.7478851899712006E-2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0.56335868023494051</v>
          </cell>
          <cell r="E580">
            <v>1.1276229921038849</v>
          </cell>
          <cell r="F580">
            <v>1.4104083872415909</v>
          </cell>
          <cell r="G580">
            <v>2.6857120763006743</v>
          </cell>
          <cell r="H580">
            <v>6.4141857803834119</v>
          </cell>
          <cell r="I580">
            <v>6.4142154811119134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0.56335868023494051</v>
          </cell>
          <cell r="E581">
            <v>1.1276229921038849</v>
          </cell>
          <cell r="F581">
            <v>1.4104083872415909</v>
          </cell>
          <cell r="G581">
            <v>2.6857120763006743</v>
          </cell>
          <cell r="H581">
            <v>6.4141857803834119</v>
          </cell>
          <cell r="I581">
            <v>6.4142154811119134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2.2875004679167098E-2</v>
          </cell>
          <cell r="G582">
            <v>0.103004838133502</v>
          </cell>
          <cell r="H582">
            <v>0.16649301684967599</v>
          </cell>
          <cell r="I582">
            <v>4.6575054959982799E-2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0.11397403236138499</v>
          </cell>
          <cell r="G583">
            <v>0.21697887049488701</v>
          </cell>
          <cell r="H583">
            <v>0.51822080413657201</v>
          </cell>
          <cell r="I583">
            <v>0.51822555278372595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2.316898627201738E-2</v>
          </cell>
          <cell r="F584">
            <v>2.3169275929622885E-2</v>
          </cell>
          <cell r="G584">
            <v>2.317286990859253E-2</v>
          </cell>
          <cell r="H584">
            <v>1.4477433793385081E-3</v>
          </cell>
          <cell r="I584">
            <v>1.0678124202747157E-3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4.5980167554465129E-2</v>
          </cell>
          <cell r="F585">
            <v>4.5980742396414552E-2</v>
          </cell>
          <cell r="G585">
            <v>4.5987874851553909E-2</v>
          </cell>
          <cell r="H585">
            <v>2.8731288618462267E-3</v>
          </cell>
          <cell r="I585">
            <v>2.1191343213953742E-3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6.9149153826482498E-2</v>
          </cell>
          <cell r="F586">
            <v>6.9150018326037441E-2</v>
          </cell>
          <cell r="G586">
            <v>6.9160744760146456E-2</v>
          </cell>
          <cell r="H586">
            <v>4.3208722411847388E-3</v>
          </cell>
          <cell r="I586">
            <v>3.1869467416700882E-3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5.1120938458227398E-7</v>
          </cell>
          <cell r="G587">
            <v>5.8739315274771497E-7</v>
          </cell>
          <cell r="H587">
            <v>2.3270600439828499E-4</v>
          </cell>
          <cell r="I587">
            <v>3.6811655591960201E-6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3.7618055720623198E-3</v>
          </cell>
          <cell r="G588">
            <v>3.76239296521507E-3</v>
          </cell>
          <cell r="H588">
            <v>2.35047427025115E-4</v>
          </cell>
          <cell r="I588">
            <v>1.7334612514649801E-4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6.3791789751057584E-4</v>
          </cell>
          <cell r="H589">
            <v>2.0164165312888879E-3</v>
          </cell>
          <cell r="I589">
            <v>2.75213824666668E-3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5.4926627516700645E-4</v>
          </cell>
          <cell r="H590">
            <v>1.6517251400954718E-3</v>
          </cell>
          <cell r="I590">
            <v>2.020587913744069E-3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4.4281308310149998E-5</v>
          </cell>
          <cell r="H591">
            <v>8.3122443653170992E-6</v>
          </cell>
          <cell r="I591">
            <v>5.3272193966135899E-5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4.4281308310149998E-5</v>
          </cell>
          <cell r="H592">
            <v>1.1228410423882455E-4</v>
          </cell>
          <cell r="I592">
            <v>1.4984313501658242E-4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4.2799761707826516</v>
          </cell>
          <cell r="E593">
            <v>3.5068855749249579</v>
          </cell>
          <cell r="F593">
            <v>4.2786584954620954</v>
          </cell>
          <cell r="G593">
            <v>2.0152785870523857</v>
          </cell>
          <cell r="H593">
            <v>0.67728049561060222</v>
          </cell>
          <cell r="I593">
            <v>0.20954973597480619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4.5052380745080489</v>
          </cell>
          <cell r="E594">
            <v>3.6914584999210085</v>
          </cell>
          <cell r="F594">
            <v>4.5038510478548375</v>
          </cell>
          <cell r="G594">
            <v>2.121345881107775</v>
          </cell>
          <cell r="H594">
            <v>0.71292683748484476</v>
          </cell>
          <cell r="I594">
            <v>0.22057866944716426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6.7600601441233299E-8</v>
          </cell>
          <cell r="E595">
            <v>1.5693298679224E-6</v>
          </cell>
          <cell r="F595">
            <v>1.9141702532015699E-6</v>
          </cell>
          <cell r="G595">
            <v>7.3316289474863705E-7</v>
          </cell>
          <cell r="H595">
            <v>2.6914830882911901E-2</v>
          </cell>
          <cell r="I595">
            <v>5.7179600577569698E-7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0.34576936747693443</v>
          </cell>
          <cell r="E596">
            <v>0.34577039953925726</v>
          </cell>
          <cell r="F596">
            <v>0.34577136539147724</v>
          </cell>
          <cell r="G596">
            <v>0.28701724870304141</v>
          </cell>
          <cell r="H596">
            <v>5.4862637117101314E-2</v>
          </cell>
          <cell r="I596">
            <v>3.0202138034442442E-2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6.644695430614644</v>
          </cell>
          <cell r="E597">
            <v>6.9687096006961928</v>
          </cell>
          <cell r="F597">
            <v>6.9022379416142376</v>
          </cell>
          <cell r="G597">
            <v>3.6243779253052706</v>
          </cell>
          <cell r="H597">
            <v>1.2482209167250282</v>
          </cell>
          <cell r="I597">
            <v>0.41571656793847717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8.4110068741957544</v>
          </cell>
          <cell r="E598">
            <v>8.7988757584547876</v>
          </cell>
          <cell r="F598">
            <v>8.6820603039172894</v>
          </cell>
          <cell r="G598">
            <v>4.530472406631584</v>
          </cell>
          <cell r="H598">
            <v>1.5410134774383053</v>
          </cell>
          <cell r="I598">
            <v>0.50697142431521669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1.21294659815389E-5</v>
          </cell>
          <cell r="E599">
            <v>3.4232381502247403E-2</v>
          </cell>
          <cell r="F599">
            <v>3.0722416205079201E-6</v>
          </cell>
          <cell r="G599">
            <v>1.17311419177723E-6</v>
          </cell>
          <cell r="H599">
            <v>1.5862899022092199E-2</v>
          </cell>
          <cell r="I599">
            <v>1.24653497496597E-6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0.43758071823965855</v>
          </cell>
          <cell r="E600">
            <v>0.47181269947779914</v>
          </cell>
          <cell r="F600">
            <v>0.47181430951161057</v>
          </cell>
          <cell r="G600">
            <v>0.43440373438886815</v>
          </cell>
          <cell r="H600">
            <v>8.4576700985747363E-2</v>
          </cell>
          <cell r="I600">
            <v>3.9375031669279435E-2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6.5822721697426259</v>
          </cell>
          <cell r="E601">
            <v>7.0678495392844702</v>
          </cell>
          <cell r="F601">
            <v>6.7951543159886567</v>
          </cell>
          <cell r="G601">
            <v>7.8369592161393689</v>
          </cell>
          <cell r="H601">
            <v>9.7364189138353385</v>
          </cell>
          <cell r="I601">
            <v>12.125250174215941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7.1200012782356072</v>
          </cell>
          <cell r="E602">
            <v>7.6289071055546085</v>
          </cell>
          <cell r="F602">
            <v>7.3111259398844908</v>
          </cell>
          <cell r="G602">
            <v>8.3873652020009501</v>
          </cell>
          <cell r="H602">
            <v>10.3109744564949</v>
          </cell>
          <cell r="I602">
            <v>12.763421236016784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6.5822721697426259</v>
          </cell>
          <cell r="E603">
            <v>7.0678495392844702</v>
          </cell>
          <cell r="F603">
            <v>6.7951543159886567</v>
          </cell>
          <cell r="G603">
            <v>7.8369592161393689</v>
          </cell>
          <cell r="H603">
            <v>9.7364189138353385</v>
          </cell>
          <cell r="I603">
            <v>12.125250174215941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4.5520743932506699E-2</v>
          </cell>
          <cell r="F604">
            <v>0.100747832497512</v>
          </cell>
          <cell r="G604">
            <v>7.4121753036232405E-2</v>
          </cell>
          <cell r="H604">
            <v>0.303744612655309</v>
          </cell>
          <cell r="I604">
            <v>0.41133355714581599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0.61567619604109081</v>
          </cell>
          <cell r="F605">
            <v>0.67496826687726497</v>
          </cell>
          <cell r="G605">
            <v>0.67858218090325206</v>
          </cell>
          <cell r="H605">
            <v>0.79546119382909597</v>
          </cell>
          <cell r="I605">
            <v>0.795471643298025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0.41000304796525472</v>
          </cell>
          <cell r="E606">
            <v>0.82064319289065746</v>
          </cell>
          <cell r="F606">
            <v>0.82051760215086256</v>
          </cell>
          <cell r="G606">
            <v>1.7486165699172087</v>
          </cell>
          <cell r="H606">
            <v>4.4620948795847459</v>
          </cell>
          <cell r="I606">
            <v>4.6680483091276965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0.41000304796525472</v>
          </cell>
          <cell r="E607">
            <v>0.82064319289065746</v>
          </cell>
          <cell r="F607">
            <v>0.82051760215086256</v>
          </cell>
          <cell r="G607">
            <v>1.7486165699172087</v>
          </cell>
          <cell r="H607">
            <v>4.4620948795847459</v>
          </cell>
          <cell r="I607">
            <v>4.6680483091276965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1.03118184320416E-5</v>
          </cell>
          <cell r="G608">
            <v>7.4963411311855493E-2</v>
          </cell>
          <cell r="H608">
            <v>0.12116787521901</v>
          </cell>
          <cell r="I608">
            <v>4.7154260452602501E-2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6.6309091907699597E-2</v>
          </cell>
          <cell r="G609">
            <v>0.14127250321955501</v>
          </cell>
          <cell r="H609">
            <v>0.36050610265879002</v>
          </cell>
          <cell r="I609">
            <v>0.37714777944308803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4.5960517231220029E-2</v>
          </cell>
          <cell r="F610">
            <v>4.5958165941531272E-2</v>
          </cell>
          <cell r="G610">
            <v>4.5961369159089861E-2</v>
          </cell>
          <cell r="H610">
            <v>4.0075363164114564E-4</v>
          </cell>
          <cell r="I610">
            <v>1.1079799364462812E-2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0.49391646488347096</v>
          </cell>
          <cell r="F611">
            <v>0.49389119665846076</v>
          </cell>
          <cell r="G611">
            <v>0.49392562015906777</v>
          </cell>
          <cell r="H611">
            <v>4.306714305098199E-3</v>
          </cell>
          <cell r="I611">
            <v>0.119069489714016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0.53987698211469126</v>
          </cell>
          <cell r="F612">
            <v>0.53984936259999206</v>
          </cell>
          <cell r="G612">
            <v>0.53988698931815804</v>
          </cell>
          <cell r="H612">
            <v>4.7074679367393466E-3</v>
          </cell>
          <cell r="I612">
            <v>0.1301492890784787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2.9363456763526401E-2</v>
          </cell>
          <cell r="F613">
            <v>1.2179744747334599E-7</v>
          </cell>
          <cell r="G613">
            <v>5.8482085494106604E-7</v>
          </cell>
          <cell r="H613">
            <v>2.53430059991834E-4</v>
          </cell>
          <cell r="I613">
            <v>6.8948487114427297E-3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2.9363456763526401E-2</v>
          </cell>
          <cell r="F614">
            <v>2.93635785609738E-2</v>
          </cell>
          <cell r="G614">
            <v>2.93641633818288E-2</v>
          </cell>
          <cell r="H614">
            <v>2.5607540543095598E-4</v>
          </cell>
          <cell r="I614">
            <v>7.0797122891602298E-3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0.66611493891569007</v>
          </cell>
          <cell r="E615">
            <v>8.842637816003171E-2</v>
          </cell>
          <cell r="F615">
            <v>4.8479215304198173E-2</v>
          </cell>
          <cell r="G615">
            <v>3.6819193839968178E-2</v>
          </cell>
          <cell r="H615">
            <v>7.8752798174328842E-2</v>
          </cell>
          <cell r="I615">
            <v>3.4779669430025653E-2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3.8476174611983718E-3</v>
          </cell>
          <cell r="E616">
            <v>2.1352739283547E-3</v>
          </cell>
          <cell r="F616">
            <v>1.5296121349449984E-3</v>
          </cell>
          <cell r="G616">
            <v>1.0054386511276021E-3</v>
          </cell>
          <cell r="H616">
            <v>1.0498785310677534E-2</v>
          </cell>
          <cell r="I616">
            <v>2.3203884921380656E-3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0.66996255637688817</v>
          </cell>
          <cell r="E617">
            <v>9.0561652088386374E-2</v>
          </cell>
          <cell r="F617">
            <v>5.0008827439143144E-2</v>
          </cell>
          <cell r="G617">
            <v>3.78246324910958E-2</v>
          </cell>
          <cell r="H617">
            <v>8.9251583485006447E-2</v>
          </cell>
          <cell r="I617">
            <v>3.7100057922163712E-2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2.3940353733356026</v>
          </cell>
          <cell r="E618">
            <v>2.3932276719490641E-4</v>
          </cell>
          <cell r="F618">
            <v>2.3280855332726045</v>
          </cell>
          <cell r="G618">
            <v>1.9147916099147193</v>
          </cell>
          <cell r="H618">
            <v>1.2062294040505877</v>
          </cell>
          <cell r="I618">
            <v>0.6785225030791574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2.6236004091349083</v>
          </cell>
          <cell r="E619">
            <v>2.615549368250341E-4</v>
          </cell>
          <cell r="F619">
            <v>2.5339706484599724</v>
          </cell>
          <cell r="G619">
            <v>2.0700449836915862</v>
          </cell>
          <cell r="H619">
            <v>1.2866446976539592</v>
          </cell>
          <cell r="I619">
            <v>0.71423421376753382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1.7985512281196501E-6</v>
          </cell>
          <cell r="E620">
            <v>1.8851265153218099E-6</v>
          </cell>
          <cell r="F620">
            <v>0.17987048513795401</v>
          </cell>
          <cell r="G620">
            <v>3.1156141418192098E-6</v>
          </cell>
          <cell r="H620">
            <v>8.9577423611992099E-2</v>
          </cell>
          <cell r="I620">
            <v>8.2588870290607602E-3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0.18498984690267012</v>
          </cell>
          <cell r="E621">
            <v>3.2493299554459121E-5</v>
          </cell>
          <cell r="F621">
            <v>0.17990228553917301</v>
          </cell>
          <cell r="G621">
            <v>0.17990051462030496</v>
          </cell>
          <cell r="H621">
            <v>0.12143876361940364</v>
          </cell>
          <cell r="I621">
            <v>7.3269897844748966E-2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0.67719147326160667</v>
          </cell>
          <cell r="E622">
            <v>1.3554914650114331</v>
          </cell>
          <cell r="F622">
            <v>1.3551385254931474</v>
          </cell>
          <cell r="G622">
            <v>1.3554393832235216</v>
          </cell>
          <cell r="H622">
            <v>4.8217059703229657</v>
          </cell>
          <cell r="I622">
            <v>7.7103720378328724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0.67719147326160667</v>
          </cell>
          <cell r="E623">
            <v>1.3554914650114331</v>
          </cell>
          <cell r="F623">
            <v>1.3551385254931474</v>
          </cell>
          <cell r="G623">
            <v>1.3554393832235216</v>
          </cell>
          <cell r="H623">
            <v>4.8217059703229657</v>
          </cell>
          <cell r="I623">
            <v>7.7103720378328724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5.4754003096869702E-2</v>
          </cell>
          <cell r="F624">
            <v>1.14699290994599E-7</v>
          </cell>
          <cell r="G624">
            <v>1.5390558732041601E-7</v>
          </cell>
          <cell r="H624">
            <v>0.20013739396716401</v>
          </cell>
          <cell r="I624">
            <v>0.28377242212624898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0.109508031721854</v>
          </cell>
          <cell r="F625">
            <v>0.10950814642114499</v>
          </cell>
          <cell r="G625">
            <v>0.10950830032673201</v>
          </cell>
          <cell r="H625">
            <v>0.38956000254002199</v>
          </cell>
          <cell r="I625">
            <v>0.62293715050724696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4.0122231886753887E-2</v>
          </cell>
          <cell r="F626">
            <v>4.0119097728885375E-2</v>
          </cell>
          <cell r="G626">
            <v>4.0121569221555249E-2</v>
          </cell>
          <cell r="H626">
            <v>3.045389783543193E-4</v>
          </cell>
          <cell r="I626">
            <v>2.4217196702143529E-4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0.19679459141584937</v>
          </cell>
          <cell r="F627">
            <v>0.19677921875864279</v>
          </cell>
          <cell r="G627">
            <v>0.19679134112490401</v>
          </cell>
          <cell r="H627">
            <v>1.4937260714856808E-3</v>
          </cell>
          <cell r="I627">
            <v>1.1878235846119506E-3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0.23691682330260327</v>
          </cell>
          <cell r="F628">
            <v>0.23689831648752829</v>
          </cell>
          <cell r="G628">
            <v>0.23691291034645942</v>
          </cell>
          <cell r="H628">
            <v>1.7982650498400013E-3</v>
          </cell>
          <cell r="I628">
            <v>1.4299955516333864E-3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1.28860928959342E-2</v>
          </cell>
          <cell r="F629">
            <v>1.2396385600735899E-7</v>
          </cell>
          <cell r="G629">
            <v>3.0987478993112502E-7</v>
          </cell>
          <cell r="H629">
            <v>9.6399574985854105E-5</v>
          </cell>
          <cell r="I629">
            <v>7.2974158282779903E-6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1.28860928959342E-2</v>
          </cell>
          <cell r="F630">
            <v>1.28862168597902E-2</v>
          </cell>
          <cell r="G630">
            <v>1.28865267345801E-2</v>
          </cell>
          <cell r="H630">
            <v>9.7786721099585793E-5</v>
          </cell>
          <cell r="I630">
            <v>7.7745764206742601E-5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0.66261577000778815</v>
          </cell>
          <cell r="F631">
            <v>0.64981043655864468</v>
          </cell>
          <cell r="G631">
            <v>0.38840740766831838</v>
          </cell>
          <cell r="H631">
            <v>6.846797317285265E-2</v>
          </cell>
          <cell r="I631">
            <v>3.8738891497935905E-2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5.1751072181163904E-8</v>
          </cell>
          <cell r="E632">
            <v>0.66263965028097949</v>
          </cell>
          <cell r="F632">
            <v>0.649838375686835</v>
          </cell>
          <cell r="G632">
            <v>0.38842764739286778</v>
          </cell>
          <cell r="H632">
            <v>6.84722949748061E-2</v>
          </cell>
          <cell r="I632">
            <v>3.87412535206898E-2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8.6641374886724798E-3</v>
          </cell>
          <cell r="E633">
            <v>5.2372913655234998E-2</v>
          </cell>
          <cell r="F633">
            <v>3.45881845262223E-5</v>
          </cell>
          <cell r="G633">
            <v>2.5350793650243401E-5</v>
          </cell>
          <cell r="H633">
            <v>9.4070132003797706E-3</v>
          </cell>
          <cell r="I633">
            <v>2.7657234632794201E-5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8.6641374886724798E-3</v>
          </cell>
          <cell r="E634">
            <v>6.1018308143356154E-2</v>
          </cell>
          <cell r="F634">
            <v>6.1018479162433296E-2</v>
          </cell>
          <cell r="G634">
            <v>5.0650106540496898E-2</v>
          </cell>
          <cell r="H634">
            <v>9.6816461419125324E-3</v>
          </cell>
          <cell r="I634">
            <v>5.3297921264758201E-3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0.42667062400148043</v>
          </cell>
          <cell r="F635">
            <v>0.42651654032830855</v>
          </cell>
          <cell r="G635">
            <v>0.42663419376572337</v>
          </cell>
          <cell r="H635">
            <v>0.42664301236776403</v>
          </cell>
          <cell r="I635">
            <v>0.2467159512829786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0.42667062400148043</v>
          </cell>
          <cell r="F636">
            <v>0.42651654032830855</v>
          </cell>
          <cell r="G636">
            <v>0.42663419376572337</v>
          </cell>
          <cell r="H636">
            <v>0.42664301236776403</v>
          </cell>
          <cell r="I636">
            <v>0.2467159512829786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3.44705213195073E-2</v>
          </cell>
          <cell r="F637">
            <v>6.8106675915136303E-8</v>
          </cell>
          <cell r="G637">
            <v>7.8295595646027306E-8</v>
          </cell>
          <cell r="H637">
            <v>7.9578867334024399E-7</v>
          </cell>
          <cell r="I637">
            <v>5.1241962960170797E-6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3.44705213195073E-2</v>
          </cell>
          <cell r="F638">
            <v>3.44705894261833E-2</v>
          </cell>
          <cell r="G638">
            <v>3.4470667721778897E-2</v>
          </cell>
          <cell r="H638">
            <v>3.4471715001895602E-2</v>
          </cell>
          <cell r="I638">
            <v>1.9933748094780199E-2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7.3460334767434235E-4</v>
          </cell>
          <cell r="F639">
            <v>7.4182487789461766E-4</v>
          </cell>
          <cell r="G639">
            <v>7.5137232026853743E-4</v>
          </cell>
          <cell r="H639">
            <v>8.337314025968932E-4</v>
          </cell>
          <cell r="I639">
            <v>7.0245100450474324E-4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7.3460334767434235E-4</v>
          </cell>
          <cell r="F640">
            <v>7.4182487789461766E-4</v>
          </cell>
          <cell r="G640">
            <v>7.5137232026853743E-4</v>
          </cell>
          <cell r="H640">
            <v>8.337314025968932E-4</v>
          </cell>
          <cell r="I640">
            <v>7.0245100450474324E-4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3.9904599553156697E-5</v>
          </cell>
          <cell r="F641">
            <v>3.9830851145308901E-7</v>
          </cell>
          <cell r="G641">
            <v>5.2304011685430605E-7</v>
          </cell>
          <cell r="H641">
            <v>5.6072909632023401E-6</v>
          </cell>
          <cell r="I641">
            <v>1.74817588308011E-5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3.9904599553156697E-5</v>
          </cell>
          <cell r="F642">
            <v>4.0302908064609801E-5</v>
          </cell>
          <cell r="G642">
            <v>4.08259481814641E-5</v>
          </cell>
          <cell r="H642">
            <v>4.5313596654952297E-5</v>
          </cell>
          <cell r="I642">
            <v>3.8165764814250598E-5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0.14609519879316499</v>
          </cell>
          <cell r="G643">
            <v>0.14421802039510401</v>
          </cell>
          <cell r="H643">
            <v>0.220038749616704</v>
          </cell>
          <cell r="I643">
            <v>6.5763451505432197E-2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5.180680808268264E-3</v>
          </cell>
          <cell r="G644">
            <v>5.3186787663442748E-3</v>
          </cell>
          <cell r="H644">
            <v>8.6610997189553642E-3</v>
          </cell>
          <cell r="I644">
            <v>2.7284836262892087E-3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2.5903404041341315E-3</v>
          </cell>
          <cell r="G645">
            <v>2.5570570992039785E-3</v>
          </cell>
          <cell r="H645">
            <v>3.9013962697997096E-3</v>
          </cell>
          <cell r="I645">
            <v>1.1660186437133365E-3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5.180680808268264E-3</v>
          </cell>
          <cell r="G646">
            <v>5.3186787663442748E-3</v>
          </cell>
          <cell r="H646">
            <v>8.6610997189553642E-3</v>
          </cell>
          <cell r="I646">
            <v>2.7284836262892087E-3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2.5717676302226199E-6</v>
          </cell>
          <cell r="F647">
            <v>4.3490253622447902E-4</v>
          </cell>
          <cell r="G647">
            <v>2.8866966326113502E-6</v>
          </cell>
          <cell r="H647">
            <v>3.2617185975712598E-6</v>
          </cell>
          <cell r="I647">
            <v>8.0100079621073604E-7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2.5717676302226199E-6</v>
          </cell>
          <cell r="F648">
            <v>4.373894915178118E-4</v>
          </cell>
          <cell r="G648">
            <v>4.3986125234043289E-4</v>
          </cell>
          <cell r="H648">
            <v>7.0651513099960538E-4</v>
          </cell>
          <cell r="I648">
            <v>2.6711957245504882E-4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1.6148438714486031E-3</v>
          </cell>
          <cell r="H649">
            <v>1.2615494244231727E-3</v>
          </cell>
          <cell r="I649">
            <v>2.2506572409495851E-4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3.1117499275473465E-4</v>
          </cell>
          <cell r="H650">
            <v>1.2576915422974771E-3</v>
          </cell>
          <cell r="I650">
            <v>2.2525579295643345E-4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1.9260188642033374E-3</v>
          </cell>
          <cell r="H651">
            <v>2.5192409667206487E-3</v>
          </cell>
          <cell r="I651">
            <v>4.5032151705139199E-4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0.27096954521325356</v>
          </cell>
          <cell r="F652">
            <v>0.27086514985250759</v>
          </cell>
          <cell r="G652">
            <v>0.27093910978004354</v>
          </cell>
          <cell r="H652">
            <v>0.27094158787518485</v>
          </cell>
          <cell r="I652">
            <v>0.15663898263609757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0.27096954521325356</v>
          </cell>
          <cell r="F653">
            <v>0.27086514985250759</v>
          </cell>
          <cell r="G653">
            <v>0.27093910978004354</v>
          </cell>
          <cell r="H653">
            <v>0.27094158787518485</v>
          </cell>
          <cell r="I653">
            <v>0.15663898263609757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2.1891706978272901E-2</v>
          </cell>
          <cell r="F654">
            <v>3.6941767952686102E-8</v>
          </cell>
          <cell r="G654">
            <v>4.1349292728280102E-8</v>
          </cell>
          <cell r="H654">
            <v>1.3973591920523301E-7</v>
          </cell>
          <cell r="I654">
            <v>2.7451947651996298E-7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2.1891706978272901E-2</v>
          </cell>
          <cell r="F655">
            <v>2.1891743920040799E-2</v>
          </cell>
          <cell r="G655">
            <v>2.1891785269333601E-2</v>
          </cell>
          <cell r="H655">
            <v>2.1892012705065699E-2</v>
          </cell>
          <cell r="I655">
            <v>1.2656191203648699E-2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1.4740569466854955E-4</v>
          </cell>
          <cell r="G656">
            <v>1.5782475821925034E-4</v>
          </cell>
          <cell r="H656">
            <v>1.7114839259045294E-4</v>
          </cell>
          <cell r="I656">
            <v>1.767506724135393E-4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1.4740569466854955E-4</v>
          </cell>
          <cell r="G657">
            <v>1.5782475821925034E-4</v>
          </cell>
          <cell r="H657">
            <v>1.7114839259045294E-4</v>
          </cell>
          <cell r="I657">
            <v>1.767506724135393E-4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5.5088127130235499E-8</v>
          </cell>
          <cell r="F658">
            <v>1.3527418054264599E-5</v>
          </cell>
          <cell r="G658">
            <v>2.6725308793289201E-7</v>
          </cell>
          <cell r="H658">
            <v>1.9386463959324399E-7</v>
          </cell>
          <cell r="I658">
            <v>8.7834822219784398E-8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5.5088127130235499E-8</v>
          </cell>
          <cell r="F659">
            <v>1.35825061813948E-5</v>
          </cell>
          <cell r="G659">
            <v>1.3838999133702463E-5</v>
          </cell>
          <cell r="H659">
            <v>1.5163492680590637E-5</v>
          </cell>
          <cell r="I659">
            <v>1.5247554283079484E-5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0.20433188011505043</v>
          </cell>
          <cell r="E660">
            <v>0.66776485110305606</v>
          </cell>
          <cell r="F660">
            <v>1.1238093034827259</v>
          </cell>
          <cell r="G660">
            <v>1.5096891029019073</v>
          </cell>
          <cell r="H660">
            <v>1.9894115262767287</v>
          </cell>
          <cell r="I660">
            <v>2.4444408990269442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0.65815134567079792</v>
          </cell>
          <cell r="E661">
            <v>0.61981927044572427</v>
          </cell>
          <cell r="F661">
            <v>0.97970725271928982</v>
          </cell>
          <cell r="G661">
            <v>1.1893177577868295</v>
          </cell>
          <cell r="H661">
            <v>1.6378499547667962</v>
          </cell>
          <cell r="I661">
            <v>2.4303036783511116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1.2875826701042443</v>
          </cell>
          <cell r="F662">
            <v>2.1035165562020168</v>
          </cell>
          <cell r="G662">
            <v>2.6990068606887383</v>
          </cell>
          <cell r="H662">
            <v>3.6272614810435244</v>
          </cell>
          <cell r="I662">
            <v>4.8747445773780562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0.23671624321816312</v>
          </cell>
          <cell r="F663">
            <v>0.23671550212663647</v>
          </cell>
          <cell r="G663">
            <v>0.23670360037183988</v>
          </cell>
          <cell r="H663">
            <v>8.4034128130106446E-4</v>
          </cell>
          <cell r="I663">
            <v>6.1216407394125991E-4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4.1278022476902064E-2</v>
          </cell>
          <cell r="F664">
            <v>4.1277893247102432E-2</v>
          </cell>
          <cell r="G664">
            <v>4.1275817847056591E-2</v>
          </cell>
          <cell r="H664">
            <v>1.4653673878156772E-4</v>
          </cell>
          <cell r="I664">
            <v>1.0674773332056843E-4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0.27799426569506541</v>
          </cell>
          <cell r="F665">
            <v>0.27799339537373913</v>
          </cell>
          <cell r="G665">
            <v>0.27797941821889632</v>
          </cell>
          <cell r="H665">
            <v>9.8687802008263223E-4</v>
          </cell>
          <cell r="I665">
            <v>7.1891180726182838E-4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1.24032720811987E-6</v>
          </cell>
          <cell r="G666">
            <v>1.3711094564188599E-7</v>
          </cell>
          <cell r="H666">
            <v>5.26621530610604E-5</v>
          </cell>
          <cell r="I666">
            <v>4.8728851693146205E-7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1.5120082119467E-2</v>
          </cell>
          <cell r="G667">
            <v>1.5120219230412599E-2</v>
          </cell>
          <cell r="H667">
            <v>5.3564560473455899E-5</v>
          </cell>
          <cell r="I667">
            <v>3.8955153318864002E-5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2.648251625177905E-2</v>
          </cell>
          <cell r="F668">
            <v>9.4444492736715083E-2</v>
          </cell>
          <cell r="G668">
            <v>0.16976724113115724</v>
          </cell>
          <cell r="H668">
            <v>0.2727519823728235</v>
          </cell>
          <cell r="I668">
            <v>0.50163652350629473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2.6483915907042518E-2</v>
          </cell>
          <cell r="F669">
            <v>9.4448944339486557E-2</v>
          </cell>
          <cell r="G669">
            <v>0.16977624644154474</v>
          </cell>
          <cell r="H669">
            <v>0.27276870742538656</v>
          </cell>
          <cell r="I669">
            <v>0.50166078347070642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6.58878053006654E-5</v>
          </cell>
          <cell r="E670">
            <v>3.0955049898806698E-3</v>
          </cell>
          <cell r="F670">
            <v>6.8781230271273801E-3</v>
          </cell>
          <cell r="G670">
            <v>1.0676582093405501E-2</v>
          </cell>
          <cell r="H670">
            <v>1.9386794138215702E-2</v>
          </cell>
          <cell r="I670">
            <v>3.8151203747128402E-2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6.58878053006654E-5</v>
          </cell>
          <cell r="E671">
            <v>3.1554253713121602E-3</v>
          </cell>
          <cell r="F671">
            <v>1.002297520419906E-2</v>
          </cell>
          <cell r="G671">
            <v>2.0678911723981726E-2</v>
          </cell>
          <cell r="H671">
            <v>3.7937677582915642E-2</v>
          </cell>
          <cell r="I671">
            <v>5.6454824550917541E-2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1.4092591125472091E-2</v>
          </cell>
          <cell r="G672">
            <v>1.4097592568920292E-2</v>
          </cell>
          <cell r="H672">
            <v>1.4106625298780835E-2</v>
          </cell>
          <cell r="I672">
            <v>1.4107323939686153E-2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1.4092591125472091E-2</v>
          </cell>
          <cell r="G673">
            <v>1.4097592568920292E-2</v>
          </cell>
          <cell r="H673">
            <v>1.4106625298780835E-2</v>
          </cell>
          <cell r="I673">
            <v>1.4107323939686153E-2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1.00640212427608E-4</v>
          </cell>
          <cell r="G674">
            <v>7.2635443624310898E-7</v>
          </cell>
          <cell r="H674">
            <v>1.0805180371032299E-3</v>
          </cell>
          <cell r="I674">
            <v>8.6288163809821296E-4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2.04665236909867E-3</v>
          </cell>
          <cell r="G675">
            <v>2.0473787235349098E-3</v>
          </cell>
          <cell r="H675">
            <v>2.0485968772792199E-3</v>
          </cell>
          <cell r="I675">
            <v>2.0487920004018298E-3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1.2957570323067562</v>
          </cell>
          <cell r="E676">
            <v>1.4868847781150119</v>
          </cell>
          <cell r="F676">
            <v>1.4868850685251416</v>
          </cell>
          <cell r="G676">
            <v>1.4868854195526864</v>
          </cell>
          <cell r="H676">
            <v>1.4868878350885946</v>
          </cell>
          <cell r="I676">
            <v>1.4868888058448972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1.4397300358963954</v>
          </cell>
          <cell r="E677">
            <v>1.6520941979055672</v>
          </cell>
          <cell r="F677">
            <v>1.6520945205834896</v>
          </cell>
          <cell r="G677">
            <v>1.6520949106140956</v>
          </cell>
          <cell r="H677">
            <v>1.6520975945428833</v>
          </cell>
          <cell r="I677">
            <v>1.652098673160997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1.54791070900038E-2</v>
          </cell>
          <cell r="F678">
            <v>8.6665888371284697E-7</v>
          </cell>
          <cell r="G678">
            <v>6.3482666829838695E-7</v>
          </cell>
          <cell r="H678">
            <v>3.50798037979769E-2</v>
          </cell>
          <cell r="I678">
            <v>5.8816078947648197E-2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0.12016019008032162</v>
          </cell>
          <cell r="F679">
            <v>0.120160846368281</v>
          </cell>
          <cell r="G679">
            <v>0.12016114042498489</v>
          </cell>
          <cell r="H679">
            <v>0.12035315561997613</v>
          </cell>
          <cell r="I679">
            <v>0.12034453867830536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1.0031576451427027E-3</v>
          </cell>
          <cell r="F680">
            <v>1.0033421886347055E-3</v>
          </cell>
          <cell r="G680">
            <v>1.0036731838139188E-3</v>
          </cell>
          <cell r="H680">
            <v>1.0051554918300968E-3</v>
          </cell>
          <cell r="I680">
            <v>5.8363171400577403E-4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1.0031576451427027E-3</v>
          </cell>
          <cell r="F681">
            <v>1.0033421886347055E-3</v>
          </cell>
          <cell r="G681">
            <v>1.0036731838139188E-3</v>
          </cell>
          <cell r="H681">
            <v>1.0051554918300968E-3</v>
          </cell>
          <cell r="I681">
            <v>5.8363171400577403E-4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8.0984820137006494E-5</v>
          </cell>
          <cell r="F682">
            <v>2.4652786102652099E-8</v>
          </cell>
          <cell r="G682">
            <v>3.0516446888327501E-8</v>
          </cell>
          <cell r="H682">
            <v>6.7540124350225606E-8</v>
          </cell>
          <cell r="I682">
            <v>1.02876433207281E-7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8.0984820137006494E-5</v>
          </cell>
          <cell r="F683">
            <v>8.1009472923109104E-5</v>
          </cell>
          <cell r="G683">
            <v>8.1039989369997503E-5</v>
          </cell>
          <cell r="H683">
            <v>8.1168722396660103E-5</v>
          </cell>
          <cell r="I683">
            <v>4.7099179072227903E-5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0.16979247134982361</v>
          </cell>
          <cell r="E684">
            <v>0.19483716532779838</v>
          </cell>
          <cell r="F684">
            <v>0.128976148663453</v>
          </cell>
          <cell r="G684">
            <v>0.13429675825205278</v>
          </cell>
          <cell r="H684">
            <v>0.15093967541431838</v>
          </cell>
          <cell r="I684">
            <v>0.15513125328681127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0.27166795415971806</v>
          </cell>
          <cell r="E685">
            <v>0.31173946452447682</v>
          </cell>
          <cell r="F685">
            <v>0.20636183786152498</v>
          </cell>
          <cell r="G685">
            <v>0.21487481320328472</v>
          </cell>
          <cell r="H685">
            <v>0.24150348066290966</v>
          </cell>
          <cell r="I685">
            <v>0.24821000525889814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1.9554080159575101E-3</v>
          </cell>
          <cell r="F686">
            <v>4.8215825546997495E-7</v>
          </cell>
          <cell r="G686">
            <v>4.0942444231072699E-7</v>
          </cell>
          <cell r="H686">
            <v>4.8070311597373698E-3</v>
          </cell>
          <cell r="I686">
            <v>4.7851539028373304E-3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1.3196437957093956E-2</v>
          </cell>
          <cell r="F687">
            <v>1.3193973194850318E-2</v>
          </cell>
          <cell r="G687">
            <v>1.3192390254613426E-2</v>
          </cell>
          <cell r="H687">
            <v>1.0339266962315878E-2</v>
          </cell>
          <cell r="I687">
            <v>1.0613552301449575E-2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7.5286116668328643E-2</v>
          </cell>
          <cell r="F688">
            <v>7.5280222447131756E-2</v>
          </cell>
          <cell r="G688">
            <v>7.5282735794239192E-2</v>
          </cell>
          <cell r="H688">
            <v>1.4722223338544633E-4</v>
          </cell>
          <cell r="I688">
            <v>1.109101313133729E-4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0.29068125741003725</v>
          </cell>
          <cell r="F689">
            <v>0.29065849969978763</v>
          </cell>
          <cell r="G689">
            <v>0.29066820378508018</v>
          </cell>
          <cell r="H689">
            <v>5.6842809555082837E-4</v>
          </cell>
          <cell r="I689">
            <v>4.2822631656928189E-4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0.36596737407836599</v>
          </cell>
          <cell r="F690">
            <v>0.36593872214691942</v>
          </cell>
          <cell r="G690">
            <v>0.36595093957931918</v>
          </cell>
          <cell r="H690">
            <v>7.1565032893627402E-4</v>
          </cell>
          <cell r="I690">
            <v>5.3913644788265496E-4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1.99043699792118E-2</v>
          </cell>
          <cell r="F691">
            <v>5.1690993710883099E-8</v>
          </cell>
          <cell r="G691">
            <v>1.2766038993589499E-7</v>
          </cell>
          <cell r="H691">
            <v>3.8240087280152601E-5</v>
          </cell>
          <cell r="I691">
            <v>1.29203817614881E-6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1.99043699792118E-2</v>
          </cell>
          <cell r="F692">
            <v>1.9904421670205501E-2</v>
          </cell>
          <cell r="G692">
            <v>1.9904549330595399E-2</v>
          </cell>
          <cell r="H692">
            <v>3.8883181896913303E-5</v>
          </cell>
          <cell r="I692">
            <v>2.9275423251217901E-5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3.4654260016041386E-4</v>
          </cell>
          <cell r="H693">
            <v>9.617933750164534E-4</v>
          </cell>
          <cell r="I693">
            <v>7.473839119367992E-4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3.4305340703314586E-4</v>
          </cell>
          <cell r="H694">
            <v>9.5779777875392997E-4</v>
          </cell>
          <cell r="I694">
            <v>7.5033585863467094E-4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6.8959600719355988E-4</v>
          </cell>
          <cell r="H695">
            <v>1.9195911537703832E-3</v>
          </cell>
          <cell r="I695">
            <v>1.4977197705714704E-3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3.848830560758648E-3</v>
          </cell>
          <cell r="I696">
            <v>3.4574959892081114E-3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3.848830560758648E-3</v>
          </cell>
          <cell r="I697">
            <v>3.4574959892081114E-3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3.9874783627261401E-4</v>
          </cell>
          <cell r="I698">
            <v>1.8799832950066301E-4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3.9893835821764998E-4</v>
          </cell>
          <cell r="I699">
            <v>3.2457793551736799E-4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3.0051032174843116E-4</v>
          </cell>
          <cell r="H700">
            <v>5.4410674017052333E-4</v>
          </cell>
          <cell r="I700">
            <v>4.4286937887123574E-4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2.5874832124969969E-4</v>
          </cell>
          <cell r="H701">
            <v>4.4569897523136898E-4</v>
          </cell>
          <cell r="I701">
            <v>3.4512193700961702E-4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3.1940690891267003E-5</v>
          </cell>
          <cell r="H702">
            <v>1.4201158775803599E-6</v>
          </cell>
          <cell r="I702">
            <v>5.1129626028246999E-7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3.1940690891267003E-5</v>
          </cell>
          <cell r="H703">
            <v>5.7676538662450536E-5</v>
          </cell>
          <cell r="I703">
            <v>4.6830154904375674E-5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1.3170392182549142</v>
          </cell>
          <cell r="E704">
            <v>1.4633767670010933</v>
          </cell>
          <cell r="F704">
            <v>1.3865790261900992</v>
          </cell>
          <cell r="G704">
            <v>1.4764325949916692</v>
          </cell>
          <cell r="H704">
            <v>1.5028614082646381</v>
          </cell>
          <cell r="I704">
            <v>1.4947749363689984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1.7104405431881993</v>
          </cell>
          <cell r="E705">
            <v>1.8955657603641105</v>
          </cell>
          <cell r="F705">
            <v>1.7891342273420625</v>
          </cell>
          <cell r="G705">
            <v>1.8928623012713688</v>
          </cell>
          <cell r="H705">
            <v>1.9023562129932121</v>
          </cell>
          <cell r="I705">
            <v>1.892120172618984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4.6713078348263798E-2</v>
          </cell>
          <cell r="F706">
            <v>3.0551472578224399E-2</v>
          </cell>
          <cell r="G706">
            <v>2.8982996837329501E-2</v>
          </cell>
          <cell r="H706">
            <v>2.6972613758331699E-2</v>
          </cell>
          <cell r="I706">
            <v>5.0967276765358699E-2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0.1632889128824947</v>
          </cell>
          <cell r="F707">
            <v>0.12169503173989371</v>
          </cell>
          <cell r="G707">
            <v>0.11521683068066099</v>
          </cell>
          <cell r="H707">
            <v>0.13390483416763199</v>
          </cell>
          <cell r="I707">
            <v>0.14882098982910699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8.3790192881319872E-4</v>
          </cell>
          <cell r="F708">
            <v>8.3809526071639017E-4</v>
          </cell>
          <cell r="G708">
            <v>8.3842318065960471E-4</v>
          </cell>
          <cell r="H708">
            <v>8.3990217568251488E-4</v>
          </cell>
          <cell r="I708">
            <v>4.8806087841797487E-4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8.3790192881319872E-4</v>
          </cell>
          <cell r="F709">
            <v>8.3809526071639017E-4</v>
          </cell>
          <cell r="G709">
            <v>8.3842318065960471E-4</v>
          </cell>
          <cell r="H709">
            <v>8.3990217568251488E-4</v>
          </cell>
          <cell r="I709">
            <v>4.8806087841797487E-4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6.7628260123817096E-5</v>
          </cell>
          <cell r="F710">
            <v>2.4612421171964699E-8</v>
          </cell>
          <cell r="G710">
            <v>3.0369644254361498E-8</v>
          </cell>
          <cell r="H710">
            <v>6.7283840692708703E-8</v>
          </cell>
          <cell r="I710">
            <v>1.0004372835805E-7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6.7628260123817096E-5</v>
          </cell>
          <cell r="F711">
            <v>6.7652872544989097E-5</v>
          </cell>
          <cell r="G711">
            <v>6.7683242189243401E-5</v>
          </cell>
          <cell r="H711">
            <v>6.7811729822193597E-5</v>
          </cell>
          <cell r="I711">
            <v>3.9374480838363097E-5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4.4908490902058116E-5</v>
          </cell>
          <cell r="F712">
            <v>4.5010810142216405E-5</v>
          </cell>
          <cell r="G712">
            <v>4.5210487618922429E-5</v>
          </cell>
          <cell r="H712">
            <v>2.9766254301938813E-5</v>
          </cell>
          <cell r="I712">
            <v>1.8920710755034463E-5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2.6064861345047763E-4</v>
          </cell>
          <cell r="F713">
            <v>2.612424737103276E-4</v>
          </cell>
          <cell r="G713">
            <v>2.6240140059464925E-4</v>
          </cell>
          <cell r="H713">
            <v>1.7276316250161732E-4</v>
          </cell>
          <cell r="I713">
            <v>1.0991622112209537E-4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3.055571043525357E-4</v>
          </cell>
          <cell r="F714">
            <v>3.0625328385254361E-4</v>
          </cell>
          <cell r="G714">
            <v>3.0761188821357176E-4</v>
          </cell>
          <cell r="H714">
            <v>2.0252941680355631E-4</v>
          </cell>
          <cell r="I714">
            <v>1.2885425248510552E-4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1.6559988854596499E-5</v>
          </cell>
          <cell r="F715">
            <v>4.3312940325663197E-8</v>
          </cell>
          <cell r="G715">
            <v>7.78074602059603E-8</v>
          </cell>
          <cell r="H715">
            <v>4.7648566640863197E-6</v>
          </cell>
          <cell r="I715">
            <v>8.97013076027739E-7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1.6559988854596499E-5</v>
          </cell>
          <cell r="F716">
            <v>1.6603301794922102E-5</v>
          </cell>
          <cell r="G716">
            <v>1.6681109255128099E-5</v>
          </cell>
          <cell r="H716">
            <v>1.09631105961466E-5</v>
          </cell>
          <cell r="I716">
            <v>6.9511339379227001E-6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1.8770709775424461</v>
          </cell>
          <cell r="E717">
            <v>2.1600829191214217</v>
          </cell>
          <cell r="F717">
            <v>2.1519703466831483</v>
          </cell>
          <cell r="G717">
            <v>2.2252704514516424</v>
          </cell>
          <cell r="H717">
            <v>2.2498198560162148</v>
          </cell>
          <cell r="I717">
            <v>2.2264808998812113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1.8770709775424461</v>
          </cell>
          <cell r="E718">
            <v>2.1600829191214217</v>
          </cell>
          <cell r="F718">
            <v>2.1519703466831483</v>
          </cell>
          <cell r="G718">
            <v>2.2252704514516424</v>
          </cell>
          <cell r="H718">
            <v>2.2498198560162148</v>
          </cell>
          <cell r="I718">
            <v>2.2264808998812113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2.085634419491607</v>
          </cell>
          <cell r="E719">
            <v>2.4000921323571358</v>
          </cell>
          <cell r="F719">
            <v>2.3910781629812736</v>
          </cell>
          <cell r="G719">
            <v>2.472522723835159</v>
          </cell>
          <cell r="H719">
            <v>2.4997998400180195</v>
          </cell>
          <cell r="I719">
            <v>2.4738676665346788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1.5335571615251201E-4</v>
          </cell>
          <cell r="E720">
            <v>2.3414285207244499E-2</v>
          </cell>
          <cell r="F720">
            <v>7.09192341186271E-6</v>
          </cell>
          <cell r="G720">
            <v>8.4360765149093294E-3</v>
          </cell>
          <cell r="H720">
            <v>4.1087583729260503E-2</v>
          </cell>
          <cell r="I720">
            <v>0.10217428040654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0.15066422384034653</v>
          </cell>
          <cell r="E721">
            <v>0.17407834830852753</v>
          </cell>
          <cell r="F721">
            <v>0.17408383619600859</v>
          </cell>
          <cell r="G721">
            <v>0.18251822827404854</v>
          </cell>
          <cell r="H721">
            <v>0.1879965623652996</v>
          </cell>
          <cell r="I721">
            <v>0.19169493014646388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1.1081310736787413</v>
          </cell>
          <cell r="E722">
            <v>1.4007933421104333</v>
          </cell>
          <cell r="F722">
            <v>2.4038024680177763</v>
          </cell>
          <cell r="G722">
            <v>3.4189957432144342</v>
          </cell>
          <cell r="H722">
            <v>3.4216442747737235</v>
          </cell>
          <cell r="I722">
            <v>6.1985254725721859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0.35966835491587262</v>
          </cell>
          <cell r="E723">
            <v>0.45106309368389208</v>
          </cell>
          <cell r="F723">
            <v>0.76496397678620254</v>
          </cell>
          <cell r="G723">
            <v>1.0671800128282698</v>
          </cell>
          <cell r="H723">
            <v>1.0285854868813487</v>
          </cell>
          <cell r="I723">
            <v>1.7970180307406105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1.1081310736787413</v>
          </cell>
          <cell r="E724">
            <v>1.4007933421104333</v>
          </cell>
          <cell r="F724">
            <v>2.4038024680177763</v>
          </cell>
          <cell r="G724">
            <v>3.4189957432144342</v>
          </cell>
          <cell r="H724">
            <v>3.4216442747737235</v>
          </cell>
          <cell r="I724">
            <v>6.1985254725721859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1.6077189591399199E-2</v>
          </cell>
          <cell r="F725">
            <v>5.4516211752945402E-2</v>
          </cell>
          <cell r="G725">
            <v>5.5153210444681203E-2</v>
          </cell>
          <cell r="H725">
            <v>8.6980067685472701E-2</v>
          </cell>
          <cell r="I725">
            <v>0.25748463102437502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7.6340063166979569E-2</v>
          </cell>
          <cell r="F726">
            <v>0.1308555676037392</v>
          </cell>
          <cell r="G726">
            <v>0.18600766708073402</v>
          </cell>
          <cell r="H726">
            <v>0.18709140386037335</v>
          </cell>
          <cell r="I726">
            <v>0.34293752088616297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7.4941669092275237E-5</v>
          </cell>
          <cell r="F727">
            <v>7.514334299660865E-5</v>
          </cell>
          <cell r="G727">
            <v>7.5387113255789121E-5</v>
          </cell>
          <cell r="H727">
            <v>7.653020460994448E-5</v>
          </cell>
          <cell r="I727">
            <v>4.5934856833357498E-5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7.4941669092275237E-5</v>
          </cell>
          <cell r="F728">
            <v>7.514334299660865E-5</v>
          </cell>
          <cell r="G728">
            <v>7.5387113255789121E-5</v>
          </cell>
          <cell r="H728">
            <v>7.653020460994448E-5</v>
          </cell>
          <cell r="I728">
            <v>4.5934856833357498E-5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5.9617563283421998E-6</v>
          </cell>
          <cell r="F729">
            <v>2.24476355403393E-8</v>
          </cell>
          <cell r="G729">
            <v>2.3926887775198499E-8</v>
          </cell>
          <cell r="H729">
            <v>3.7590670048390903E-8</v>
          </cell>
          <cell r="I729">
            <v>4.7823732441097601E-8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5.9617563283421998E-6</v>
          </cell>
          <cell r="F730">
            <v>5.9842039638825299E-6</v>
          </cell>
          <cell r="G730">
            <v>6.0081308516577299E-6</v>
          </cell>
          <cell r="H730">
            <v>6.10953430084108E-6</v>
          </cell>
          <cell r="I730">
            <v>3.63753920245228E-6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4.7439192554399385</v>
          </cell>
          <cell r="E731">
            <v>3.691310834799618</v>
          </cell>
          <cell r="F731">
            <v>3.0829820870782796</v>
          </cell>
          <cell r="G731">
            <v>3.0494659473340939</v>
          </cell>
          <cell r="H731">
            <v>2.2483541202971189</v>
          </cell>
          <cell r="I731">
            <v>0.99330218575271312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4.7439192554399385</v>
          </cell>
          <cell r="E732">
            <v>3.691310834799618</v>
          </cell>
          <cell r="F732">
            <v>3.0829820870782796</v>
          </cell>
          <cell r="G732">
            <v>3.0494659473340939</v>
          </cell>
          <cell r="H732">
            <v>2.2483541202971189</v>
          </cell>
          <cell r="I732">
            <v>0.99330218575271312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6.5887767436665872</v>
          </cell>
          <cell r="E733">
            <v>5.1268206038883593</v>
          </cell>
          <cell r="F733">
            <v>4.2819195653864979</v>
          </cell>
          <cell r="G733">
            <v>4.2353693712973497</v>
          </cell>
          <cell r="H733">
            <v>3.1227140559682196</v>
          </cell>
          <cell r="I733">
            <v>1.3795863691009909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7.6650693484392004E-7</v>
          </cell>
          <cell r="E734">
            <v>9.3788623381634704E-7</v>
          </cell>
          <cell r="F734">
            <v>9.5944790766572503E-7</v>
          </cell>
          <cell r="G734">
            <v>8.1132441131341098E-7</v>
          </cell>
          <cell r="H734">
            <v>3.2347125480364801E-2</v>
          </cell>
          <cell r="I734">
            <v>1.7102162080478999E-7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0.33507254546192788</v>
          </cell>
          <cell r="E735">
            <v>0.33505559041696059</v>
          </cell>
          <cell r="F735">
            <v>0.33503231642640319</v>
          </cell>
          <cell r="G735">
            <v>0.33502679540565394</v>
          </cell>
          <cell r="H735">
            <v>0.1590722795584944</v>
          </cell>
          <cell r="I735">
            <v>7.7063450253214788E-2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2.012964546345299E-5</v>
          </cell>
          <cell r="F736">
            <v>2.0302739795585248E-5</v>
          </cell>
          <cell r="G736">
            <v>2.0440239831326088E-5</v>
          </cell>
          <cell r="H736">
            <v>2.0943063465389142E-5</v>
          </cell>
          <cell r="I736">
            <v>1.2953710468974904E-5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2.012964546345299E-5</v>
          </cell>
          <cell r="F737">
            <v>2.0302739795585248E-5</v>
          </cell>
          <cell r="G737">
            <v>2.0440239831326088E-5</v>
          </cell>
          <cell r="H737">
            <v>2.0943063465389142E-5</v>
          </cell>
          <cell r="I737">
            <v>1.2953710468974904E-5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1.5406530873227999E-6</v>
          </cell>
          <cell r="F738">
            <v>1.76217692170853E-8</v>
          </cell>
          <cell r="G738">
            <v>1.3839509474912E-8</v>
          </cell>
          <cell r="H738">
            <v>1.6582327612482001E-8</v>
          </cell>
          <cell r="I738">
            <v>2.0709703484591701E-8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1.5406530873227999E-6</v>
          </cell>
          <cell r="F739">
            <v>1.5582748565398899E-6</v>
          </cell>
          <cell r="G739">
            <v>1.5721143660148E-6</v>
          </cell>
          <cell r="H739">
            <v>1.62181452715115E-6</v>
          </cell>
          <cell r="I739">
            <v>9.8894460651522091E-7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4.045947091862783E-6</v>
          </cell>
          <cell r="F740">
            <v>2.4034815090816762E-5</v>
          </cell>
          <cell r="G740">
            <v>1.5699793632352054E-4</v>
          </cell>
          <cell r="H740">
            <v>1.6490232009613312E-3</v>
          </cell>
          <cell r="I740">
            <v>2.4296859350305074E-5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8.5162347093347164E-7</v>
          </cell>
          <cell r="G741">
            <v>2.5507864243557391E-6</v>
          </cell>
          <cell r="H741">
            <v>7.2392165991541666E-6</v>
          </cell>
          <cell r="I741">
            <v>4.5087424346512965E-6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9.6473586189894434E-4</v>
          </cell>
          <cell r="F742">
            <v>3.540958786032698E-3</v>
          </cell>
          <cell r="G742">
            <v>3.6498892564057798E-3</v>
          </cell>
          <cell r="H742">
            <v>3.3418974587182495E-3</v>
          </cell>
          <cell r="I742">
            <v>2.0577037496283968E-3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9.7012009061784059E-4</v>
          </cell>
          <cell r="F743">
            <v>3.5673720349849443E-3</v>
          </cell>
          <cell r="G743">
            <v>3.8105396200706514E-3</v>
          </cell>
          <cell r="H743">
            <v>4.9986143775478022E-3</v>
          </cell>
          <cell r="I743">
            <v>2.0871115512251714E-3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2267.7885979590601</v>
          </cell>
          <cell r="E744">
            <v>2036.3576531061501</v>
          </cell>
          <cell r="F744">
            <v>1961.9478830226999</v>
          </cell>
          <cell r="G744">
            <v>1398.8090496310599</v>
          </cell>
          <cell r="H744">
            <v>457.972672818143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30.256633453225472</v>
          </cell>
          <cell r="E745">
            <v>27.168902403492719</v>
          </cell>
          <cell r="F745">
            <v>26.176368980781074</v>
          </cell>
          <cell r="G745">
            <v>18.663105510703904</v>
          </cell>
          <cell r="H745">
            <v>6.1111833476971329</v>
          </cell>
          <cell r="I745">
            <v>0.87182221856811748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30.770537285740314</v>
          </cell>
          <cell r="E746">
            <v>27.630361643231343</v>
          </cell>
          <cell r="F746">
            <v>26.620731112926737</v>
          </cell>
          <cell r="G746">
            <v>18.97977000856255</v>
          </cell>
          <cell r="H746">
            <v>6.2140118428513249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2.393395370450022E-4</v>
          </cell>
          <cell r="G747">
            <v>3.2545883051682175E-4</v>
          </cell>
          <cell r="H747">
            <v>9.6925504776662771E-4</v>
          </cell>
          <cell r="I747">
            <v>0.88662925892657196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9.2701560007341808</v>
          </cell>
          <cell r="E748">
            <v>9.2700891952604998</v>
          </cell>
          <cell r="F748">
            <v>0.19995758380770001</v>
          </cell>
          <cell r="G748">
            <v>0.10016757036462701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0.10000168285581652</v>
          </cell>
          <cell r="E749">
            <v>0.10000096219266991</v>
          </cell>
          <cell r="F749">
            <v>2.1570397390258838E-3</v>
          </cell>
          <cell r="G749">
            <v>1.0805563146130217E-3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0.10000168285581652</v>
          </cell>
          <cell r="E750">
            <v>0.10000096219266991</v>
          </cell>
          <cell r="F750">
            <v>2.1570397390258838E-3</v>
          </cell>
          <cell r="G750">
            <v>1.0805563146130217E-3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6.83452129072113E-4</v>
          </cell>
          <cell r="H751">
            <v>9.8739858314407796E-4</v>
          </cell>
          <cell r="I751">
            <v>2.5919659683406709E-4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6.8013150354469514E-4</v>
          </cell>
          <cell r="H752">
            <v>9.7101879260754875E-4</v>
          </cell>
          <cell r="I752">
            <v>2.5790821198478281E-4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1.3635836326168073E-3</v>
          </cell>
          <cell r="H753">
            <v>1.9584173757516248E-3</v>
          </cell>
          <cell r="I753">
            <v>5.171048088188499E-4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2.2924933474661974E-7</v>
          </cell>
          <cell r="E754">
            <v>3.0366481166753623E-7</v>
          </cell>
          <cell r="F754">
            <v>5.9876726581269725E-2</v>
          </cell>
          <cell r="G754">
            <v>5.6875005642346953E-2</v>
          </cell>
          <cell r="H754">
            <v>0.10173508568692434</v>
          </cell>
          <cell r="I754">
            <v>9.4749719445669872E-2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5.9880479917703067E-2</v>
          </cell>
          <cell r="G755">
            <v>5.6878137065266635E-2</v>
          </cell>
          <cell r="H755">
            <v>0.10174233054690285</v>
          </cell>
          <cell r="I755">
            <v>9.4755763488807723E-2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4.6892648864897604E-3</v>
          </cell>
          <cell r="E756">
            <v>6.4709995172684796E-3</v>
          </cell>
          <cell r="F756">
            <v>2.0491140267384301E-7</v>
          </cell>
          <cell r="G756">
            <v>1.10468746751239E-7</v>
          </cell>
          <cell r="H756">
            <v>9.2994171755336596E-3</v>
          </cell>
          <cell r="I756">
            <v>5.1774831739136397E-3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4.6892648864897604E-3</v>
          </cell>
          <cell r="E757">
            <v>1.11602644037582E-2</v>
          </cell>
          <cell r="F757">
            <v>1.11604693151609E-2</v>
          </cell>
          <cell r="G757">
            <v>1.11605797839077E-2</v>
          </cell>
          <cell r="H757">
            <v>1.55678167757121E-2</v>
          </cell>
          <cell r="I757">
            <v>1.45778342073953E-2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7.1200012782356072</v>
          </cell>
          <cell r="E758">
            <v>7.6289071055546085</v>
          </cell>
          <cell r="F758">
            <v>7.3111259398844908</v>
          </cell>
          <cell r="G758">
            <v>8.3873652020009501</v>
          </cell>
          <cell r="H758">
            <v>10.311121532789421</v>
          </cell>
          <cell r="I758">
            <v>13.613200079686191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7.7403370801456592</v>
          </cell>
          <cell r="E759">
            <v>8.2914020808605713</v>
          </cell>
          <cell r="F759">
            <v>7.9428935376749639</v>
          </cell>
          <cell r="G759">
            <v>9.1061519189845779</v>
          </cell>
          <cell r="H759">
            <v>11.180095869636846</v>
          </cell>
          <cell r="I759">
            <v>14.741133518652914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0.79547410550373998</v>
          </cell>
          <cell r="E760">
            <v>5.9392086244875499E-8</v>
          </cell>
          <cell r="F760">
            <v>6.7937725138086095E-8</v>
          </cell>
          <cell r="G760">
            <v>7.8377770550209906E-8</v>
          </cell>
          <cell r="H760">
            <v>1.4842980485616401E-7</v>
          </cell>
          <cell r="I760">
            <v>2.0128512706547499E-7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0.79547410550373998</v>
          </cell>
          <cell r="E761">
            <v>0.79547416489582601</v>
          </cell>
          <cell r="F761">
            <v>0.79547423283355101</v>
          </cell>
          <cell r="G761">
            <v>0.79547431121132195</v>
          </cell>
          <cell r="H761">
            <v>0.79547457778481501</v>
          </cell>
          <cell r="I761">
            <v>0.79547477906994202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2.195612452111158E-3</v>
          </cell>
          <cell r="H762">
            <v>1.8239394324376867</v>
          </cell>
          <cell r="I762">
            <v>10.333798488010682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2.2123394797092686E-3</v>
          </cell>
          <cell r="H763">
            <v>1.8378349107559708</v>
          </cell>
          <cell r="I763">
            <v>10.412525374595813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2.6175021017594099E-4</v>
          </cell>
          <cell r="H764">
            <v>1.0467250084281199E-2</v>
          </cell>
          <cell r="I764">
            <v>0.32343857350696498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2.6175021017594099E-4</v>
          </cell>
          <cell r="H765">
            <v>0.109086754387313</v>
          </cell>
          <cell r="I765">
            <v>0.432525327894278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2.3286645173306456E-3</v>
          </cell>
          <cell r="H766">
            <v>3.948375385609498E-3</v>
          </cell>
          <cell r="I766">
            <v>1.1332326830435651E-3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2.3250928089276027E-4</v>
          </cell>
          <cell r="H767">
            <v>7.1861546765355307E-4</v>
          </cell>
          <cell r="I767">
            <v>8.9001976535237707E-5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1.2740906286931348E-6</v>
          </cell>
          <cell r="H768">
            <v>7.2171560901687703E-6</v>
          </cell>
          <cell r="I768">
            <v>2.0814472375980097E-6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2.5640493602300815E-3</v>
          </cell>
          <cell r="H769">
            <v>4.6742835595838805E-3</v>
          </cell>
          <cell r="I769">
            <v>1.2257246291083438E-3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2.656926070161408E-2</v>
          </cell>
          <cell r="F770">
            <v>6.3942685762349655E-2</v>
          </cell>
          <cell r="G770">
            <v>0.10617566309141925</v>
          </cell>
          <cell r="H770">
            <v>0.1506582673658986</v>
          </cell>
          <cell r="I770">
            <v>5.8610985969658719E-2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2.656926070161408E-2</v>
          </cell>
          <cell r="F771">
            <v>6.3942685762349655E-2</v>
          </cell>
          <cell r="G771">
            <v>0.10617566309141925</v>
          </cell>
          <cell r="H771">
            <v>0.1506582673658986</v>
          </cell>
          <cell r="I771">
            <v>5.8610985969658719E-2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3.6901750974464013E-2</v>
          </cell>
          <cell r="F772">
            <v>8.8809285781041247E-2</v>
          </cell>
          <cell r="G772">
            <v>0.1474661987380822</v>
          </cell>
          <cell r="H772">
            <v>0.20924759356374806</v>
          </cell>
          <cell r="I772">
            <v>8.1404147180081585E-2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2.23511131543887E-3</v>
          </cell>
          <cell r="F773">
            <v>5.5275061556092501E-3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2.23511131543887E-3</v>
          </cell>
          <cell r="F774">
            <v>7.7625025610668173E-3</v>
          </cell>
          <cell r="G774">
            <v>7.7623132835284176E-3</v>
          </cell>
          <cell r="H774">
            <v>1.1194673482055275E-2</v>
          </cell>
          <cell r="I774">
            <v>4.3213622801200492E-3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6.3129047746662262E-4</v>
          </cell>
          <cell r="F775">
            <v>2.9682494290474118E-3</v>
          </cell>
          <cell r="G775">
            <v>3.1024641192775771E-3</v>
          </cell>
          <cell r="H775">
            <v>4.7020367812125305E-2</v>
          </cell>
          <cell r="I775">
            <v>3.347256512252824E-2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6.3138500492529025E-4</v>
          </cell>
          <cell r="F776">
            <v>2.9587991933315363E-3</v>
          </cell>
          <cell r="G776">
            <v>3.0258393016119418E-3</v>
          </cell>
          <cell r="H776">
            <v>4.3793315469772207E-2</v>
          </cell>
          <cell r="I776">
            <v>3.2576314891677526E-2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1.2626754823919135E-3</v>
          </cell>
          <cell r="F777">
            <v>5.927048622378946E-3</v>
          </cell>
          <cell r="G777">
            <v>6.1283034208895202E-3</v>
          </cell>
          <cell r="H777">
            <v>9.0813683281897553E-2</v>
          </cell>
          <cell r="I777">
            <v>6.604888001420578E-2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4514.4822120978897</v>
          </cell>
          <cell r="E778">
            <v>3846.5257184250599</v>
          </cell>
          <cell r="F778">
            <v>3257.9970128908399</v>
          </cell>
          <cell r="G778">
            <v>3143.85087161293</v>
          </cell>
          <cell r="H778">
            <v>1896.5410249067199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60.231819511519639</v>
          </cell>
          <cell r="E779">
            <v>51.320003476308514</v>
          </cell>
          <cell r="F779">
            <v>43.468140783255237</v>
          </cell>
          <cell r="G779">
            <v>41.945293531159521</v>
          </cell>
          <cell r="H779">
            <v>25.304451428118234</v>
          </cell>
          <cell r="I779">
            <v>2.3456967471958061E-3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61.254846839862793</v>
          </cell>
          <cell r="E780">
            <v>52.191665107531328</v>
          </cell>
          <cell r="F780">
            <v>44.206200989020942</v>
          </cell>
          <cell r="G780">
            <v>42.657406670460368</v>
          </cell>
          <cell r="H780">
            <v>25.733256782994808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2.3885046599339481E-4</v>
          </cell>
          <cell r="G781">
            <v>3.2061276734306492E-4</v>
          </cell>
          <cell r="H781">
            <v>9.8649728918881723E-4</v>
          </cell>
          <cell r="I781">
            <v>2.3845648021032007E-3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1.4243087537429957</v>
          </cell>
          <cell r="E782">
            <v>1.5427985328434819</v>
          </cell>
          <cell r="F782">
            <v>1.4834213469370217</v>
          </cell>
          <cell r="G782">
            <v>1.2480053739446217</v>
          </cell>
          <cell r="H782">
            <v>0.82053442903947826</v>
          </cell>
          <cell r="I782">
            <v>1.7527737111916544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3.5563386169328248E-2</v>
          </cell>
          <cell r="F783">
            <v>9.2649204885390857E-2</v>
          </cell>
          <cell r="G783">
            <v>0.16009259443513316</v>
          </cell>
          <cell r="H783">
            <v>0.26455556372777378</v>
          </cell>
          <cell r="I783">
            <v>0.89380460775857007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1.4243087537429957</v>
          </cell>
          <cell r="E784">
            <v>1.5783619190128118</v>
          </cell>
          <cell r="F784">
            <v>1.5760705518224114</v>
          </cell>
          <cell r="G784">
            <v>1.4080979683797548</v>
          </cell>
          <cell r="H784">
            <v>1.0850899927672526</v>
          </cell>
          <cell r="I784">
            <v>2.646578318950223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3.9206587017571684E-4</v>
          </cell>
          <cell r="H785">
            <v>9.2158473812650353E-4</v>
          </cell>
          <cell r="I785">
            <v>7.3803294156908454E-4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1.110568636500906E-6</v>
          </cell>
          <cell r="I786">
            <v>1.2183721345514316E-6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3.935958142937481E-4</v>
          </cell>
          <cell r="H787">
            <v>9.2404178527365785E-4</v>
          </cell>
          <cell r="I787">
            <v>7.4068677363883708E-4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0.26280157605390869</v>
          </cell>
          <cell r="E788">
            <v>0.31294328152790474</v>
          </cell>
          <cell r="F788">
            <v>0.26278258173033475</v>
          </cell>
          <cell r="G788">
            <v>1.0008407564402115</v>
          </cell>
          <cell r="H788">
            <v>0.93032946611173606</v>
          </cell>
          <cell r="I788">
            <v>3.638852964948609E-3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0.33159698034082052</v>
          </cell>
          <cell r="E789">
            <v>0.31295389009878516</v>
          </cell>
          <cell r="F789">
            <v>0.2628603902747238</v>
          </cell>
          <cell r="G789">
            <v>0.95457724025648627</v>
          </cell>
          <cell r="H789">
            <v>0.89591859338327262</v>
          </cell>
          <cell r="I789">
            <v>3.6323100262334916E-3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0.5943985563947296</v>
          </cell>
          <cell r="E790">
            <v>0.62589717162669045</v>
          </cell>
          <cell r="F790">
            <v>0.52564297200505872</v>
          </cell>
          <cell r="G790">
            <v>1.9554179966966971</v>
          </cell>
          <cell r="H790">
            <v>1.8262480594950101</v>
          </cell>
          <cell r="I790">
            <v>7.2711629911820976E-3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2.0118076321879501</v>
          </cell>
          <cell r="E791">
            <v>3.7887243982154266</v>
          </cell>
          <cell r="F791">
            <v>3.9182051630347843</v>
          </cell>
          <cell r="G791">
            <v>4.0914461495790375</v>
          </cell>
          <cell r="H791">
            <v>3.5662211837390614</v>
          </cell>
          <cell r="I791">
            <v>3.3737744207677212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2.0118076321879501</v>
          </cell>
          <cell r="E792">
            <v>3.7887243982154266</v>
          </cell>
          <cell r="F792">
            <v>3.9182051630347843</v>
          </cell>
          <cell r="G792">
            <v>4.0914461495790375</v>
          </cell>
          <cell r="H792">
            <v>3.5662211837390614</v>
          </cell>
          <cell r="I792">
            <v>3.3737744207677212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2.032128921401966</v>
          </cell>
          <cell r="E793">
            <v>3.8269943416317411</v>
          </cell>
          <cell r="F793">
            <v>3.957782992964431</v>
          </cell>
          <cell r="G793">
            <v>4.1327738884636753</v>
          </cell>
          <cell r="H793">
            <v>3.602243619938446</v>
          </cell>
          <cell r="I793">
            <v>3.4078529502704238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2.2139768540294902E-8</v>
          </cell>
          <cell r="E794">
            <v>1.7617886992873601E-7</v>
          </cell>
          <cell r="F794">
            <v>5.9060076082800698E-8</v>
          </cell>
          <cell r="G794">
            <v>5.8434081529114002E-8</v>
          </cell>
          <cell r="H794">
            <v>6.7000710464221197E-8</v>
          </cell>
          <cell r="I794">
            <v>1.0139430054866399E-7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0.3156254892514565</v>
          </cell>
          <cell r="E795">
            <v>0.31562566543032644</v>
          </cell>
          <cell r="F795">
            <v>0.31562572449040255</v>
          </cell>
          <cell r="G795">
            <v>0.31562578292448407</v>
          </cell>
          <cell r="H795">
            <v>0.3156259371906121</v>
          </cell>
          <cell r="I795">
            <v>0.31562603858491262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3.5153207312045804</v>
          </cell>
          <cell r="E796">
            <v>4.8481080105821226</v>
          </cell>
          <cell r="F796">
            <v>9.5929453080413865</v>
          </cell>
          <cell r="G796">
            <v>12.259860541492278</v>
          </cell>
          <cell r="H796">
            <v>29.827587319474407</v>
          </cell>
          <cell r="I796">
            <v>37.612311375223406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2.6332685029518883E-3</v>
          </cell>
          <cell r="E797">
            <v>1.7292669530829493E-3</v>
          </cell>
          <cell r="F797">
            <v>1.5580539482607533E-3</v>
          </cell>
          <cell r="G797">
            <v>4.6641767946042766E-2</v>
          </cell>
          <cell r="H797">
            <v>9.2728918525723945</v>
          </cell>
          <cell r="I797">
            <v>14.936613758863308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4.849835826595422</v>
          </cell>
          <cell r="F798">
            <v>9.5945033619896396</v>
          </cell>
          <cell r="G798">
            <v>12.306502309438319</v>
          </cell>
          <cell r="H798">
            <v>39.100479172046782</v>
          </cell>
          <cell r="I798">
            <v>52.54892513408668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8.5743688019661501</v>
          </cell>
          <cell r="E799">
            <v>9.5802973593545993</v>
          </cell>
          <cell r="F799">
            <v>8.5741830422171113</v>
          </cell>
          <cell r="G799">
            <v>6.6599997940761888</v>
          </cell>
          <cell r="H799">
            <v>3.1240017286749082</v>
          </cell>
          <cell r="I799">
            <v>0.53542770735745426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8.5743688019661501</v>
          </cell>
          <cell r="E800">
            <v>9.5802973593545993</v>
          </cell>
          <cell r="F800">
            <v>8.5741830422171113</v>
          </cell>
          <cell r="G800">
            <v>6.6599997940761888</v>
          </cell>
          <cell r="H800">
            <v>3.1240017286749082</v>
          </cell>
          <cell r="I800">
            <v>0.53542770735745426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0.17859264335365913</v>
          </cell>
          <cell r="I801">
            <v>1031.8743101700056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-0.17859264335365899</v>
          </cell>
          <cell r="I802">
            <v>-1031.8743101700099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3.781961859253963E-4</v>
          </cell>
          <cell r="I803">
            <v>2.1851455980070744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1.4707629452654286E-4</v>
          </cell>
          <cell r="I804">
            <v>0.84977884366941669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0.475423574467851</v>
          </cell>
          <cell r="I805">
            <v>2192.8823808357702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0.475423574467851</v>
          </cell>
          <cell r="I806">
            <v>2193.3578044102401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1.1895574441761283E-3</v>
          </cell>
          <cell r="H807">
            <v>2.8232298141123192E-3</v>
          </cell>
          <cell r="I807">
            <v>2.2121699262306104E-3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1.1895574441761283E-3</v>
          </cell>
          <cell r="H808">
            <v>2.8232298141123192E-3</v>
          </cell>
          <cell r="I808">
            <v>2.2121699262306104E-3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8.1782725719566998E-5</v>
          </cell>
          <cell r="H809">
            <v>1.5666015387904401E-4</v>
          </cell>
          <cell r="I809">
            <v>6.4848302549264897E-5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8.1782725719566998E-5</v>
          </cell>
          <cell r="H810">
            <v>1.6830863564461801E-4</v>
          </cell>
          <cell r="I810">
            <v>1.18507733771076E-4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1.4100656662055655</v>
          </cell>
          <cell r="E811">
            <v>1.5273705475150501</v>
          </cell>
          <cell r="F811">
            <v>1.4685871334676506</v>
          </cell>
          <cell r="G811">
            <v>1.2355253202051766</v>
          </cell>
          <cell r="H811">
            <v>0.81232908474908372</v>
          </cell>
          <cell r="I811">
            <v>1.735245974079737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1.4243087537429957</v>
          </cell>
          <cell r="E812">
            <v>1.5427985328434819</v>
          </cell>
          <cell r="F812">
            <v>1.4834213469370217</v>
          </cell>
          <cell r="G812">
            <v>1.2480053739446217</v>
          </cell>
          <cell r="H812">
            <v>0.82053442903947826</v>
          </cell>
          <cell r="I812">
            <v>1.7527737111916544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1.4100656662055655</v>
          </cell>
          <cell r="E813">
            <v>1.5273705475150501</v>
          </cell>
          <cell r="F813">
            <v>1.4685871334676506</v>
          </cell>
          <cell r="G813">
            <v>1.2355253202051766</v>
          </cell>
          <cell r="H813">
            <v>0.81232908474908372</v>
          </cell>
          <cell r="I813">
            <v>1.735245974079737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1.2757732804608499E-8</v>
          </cell>
          <cell r="E814">
            <v>4.0491543318411601E-2</v>
          </cell>
          <cell r="F814">
            <v>4.3782155647414799E-2</v>
          </cell>
          <cell r="G814">
            <v>3.4157993104052202E-2</v>
          </cell>
          <cell r="H814">
            <v>4.2334567991630698E-2</v>
          </cell>
          <cell r="I814">
            <v>0.123146218272462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0.1091397003367718</v>
          </cell>
          <cell r="E815">
            <v>0.1209495221703465</v>
          </cell>
          <cell r="F815">
            <v>0.1208932423860123</v>
          </cell>
          <cell r="G815">
            <v>0.107945252586357</v>
          </cell>
          <cell r="H815">
            <v>8.3405741503670194E-2</v>
          </cell>
          <cell r="I815">
            <v>0.15378233063382091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9.7282310592981672E-4</v>
          </cell>
          <cell r="H816">
            <v>2.3674272328182782E-3</v>
          </cell>
          <cell r="I816">
            <v>2.1876506472180246E-3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9.8023444982400917E-4</v>
          </cell>
          <cell r="H817">
            <v>2.3854632120831041E-3</v>
          </cell>
          <cell r="I817">
            <v>2.2043170186971358E-3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9.6847393558381796E-5</v>
          </cell>
          <cell r="H818">
            <v>8.5987960048950208E-6</v>
          </cell>
          <cell r="I818">
            <v>2.73639777879814E-6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9.6847393558381796E-5</v>
          </cell>
          <cell r="H819">
            <v>1.7185212516506601E-4</v>
          </cell>
          <cell r="I819">
            <v>1.7458852294386401E-4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1043.1350953296501</v>
          </cell>
          <cell r="E820">
            <v>1201.70799045631</v>
          </cell>
          <cell r="F820">
            <v>1090.2499209960899</v>
          </cell>
          <cell r="G820">
            <v>1090.2496781060299</v>
          </cell>
          <cell r="H820">
            <v>913.08167512399496</v>
          </cell>
          <cell r="I820">
            <v>439.25350606948598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17.570537953247591</v>
          </cell>
          <cell r="E821">
            <v>20.241535300239246</v>
          </cell>
          <cell r="F821">
            <v>18.364138740182305</v>
          </cell>
          <cell r="G821">
            <v>18.364134648949072</v>
          </cell>
          <cell r="H821">
            <v>15.37992183276231</v>
          </cell>
          <cell r="I821">
            <v>7.3987735951420541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18.495303108681675</v>
          </cell>
          <cell r="E822">
            <v>21.30687926340973</v>
          </cell>
          <cell r="F822">
            <v>19.330672358086627</v>
          </cell>
          <cell r="G822">
            <v>19.33066805152535</v>
          </cell>
          <cell r="H822">
            <v>16.189391402907695</v>
          </cell>
          <cell r="I822">
            <v>7.788182731728476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0.21336165937482099</v>
          </cell>
          <cell r="F823">
            <v>4.0201695544276002E-7</v>
          </cell>
          <cell r="G823">
            <v>4.2506283477638101E-7</v>
          </cell>
          <cell r="H823">
            <v>0.23771647986616001</v>
          </cell>
          <cell r="I823">
            <v>1.3842446612069599E-6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1.6352806669816844</v>
          </cell>
          <cell r="F824">
            <v>1.6352763661207756</v>
          </cell>
          <cell r="G824">
            <v>1.6352729813771423</v>
          </cell>
          <cell r="H824">
            <v>1.2459330562461715</v>
          </cell>
          <cell r="I824">
            <v>0.59898966248179497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3.8814521147395961E-4</v>
          </cell>
          <cell r="H825">
            <v>9.1236889074523895E-4</v>
          </cell>
          <cell r="I825">
            <v>7.3065261215339409E-4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3.9206587017571684E-4</v>
          </cell>
          <cell r="H826">
            <v>9.2158473812650353E-4</v>
          </cell>
          <cell r="I826">
            <v>7.3803294156908454E-4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3.8814521147395961E-4</v>
          </cell>
          <cell r="H827">
            <v>9.1236889074523895E-4</v>
          </cell>
          <cell r="I827">
            <v>7.3065261215339409E-4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4.2868008165259E-5</v>
          </cell>
          <cell r="H828">
            <v>5.7287140307594802E-5</v>
          </cell>
          <cell r="I828">
            <v>4.8097673481380701E-5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4.2868008165259E-5</v>
          </cell>
          <cell r="H829">
            <v>8.2644014650518107E-5</v>
          </cell>
          <cell r="I829">
            <v>6.8154294891639006E-5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6.380449723377553</v>
          </cell>
          <cell r="E830">
            <v>5.2947422527908135</v>
          </cell>
          <cell r="F830">
            <v>6.3793140401784409</v>
          </cell>
          <cell r="G830">
            <v>4.7535147524600951</v>
          </cell>
          <cell r="H830">
            <v>4.038758045123986</v>
          </cell>
          <cell r="I830">
            <v>1.9982615239739696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479.809819197992</v>
          </cell>
          <cell r="E831">
            <v>396.05233827241602</v>
          </cell>
          <cell r="F831">
            <v>473.41225245534702</v>
          </cell>
          <cell r="G831">
            <v>348.17952212824599</v>
          </cell>
          <cell r="H831">
            <v>288.33665031011702</v>
          </cell>
          <cell r="I831">
            <v>140.87743744016501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8.5072662978367397</v>
          </cell>
          <cell r="E832">
            <v>7.02220457929816</v>
          </cell>
          <cell r="F832">
            <v>8.3938342633926872</v>
          </cell>
          <cell r="G832">
            <v>6.173395782415704</v>
          </cell>
          <cell r="H832">
            <v>5.1123519558531436</v>
          </cell>
          <cell r="I832">
            <v>2.4978269049674608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8.4176038553736703E-7</v>
          </cell>
          <cell r="F833">
            <v>8.6556439017940604E-7</v>
          </cell>
          <cell r="G833">
            <v>7.0043000948462801E-7</v>
          </cell>
          <cell r="H833">
            <v>4.8637378156393002E-5</v>
          </cell>
          <cell r="I833">
            <v>1.8194744349590501E-2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0.43610104492714924</v>
          </cell>
          <cell r="F834">
            <v>0.43610059201839163</v>
          </cell>
          <cell r="G834">
            <v>0.43609675288114041</v>
          </cell>
          <cell r="H834">
            <v>0.27991418363196946</v>
          </cell>
          <cell r="I834">
            <v>0.13661061640907918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4.1173663987680609</v>
          </cell>
          <cell r="E835">
            <v>4.2663150066284228</v>
          </cell>
          <cell r="F835">
            <v>2.9611618311083232</v>
          </cell>
          <cell r="G835">
            <v>2.9280909218011115</v>
          </cell>
          <cell r="H835">
            <v>2.880396530189048</v>
          </cell>
          <cell r="I835">
            <v>4.0084934829751187E-4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723.65833675317401</v>
          </cell>
          <cell r="E836">
            <v>749.83718298317797</v>
          </cell>
          <cell r="F836">
            <v>520.44662486146296</v>
          </cell>
          <cell r="G836">
            <v>514.634162013528</v>
          </cell>
          <cell r="H836">
            <v>506.25151136656001</v>
          </cell>
          <cell r="I836">
            <v>6.8380182944869694E-2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7.7980424219092095</v>
          </cell>
          <cell r="E837">
            <v>8.0801420580083771</v>
          </cell>
          <cell r="F837">
            <v>5.6082610437657658</v>
          </cell>
          <cell r="G837">
            <v>5.54562674583544</v>
          </cell>
          <cell r="H837">
            <v>5.4552964586913788</v>
          </cell>
          <cell r="I837">
            <v>7.3685541966454304E-4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1.22559049399121E-5</v>
          </cell>
          <cell r="F838">
            <v>1.5682183340821301E-5</v>
          </cell>
          <cell r="G838">
            <v>1.4115292410608799E-5</v>
          </cell>
          <cell r="H838">
            <v>3.3364954764856902E-2</v>
          </cell>
          <cell r="I838">
            <v>2.7265122478046001E-6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0.31265283186662507</v>
          </cell>
          <cell r="F839">
            <v>0.28455899667069001</v>
          </cell>
          <cell r="G839">
            <v>0.23307691507558834</v>
          </cell>
          <cell r="H839">
            <v>0.16658527376314372</v>
          </cell>
          <cell r="I839">
            <v>3.7812025818206862E-5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5.5686092766425057E-5</v>
          </cell>
          <cell r="F840">
            <v>4.5292337903641705E-2</v>
          </cell>
          <cell r="G840">
            <v>1.3407862148688051E-3</v>
          </cell>
          <cell r="H840">
            <v>0.16898783601150949</v>
          </cell>
          <cell r="I840">
            <v>0.15027215576369082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7.3274613847526361E-5</v>
          </cell>
          <cell r="F841">
            <v>5.8461143560826566E-2</v>
          </cell>
          <cell r="G841">
            <v>1.6919539797530963E-3</v>
          </cell>
          <cell r="H841">
            <v>0.19882146544431437</v>
          </cell>
          <cell r="I841">
            <v>0.16697619601728417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1.32531035076578E-3</v>
          </cell>
          <cell r="E842">
            <v>4.5091846402383798E-6</v>
          </cell>
          <cell r="F842">
            <v>4.2324194674606498E-2</v>
          </cell>
          <cell r="G842">
            <v>3.43062124168583E-5</v>
          </cell>
          <cell r="H842">
            <v>2.1037222832075701E-2</v>
          </cell>
          <cell r="I842">
            <v>1.97533421680509E-3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1.32531035076578E-3</v>
          </cell>
          <cell r="E843">
            <v>7.6494046404500336E-6</v>
          </cell>
          <cell r="F843">
            <v>4.2329951291954188E-2</v>
          </cell>
          <cell r="G843">
            <v>4.2329535947569191E-2</v>
          </cell>
          <cell r="H843">
            <v>2.8573830488080633E-2</v>
          </cell>
          <cell r="I843">
            <v>1.7239979118433019E-2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1440.94604214695</v>
          </cell>
          <cell r="E844">
            <v>1508.68766542618</v>
          </cell>
          <cell r="F844">
            <v>1463.11220466381</v>
          </cell>
          <cell r="G844">
            <v>1455.9775152100401</v>
          </cell>
          <cell r="H844">
            <v>1332.7438114663901</v>
          </cell>
          <cell r="I844">
            <v>852.50959077609104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24.189715887860054</v>
          </cell>
          <cell r="E845">
            <v>25.326920594335682</v>
          </cell>
          <cell r="F845">
            <v>24.561827790681996</v>
          </cell>
          <cell r="G845">
            <v>24.442055012391268</v>
          </cell>
          <cell r="H845">
            <v>22.373283390015988</v>
          </cell>
          <cell r="I845">
            <v>14.311406665737156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25.54868869054879</v>
          </cell>
          <cell r="E846">
            <v>26.749781301882596</v>
          </cell>
          <cell r="F846">
            <v>25.941705756450592</v>
          </cell>
          <cell r="G846">
            <v>25.815204170390771</v>
          </cell>
          <cell r="H846">
            <v>23.630209423162931</v>
          </cell>
          <cell r="I846">
            <v>15.115418276171823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1.84426665587807E-7</v>
          </cell>
          <cell r="E847">
            <v>1.78190885329148E-6</v>
          </cell>
          <cell r="F847">
            <v>5.9616084103547201E-6</v>
          </cell>
          <cell r="G847">
            <v>3.10284819392849E-6</v>
          </cell>
          <cell r="H847">
            <v>0.43369487106934301</v>
          </cell>
          <cell r="I847">
            <v>0.78587994760513302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2.7746816823018854</v>
          </cell>
          <cell r="E848">
            <v>2.7746575996985468</v>
          </cell>
          <cell r="F848">
            <v>2.7746401840388137</v>
          </cell>
          <cell r="G848">
            <v>2.7746252786766292</v>
          </cell>
          <cell r="H848">
            <v>1.8662969853365714</v>
          </cell>
          <cell r="I848">
            <v>1.4786813697817109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9.9025216773036551</v>
          </cell>
          <cell r="E849">
            <v>11.6551958269736</v>
          </cell>
          <cell r="F849">
            <v>11.655196727219398</v>
          </cell>
          <cell r="G849">
            <v>11.655198981750367</v>
          </cell>
          <cell r="H849">
            <v>13.428305173021242</v>
          </cell>
          <cell r="I849">
            <v>33.728809374919756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9.9025216773036551</v>
          </cell>
          <cell r="E850">
            <v>11.6551958269736</v>
          </cell>
          <cell r="F850">
            <v>11.655196727219398</v>
          </cell>
          <cell r="G850">
            <v>11.655198981750367</v>
          </cell>
          <cell r="H850">
            <v>13.428305173021242</v>
          </cell>
          <cell r="I850">
            <v>33.728809374919756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3.0945380241573952</v>
          </cell>
          <cell r="E851">
            <v>3.5825397009140159</v>
          </cell>
          <cell r="F851">
            <v>3.4965590181658164</v>
          </cell>
          <cell r="G851">
            <v>3.3620766293510638</v>
          </cell>
          <cell r="H851">
            <v>3.6292716683841149</v>
          </cell>
          <cell r="I851">
            <v>8.6484126602358415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2.1109805286761702E-6</v>
          </cell>
          <cell r="E852">
            <v>0.123760952032269</v>
          </cell>
          <cell r="F852">
            <v>2.5717110492872001E-5</v>
          </cell>
          <cell r="G852">
            <v>9.8073354081093102E-7</v>
          </cell>
          <cell r="H852">
            <v>0.370188879050668</v>
          </cell>
          <cell r="I852">
            <v>1.87294303953994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0.69925406137252777</v>
          </cell>
          <cell r="E853">
            <v>0.82301494237610096</v>
          </cell>
          <cell r="F853">
            <v>0.82304029893899877</v>
          </cell>
          <cell r="G853">
            <v>0.82304084926157228</v>
          </cell>
          <cell r="H853">
            <v>0.94993834709214953</v>
          </cell>
          <cell r="I853">
            <v>2.3868302263239696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2.5588007629255526E-2</v>
          </cell>
          <cell r="G854">
            <v>2.552075476495162E-4</v>
          </cell>
          <cell r="H854">
            <v>1.0191248213604576E-4</v>
          </cell>
          <cell r="I854">
            <v>4.4892739633427269E-5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2.5589303324455945E-2</v>
          </cell>
          <cell r="G855">
            <v>2.552448269643515E-4</v>
          </cell>
          <cell r="H855">
            <v>1.0192346990861936E-4</v>
          </cell>
          <cell r="I855">
            <v>4.4883526570502781E-5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1.5532225990684499E-4</v>
          </cell>
          <cell r="E856">
            <v>2.7134288313187299E-3</v>
          </cell>
          <cell r="F856">
            <v>3.4916539899254897E-5</v>
          </cell>
          <cell r="G856">
            <v>2.2645398868996301E-5</v>
          </cell>
          <cell r="H856">
            <v>2.11754426693757E-5</v>
          </cell>
          <cell r="I856">
            <v>1.03626968466644E-5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1.5532225990684499E-4</v>
          </cell>
          <cell r="E857">
            <v>2.8606014483120185E-3</v>
          </cell>
          <cell r="F857">
            <v>2.861100808772974E-3</v>
          </cell>
          <cell r="G857">
            <v>8.8821208538320071E-5</v>
          </cell>
          <cell r="H857">
            <v>4.8083545631182096E-5</v>
          </cell>
          <cell r="I857">
            <v>2.0279512962414597E-5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13.722988619880427</v>
          </cell>
          <cell r="E858">
            <v>12.563952328286064</v>
          </cell>
          <cell r="F858">
            <v>10.954053605968726</v>
          </cell>
          <cell r="G858">
            <v>10.302179433858843</v>
          </cell>
          <cell r="H858">
            <v>8.8792190490568768</v>
          </cell>
          <cell r="I858">
            <v>3.8149799476869632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13.722988619880427</v>
          </cell>
          <cell r="E859">
            <v>12.563952328286064</v>
          </cell>
          <cell r="F859">
            <v>10.954053605968726</v>
          </cell>
          <cell r="G859">
            <v>10.302179433858843</v>
          </cell>
          <cell r="H859">
            <v>8.8792190490568768</v>
          </cell>
          <cell r="I859">
            <v>3.8149799476869632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1.2378245569714455E-3</v>
          </cell>
          <cell r="H860">
            <v>1.5143703668770345E-3</v>
          </cell>
          <cell r="I860">
            <v>5.3258010726216242E-4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1.2503278353246938E-3</v>
          </cell>
          <cell r="H861">
            <v>1.5296670372495294E-3</v>
          </cell>
          <cell r="I861">
            <v>5.3795970430521448E-4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1.2378245569714455E-3</v>
          </cell>
          <cell r="H862">
            <v>1.5143703668770345E-3</v>
          </cell>
          <cell r="I862">
            <v>5.3258010726216242E-4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1.45897324192115E-4</v>
          </cell>
          <cell r="H863">
            <v>1.1756530614291E-4</v>
          </cell>
          <cell r="I863">
            <v>3.4898949123954801E-5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1.45897324192115E-4</v>
          </cell>
          <cell r="H864">
            <v>1.8877077797101801E-4</v>
          </cell>
          <cell r="I864">
            <v>6.6325776098179998E-5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0.15438688248132842</v>
          </cell>
          <cell r="F865">
            <v>0.14929193706625157</v>
          </cell>
          <cell r="G865">
            <v>2.5715576656011462E-3</v>
          </cell>
          <cell r="H865">
            <v>1.3822954843292711E-3</v>
          </cell>
          <cell r="I865">
            <v>6.5144967872921803E-4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0.16251250787508253</v>
          </cell>
          <cell r="F866">
            <v>0.15714940743815944</v>
          </cell>
          <cell r="G866">
            <v>2.7069028058959452E-3</v>
          </cell>
          <cell r="H866">
            <v>1.455047878241337E-3</v>
          </cell>
          <cell r="I866">
            <v>6.8573650392549275E-4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1.2160743427360499E-2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1.2160743427360499E-2</v>
          </cell>
          <cell r="F868">
            <v>1.215966163279569E-2</v>
          </cell>
          <cell r="G868">
            <v>3.7747425372689977E-4</v>
          </cell>
          <cell r="H868">
            <v>2.0433583801329652E-4</v>
          </cell>
          <cell r="I868">
            <v>8.617015493482667E-5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1.518761894342577E-4</v>
          </cell>
          <cell r="G869">
            <v>1.5479966967649065E-4</v>
          </cell>
          <cell r="H869">
            <v>2.3532756017748729E-4</v>
          </cell>
          <cell r="I869">
            <v>8.4141584574179963E-5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1.5193431069958138E-4</v>
          </cell>
          <cell r="G870">
            <v>1.5486875234211285E-4</v>
          </cell>
          <cell r="H870">
            <v>2.3540999169060654E-4</v>
          </cell>
          <cell r="I870">
            <v>8.4207815160768491E-5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1.3064908003939301E-5</v>
          </cell>
          <cell r="E871">
            <v>2.12261082449042E-7</v>
          </cell>
          <cell r="F871">
            <v>4.6478872723125502E-5</v>
          </cell>
          <cell r="G871">
            <v>1.6716312007480399E-5</v>
          </cell>
          <cell r="H871">
            <v>2.0889415833364602E-5</v>
          </cell>
          <cell r="I871">
            <v>1.1932142610154001E-5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1.3064908003939301E-5</v>
          </cell>
          <cell r="E872">
            <v>3.1984289515629892E-7</v>
          </cell>
          <cell r="F872">
            <v>4.6695731475680502E-5</v>
          </cell>
          <cell r="G872">
            <v>4.68609835421701E-5</v>
          </cell>
          <cell r="H872">
            <v>7.0558250153096802E-5</v>
          </cell>
          <cell r="I872">
            <v>2.6736167409373307E-5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5.3909067964731702E-2</v>
          </cell>
          <cell r="F873">
            <v>6.9809061358665006E-2</v>
          </cell>
          <cell r="G873">
            <v>0.11238998483971643</v>
          </cell>
          <cell r="H873">
            <v>0.24920364864649194</v>
          </cell>
          <cell r="I873">
            <v>0.45179850248616982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5.4453604004779485E-2</v>
          </cell>
          <cell r="F874">
            <v>7.051420339259093E-2</v>
          </cell>
          <cell r="G874">
            <v>0.11352523721183479</v>
          </cell>
          <cell r="H874">
            <v>0.25172085721867882</v>
          </cell>
          <cell r="I874">
            <v>0.45636212372340396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5.3909067964731702E-2</v>
          </cell>
          <cell r="F875">
            <v>6.9809061358665006E-2</v>
          </cell>
          <cell r="G875">
            <v>0.11238998483971643</v>
          </cell>
          <cell r="H875">
            <v>0.24920364864649194</v>
          </cell>
          <cell r="I875">
            <v>0.45179850248616982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4.5660566821503698E-3</v>
          </cell>
          <cell r="F876">
            <v>9.3027178920145797E-4</v>
          </cell>
          <cell r="G876">
            <v>3.4835360983648798E-3</v>
          </cell>
          <cell r="H876">
            <v>4.8634335758016897E-3</v>
          </cell>
          <cell r="I876">
            <v>1.4636369986494801E-2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4.5660566821503698E-3</v>
          </cell>
          <cell r="F877">
            <v>5.4963284713518299E-3</v>
          </cell>
          <cell r="G877">
            <v>8.9798645697166998E-3</v>
          </cell>
          <cell r="H877">
            <v>1.83832114666399E-2</v>
          </cell>
          <cell r="I877">
            <v>3.3019581453134703E-2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9.2905948674882801E-3</v>
          </cell>
          <cell r="G878">
            <v>7.3727085576190225E-3</v>
          </cell>
          <cell r="H878">
            <v>1.3590119974845149E-2</v>
          </cell>
          <cell r="I878">
            <v>6.8872061307024141E-3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0.27791602103893498</v>
          </cell>
          <cell r="G879">
            <v>0.21631868934003401</v>
          </cell>
          <cell r="H879">
            <v>0.38402250805878602</v>
          </cell>
          <cell r="I879">
            <v>0.18768734005982701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9.2905948674882801E-3</v>
          </cell>
          <cell r="G880">
            <v>7.3727085576190225E-3</v>
          </cell>
          <cell r="H880">
            <v>1.3590119974845149E-2</v>
          </cell>
          <cell r="I880">
            <v>6.8872061307024141E-3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4.927589025513027E-3</v>
          </cell>
          <cell r="G881">
            <v>3.8354377542559187E-3</v>
          </cell>
          <cell r="H881">
            <v>6.8089097173543644E-3</v>
          </cell>
          <cell r="I881">
            <v>3.3277897173728164E-3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3.6026813050252601E-4</v>
          </cell>
          <cell r="F882">
            <v>2.9376143516864501E-4</v>
          </cell>
          <cell r="G882">
            <v>7.6740541252745999E-6</v>
          </cell>
          <cell r="H882">
            <v>8.2588231345072903E-4</v>
          </cell>
          <cell r="I882">
            <v>3.4444497747860499E-6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3.6026813050252601E-4</v>
          </cell>
          <cell r="F883">
            <v>6.5338458398066365E-4</v>
          </cell>
          <cell r="G883">
            <v>6.5966111760302473E-4</v>
          </cell>
          <cell r="H883">
            <v>9.0590427493778317E-4</v>
          </cell>
          <cell r="I883">
            <v>6.1201557667215484E-4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726.71217749944901</v>
          </cell>
          <cell r="E884">
            <v>619.21491656458898</v>
          </cell>
          <cell r="F884">
            <v>0.87992782590288798</v>
          </cell>
          <cell r="G884">
            <v>0.12848495985928701</v>
          </cell>
          <cell r="H884">
            <v>7.7308933636711194E-2</v>
          </cell>
          <cell r="I884">
            <v>2.0299829735529101E-2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6.9844567036921239</v>
          </cell>
          <cell r="E885">
            <v>6.003808129286913</v>
          </cell>
          <cell r="F885">
            <v>8.6435696376428485E-3</v>
          </cell>
          <cell r="G885">
            <v>1.2893532550329841E-3</v>
          </cell>
          <cell r="H885">
            <v>7.9218929339969994E-4</v>
          </cell>
          <cell r="I885">
            <v>2.0801357641138889E-4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9.8604094640359392</v>
          </cell>
          <cell r="E886">
            <v>8.4018306182440856</v>
          </cell>
          <cell r="F886">
            <v>1.1939319211708122E-2</v>
          </cell>
          <cell r="G886">
            <v>1.7433508800445995E-3</v>
          </cell>
          <cell r="H886">
            <v>1.0489678919499486E-3</v>
          </cell>
          <cell r="I886">
            <v>2.7543866669645979E-4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7.5677715528619097E-7</v>
          </cell>
          <cell r="F887">
            <v>5.1127500763932401E-7</v>
          </cell>
          <cell r="G887">
            <v>5.2555328143196196E-7</v>
          </cell>
          <cell r="H887">
            <v>5.5580162469408601E-7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0.4773811411212216</v>
          </cell>
          <cell r="F888">
            <v>9.6843604735397104E-4</v>
          </cell>
          <cell r="G888">
            <v>1.5597445185133729E-4</v>
          </cell>
          <cell r="H888">
            <v>8.1749460368620266E-5</v>
          </cell>
          <cell r="I888">
            <v>2.3833998613442697E-5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1068.13013877665</v>
          </cell>
          <cell r="E889">
            <v>1094.48200279155</v>
          </cell>
          <cell r="F889">
            <v>1024.6413802827201</v>
          </cell>
          <cell r="G889">
            <v>1013.1980800566701</v>
          </cell>
          <cell r="H889">
            <v>996.69858726521204</v>
          </cell>
          <cell r="I889">
            <v>986.58528164871495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11.510023047162214</v>
          </cell>
          <cell r="E890">
            <v>11.793987099046886</v>
          </cell>
          <cell r="F890">
            <v>11.041394184081042</v>
          </cell>
          <cell r="G890">
            <v>10.918082759231298</v>
          </cell>
          <cell r="H890">
            <v>10.740286500702725</v>
          </cell>
          <cell r="I890">
            <v>10.631306914318047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11.510023047162214</v>
          </cell>
          <cell r="E891">
            <v>11.793987099046886</v>
          </cell>
          <cell r="F891">
            <v>11.041394184081042</v>
          </cell>
          <cell r="G891">
            <v>10.918082759231298</v>
          </cell>
          <cell r="H891">
            <v>10.740286500702725</v>
          </cell>
          <cell r="I891">
            <v>10.631306914318047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1783.6625146891799</v>
          </cell>
          <cell r="E892">
            <v>1640.9693927759799</v>
          </cell>
          <cell r="F892">
            <v>1692.7673946677701</v>
          </cell>
          <cell r="G892">
            <v>1581.2984420958801</v>
          </cell>
          <cell r="H892">
            <v>786.67017508800802</v>
          </cell>
          <cell r="I892">
            <v>9.3156370189719104E-2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21.680655849060095</v>
          </cell>
          <cell r="E893">
            <v>19.946201913547984</v>
          </cell>
          <cell r="F893">
            <v>20.575813537628374</v>
          </cell>
          <cell r="G893">
            <v>19.220893546506986</v>
          </cell>
          <cell r="H893">
            <v>9.5620809387110768</v>
          </cell>
          <cell r="I893">
            <v>1.1323281089320233E-3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24.201662343136846</v>
          </cell>
          <cell r="E894">
            <v>22.265527717448876</v>
          </cell>
          <cell r="F894">
            <v>22.968349995492094</v>
          </cell>
          <cell r="G894">
            <v>21.45588116819383</v>
          </cell>
          <cell r="H894">
            <v>10.673950815305394</v>
          </cell>
          <cell r="I894">
            <v>1.2639941681101636E-3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3.72162147837702E-7</v>
          </cell>
          <cell r="F895">
            <v>4.7406034935558199E-7</v>
          </cell>
          <cell r="G895">
            <v>4.0507727066965802E-7</v>
          </cell>
          <cell r="H895">
            <v>8.3888721598453501E-7</v>
          </cell>
          <cell r="I895">
            <v>1.43981863198671E-7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1.7515300535958722</v>
          </cell>
          <cell r="F896">
            <v>1.7515275674228779</v>
          </cell>
          <cell r="G896">
            <v>1.751526282773475</v>
          </cell>
          <cell r="H896">
            <v>0.77386936172039544</v>
          </cell>
          <cell r="I896">
            <v>1.5750665759800553E-4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5.0223394469351764E-6</v>
          </cell>
          <cell r="E897">
            <v>1.3949118340785322E-4</v>
          </cell>
          <cell r="F897">
            <v>3.2834437249385489E-3</v>
          </cell>
          <cell r="G897">
            <v>1.9190193696935027E-3</v>
          </cell>
          <cell r="H897">
            <v>7.7359960387866581E-3</v>
          </cell>
          <cell r="I897">
            <v>1.2617831123414813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5.0223394469351662E-6</v>
          </cell>
          <cell r="E898">
            <v>1.393772607426228E-4</v>
          </cell>
          <cell r="F898">
            <v>3.2792556589628622E-3</v>
          </cell>
          <cell r="G898">
            <v>1.9190193696935068E-3</v>
          </cell>
          <cell r="H898">
            <v>7.7359960387866659E-3</v>
          </cell>
          <cell r="I898">
            <v>1.2617831123414815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5.2400133408939191E-6</v>
          </cell>
          <cell r="E899">
            <v>1.6969734168394848E-4</v>
          </cell>
          <cell r="F899">
            <v>3.9088609812393789E-3</v>
          </cell>
          <cell r="G899">
            <v>2.2057695127039238E-3</v>
          </cell>
          <cell r="H899">
            <v>8.3182747643959342E-3</v>
          </cell>
          <cell r="I899">
            <v>1.2745284169032645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5.2400133408939191E-6</v>
          </cell>
          <cell r="E900">
            <v>1.6969734168394848E-4</v>
          </cell>
          <cell r="F900">
            <v>3.9088609812393789E-3</v>
          </cell>
          <cell r="G900">
            <v>2.2057695127039238E-3</v>
          </cell>
          <cell r="H900">
            <v>8.3182747643959342E-3</v>
          </cell>
          <cell r="I900">
            <v>1.2745284169032645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9.7644564305957504E-4</v>
          </cell>
          <cell r="E901">
            <v>6.91807747614242E-6</v>
          </cell>
          <cell r="F901">
            <v>1.0238775647025E-5</v>
          </cell>
          <cell r="G901">
            <v>6.2660190783843698E-6</v>
          </cell>
          <cell r="H901">
            <v>3.8046620988343001E-4</v>
          </cell>
          <cell r="I901">
            <v>0.30127641496288299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9.7644564305957504E-4</v>
          </cell>
          <cell r="E902">
            <v>9.8278682149077973E-4</v>
          </cell>
          <cell r="F902">
            <v>9.9137063021239105E-4</v>
          </cell>
          <cell r="G902">
            <v>9.9394506983331381E-4</v>
          </cell>
          <cell r="H902">
            <v>1.7486611423436469E-3</v>
          </cell>
          <cell r="I902">
            <v>0.3021249471373581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2229.9138855027199</v>
          </cell>
          <cell r="E903">
            <v>2002.3481071374099</v>
          </cell>
          <cell r="F903">
            <v>1929.1983938835699</v>
          </cell>
          <cell r="G903">
            <v>1375.4708761388799</v>
          </cell>
          <cell r="H903">
            <v>450.39421272527801</v>
          </cell>
          <cell r="I903">
            <v>64.253297508470197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24.843069134388561</v>
          </cell>
          <cell r="E904">
            <v>22.351973628499554</v>
          </cell>
          <cell r="F904">
            <v>21.599252239104256</v>
          </cell>
          <cell r="G904">
            <v>15.475594916053982</v>
          </cell>
          <cell r="H904">
            <v>5.1181160536963466</v>
          </cell>
          <cell r="I904">
            <v>0.73015110805079686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30.256633453225472</v>
          </cell>
          <cell r="E905">
            <v>27.168902403492719</v>
          </cell>
          <cell r="F905">
            <v>26.176368980781074</v>
          </cell>
          <cell r="G905">
            <v>18.663105510703904</v>
          </cell>
          <cell r="H905">
            <v>6.1111833476971329</v>
          </cell>
          <cell r="I905">
            <v>0.87182221856811748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1.1538385707719901E-6</v>
          </cell>
          <cell r="E906">
            <v>1.59850322434419E-6</v>
          </cell>
          <cell r="F906">
            <v>3.1858386721886501E-6</v>
          </cell>
          <cell r="G906">
            <v>1.6983415390872801E-6</v>
          </cell>
          <cell r="H906">
            <v>2.1930720949576001E-5</v>
          </cell>
          <cell r="I906">
            <v>1.6976688335197199E-6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1.9285748110636907</v>
          </cell>
          <cell r="E907">
            <v>1.9285727071097647</v>
          </cell>
          <cell r="F907">
            <v>1.9285264865523295</v>
          </cell>
          <cell r="G907">
            <v>1.928489291733209</v>
          </cell>
          <cell r="H907">
            <v>0.40333039716111913</v>
          </cell>
          <cell r="I907">
            <v>6.8936491635113992E-2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7.3539331280838796E-2</v>
          </cell>
          <cell r="F908">
            <v>7.6583618048429045E-2</v>
          </cell>
          <cell r="G908">
            <v>0.20609778174260274</v>
          </cell>
          <cell r="H908">
            <v>0.61463258766138806</v>
          </cell>
          <cell r="I908">
            <v>0.61620433560518273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8.1710368089820962E-2</v>
          </cell>
          <cell r="F909">
            <v>8.5092908942698955E-2</v>
          </cell>
          <cell r="G909">
            <v>0.22899753526955852</v>
          </cell>
          <cell r="H909">
            <v>0.6829250974015425</v>
          </cell>
          <cell r="I909">
            <v>0.68467148400575872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7.3539331280838796E-2</v>
          </cell>
          <cell r="F910">
            <v>7.6583618048429045E-2</v>
          </cell>
          <cell r="G910">
            <v>0.20609778174260274</v>
          </cell>
          <cell r="H910">
            <v>0.61463258766138806</v>
          </cell>
          <cell r="I910">
            <v>0.61620433560518273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6.0910628054768002E-3</v>
          </cell>
          <cell r="F911">
            <v>2.3861548146853199E-5</v>
          </cell>
          <cell r="G911">
            <v>1.0091456594420701E-2</v>
          </cell>
          <cell r="H911">
            <v>3.0620693011335801E-2</v>
          </cell>
          <cell r="I911">
            <v>2.15262619754828E-2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6.0910628054768002E-3</v>
          </cell>
          <cell r="F912">
            <v>6.1147722259607684E-3</v>
          </cell>
          <cell r="G912">
            <v>1.620582393801805E-2</v>
          </cell>
          <cell r="H912">
            <v>4.8774698448238694E-2</v>
          </cell>
          <cell r="I912">
            <v>4.8510626974259181E-2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7.2465065477079586E-3</v>
          </cell>
          <cell r="E913">
            <v>1.6627965532114433E-3</v>
          </cell>
          <cell r="F913">
            <v>5.3822710948250212E-3</v>
          </cell>
          <cell r="G913">
            <v>4.9885501836276413E-3</v>
          </cell>
          <cell r="H913">
            <v>1.3740907671431716E-2</v>
          </cell>
          <cell r="I913">
            <v>2.973525206867178E-2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7.1736511277576305E-3</v>
          </cell>
          <cell r="E914">
            <v>1.6624939160270562E-3</v>
          </cell>
          <cell r="F914">
            <v>5.3853670338524307E-3</v>
          </cell>
          <cell r="G914">
            <v>5.1672245832174437E-3</v>
          </cell>
          <cell r="H914">
            <v>1.4559905547640769E-2</v>
          </cell>
          <cell r="I914">
            <v>3.1110502945444856E-2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1.4420157675465598E-2</v>
          </cell>
          <cell r="E915">
            <v>3.3252904692384999E-3</v>
          </cell>
          <cell r="F915">
            <v>1.0767638128677448E-2</v>
          </cell>
          <cell r="G915">
            <v>1.015577476684509E-2</v>
          </cell>
          <cell r="H915">
            <v>2.8300813219072463E-2</v>
          </cell>
          <cell r="I915">
            <v>6.0845755014116681E-2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2.7716869634695018E-6</v>
          </cell>
          <cell r="E916">
            <v>2.7465233453231771E-6</v>
          </cell>
          <cell r="F916">
            <v>4.7173604831000394E-3</v>
          </cell>
          <cell r="G916">
            <v>1.3593362172736501E-3</v>
          </cell>
          <cell r="H916">
            <v>6.7071868575959179</v>
          </cell>
          <cell r="I916">
            <v>8.2239582867233345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1.8458908818836966E-6</v>
          </cell>
          <cell r="E917">
            <v>1.8355423111227782E-6</v>
          </cell>
          <cell r="F917">
            <v>6.0933816438527499E-3</v>
          </cell>
          <cell r="G917">
            <v>1.7051053320758516E-3</v>
          </cell>
          <cell r="H917">
            <v>7.8908600810198424</v>
          </cell>
          <cell r="I917">
            <v>9.1377635420024408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8.4785274441637505E-3</v>
          </cell>
          <cell r="E918">
            <v>1.5008627105781699E-2</v>
          </cell>
          <cell r="F918">
            <v>9.0699793753470199E-6</v>
          </cell>
          <cell r="G918">
            <v>4.9676831022298399E-4</v>
          </cell>
          <cell r="H918">
            <v>4.2338012181157299E-2</v>
          </cell>
          <cell r="I918">
            <v>7.6698559357704907E-2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8.4785274441637505E-3</v>
          </cell>
          <cell r="E919">
            <v>2.3487154549945401E-2</v>
          </cell>
          <cell r="F919">
            <v>2.3496224529320799E-2</v>
          </cell>
          <cell r="G919">
            <v>2.39929928395437E-2</v>
          </cell>
          <cell r="H919">
            <v>0.15488871686135899</v>
          </cell>
          <cell r="I919">
            <v>0.15488882453465899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0.15438687806343332</v>
          </cell>
          <cell r="F920">
            <v>0.14929064137105097</v>
          </cell>
          <cell r="G920">
            <v>2.5715046102380281E-3</v>
          </cell>
          <cell r="H920">
            <v>1.3822606450907006E-3</v>
          </cell>
          <cell r="I920">
            <v>6.514217477769595E-4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0.15438687806343332</v>
          </cell>
          <cell r="F921">
            <v>0.14929064137105097</v>
          </cell>
          <cell r="G921">
            <v>2.5715046102380281E-3</v>
          </cell>
          <cell r="H921">
            <v>1.3822606450907006E-3</v>
          </cell>
          <cell r="I921">
            <v>6.514217477769595E-4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1.2160743427360499E-2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1.2160743427360499E-2</v>
          </cell>
          <cell r="F923">
            <v>1.2159659962323321E-2</v>
          </cell>
          <cell r="G923">
            <v>3.7747004699389963E-4</v>
          </cell>
          <cell r="H923">
            <v>2.0433658497533478E-4</v>
          </cell>
          <cell r="I923">
            <v>8.6167963237963503E-5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2.3216073637962479E-7</v>
          </cell>
          <cell r="F924">
            <v>4.706215539719158E-3</v>
          </cell>
          <cell r="G924">
            <v>4.7639384331000295E-3</v>
          </cell>
          <cell r="H924">
            <v>2.9111138726592375E-2</v>
          </cell>
          <cell r="I924">
            <v>3.7590908741075249E-2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4.7052858256474055E-3</v>
          </cell>
          <cell r="G925">
            <v>4.7630420312413319E-3</v>
          </cell>
          <cell r="H925">
            <v>2.9112437423769306E-2</v>
          </cell>
          <cell r="I925">
            <v>3.7592126510871252E-2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8.1941651414233597E-5</v>
          </cell>
          <cell r="E926">
            <v>6.5400861201982304E-4</v>
          </cell>
          <cell r="F926">
            <v>3.6315191796412499E-5</v>
          </cell>
          <cell r="G926">
            <v>7.4328147968456196E-7</v>
          </cell>
          <cell r="H926">
            <v>4.4729056642922602E-3</v>
          </cell>
          <cell r="I926">
            <v>2.56282494102095E-3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8.1941651414233597E-5</v>
          </cell>
          <cell r="E927">
            <v>7.3595026343405698E-4</v>
          </cell>
          <cell r="F927">
            <v>7.7226545523047003E-4</v>
          </cell>
          <cell r="G927">
            <v>7.7300873671015398E-4</v>
          </cell>
          <cell r="H927">
            <v>4.5021581472288498E-3</v>
          </cell>
          <cell r="I927">
            <v>5.8184006476385301E-3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0.24370126495604422</v>
          </cell>
          <cell r="F928">
            <v>0.77564922918185142</v>
          </cell>
          <cell r="G928">
            <v>1.6046448104571207</v>
          </cell>
          <cell r="H928">
            <v>2.9350081092070051</v>
          </cell>
          <cell r="I928">
            <v>4.3678023235209853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7.4908175703702021E-2</v>
          </cell>
          <cell r="F929">
            <v>0.23269476875455555</v>
          </cell>
          <cell r="G929">
            <v>0.46287831070878466</v>
          </cell>
          <cell r="H929">
            <v>0.79324543492081323</v>
          </cell>
          <cell r="I929">
            <v>1.1199493137233285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0.24370126495604422</v>
          </cell>
          <cell r="F930">
            <v>0.77564922918185142</v>
          </cell>
          <cell r="G930">
            <v>1.6046448104571207</v>
          </cell>
          <cell r="H930">
            <v>2.9350081092070051</v>
          </cell>
          <cell r="I930">
            <v>4.3678023235209853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1.78856416254577E-2</v>
          </cell>
          <cell r="F931">
            <v>3.8911283706482301E-2</v>
          </cell>
          <cell r="G931">
            <v>6.0383870854348397E-2</v>
          </cell>
          <cell r="H931">
            <v>0.10995774013012</v>
          </cell>
          <cell r="I931">
            <v>0.21604685261364501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1.78856416254577E-2</v>
          </cell>
          <cell r="F932">
            <v>5.6796837248084937E-2</v>
          </cell>
          <cell r="G932">
            <v>0.11718047355272262</v>
          </cell>
          <cell r="H932">
            <v>0.21498014280857791</v>
          </cell>
          <cell r="I932">
            <v>0.31991062385036839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1.2230666541884683</v>
          </cell>
          <cell r="E933">
            <v>1.3407668171054468</v>
          </cell>
          <cell r="F933">
            <v>1.3548126082510246</v>
          </cell>
          <cell r="G933">
            <v>1.5021031528959241</v>
          </cell>
          <cell r="H933">
            <v>3.3884201765580011</v>
          </cell>
          <cell r="I933">
            <v>8.0082746659717845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1.4022777507320194</v>
          </cell>
          <cell r="E934">
            <v>1.537224050797348</v>
          </cell>
          <cell r="F934">
            <v>1.5533279159034905</v>
          </cell>
          <cell r="G934">
            <v>1.7222003587433192</v>
          </cell>
          <cell r="H934">
            <v>3.8849119199243307</v>
          </cell>
          <cell r="I934">
            <v>9.1816953290206254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3.5122107206368298E-6</v>
          </cell>
          <cell r="E935">
            <v>2.1500071362632801E-5</v>
          </cell>
          <cell r="F935">
            <v>1.5422733761013002E-5</v>
          </cell>
          <cell r="G935">
            <v>1.0828353762058301E-2</v>
          </cell>
          <cell r="H935">
            <v>0.24922218613708699</v>
          </cell>
          <cell r="I935">
            <v>0.39396182328541202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0.10534443767939664</v>
          </cell>
          <cell r="E936">
            <v>0.10536553284301174</v>
          </cell>
          <cell r="F936">
            <v>0.1053797125925795</v>
          </cell>
          <cell r="G936">
            <v>0.11620616653735538</v>
          </cell>
          <cell r="H936">
            <v>0.38946725427415685</v>
          </cell>
          <cell r="I936">
            <v>0.63102408467270221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1.2730478931084577</v>
          </cell>
          <cell r="E938">
            <v>1.4868472389133265</v>
          </cell>
          <cell r="F938">
            <v>1.4846030201954543</v>
          </cell>
          <cell r="G938">
            <v>1.4862917895133791</v>
          </cell>
          <cell r="H938">
            <v>1.4787309758449745</v>
          </cell>
          <cell r="I938">
            <v>1.4745442418963848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7.7722898964294615E-2</v>
          </cell>
          <cell r="E939">
            <v>7.6656661436793304E-3</v>
          </cell>
          <cell r="F939">
            <v>2.3385931033163089E-2</v>
          </cell>
          <cell r="G939">
            <v>2.1782979009809134E-2</v>
          </cell>
          <cell r="H939">
            <v>7.7600946269907017E-2</v>
          </cell>
          <cell r="I939">
            <v>0.14449374237957574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0.37058476751617703</v>
          </cell>
          <cell r="E940">
            <v>0.43547257065514633</v>
          </cell>
          <cell r="F940">
            <v>0.43356196064427416</v>
          </cell>
          <cell r="G940">
            <v>0.4349392987673984</v>
          </cell>
          <cell r="H940">
            <v>0.57779701522466387</v>
          </cell>
          <cell r="I940">
            <v>0.51739532607446603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1.0991300127741976E-2</v>
          </cell>
          <cell r="E941">
            <v>3.8066891026536523E-6</v>
          </cell>
          <cell r="G941">
            <v>1.3827708212185805E-3</v>
          </cell>
          <cell r="H941">
            <v>2.1479777165908539E-2</v>
          </cell>
          <cell r="I941">
            <v>2.1221778191704951E-2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17.502391999695899</v>
          </cell>
          <cell r="E942">
            <v>20.241496837633154</v>
          </cell>
          <cell r="F942">
            <v>18.361307090253494</v>
          </cell>
          <cell r="G942">
            <v>18.363373399309442</v>
          </cell>
          <cell r="H942">
            <v>15.344660223849248</v>
          </cell>
          <cell r="I942">
            <v>7.3477424492250769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1.141552279613328E-2</v>
          </cell>
          <cell r="E943">
            <v>1.5699634763042926E-5</v>
          </cell>
          <cell r="F943">
            <v>3.5137598534341358E-3</v>
          </cell>
          <cell r="G943">
            <v>1.3685553751201106E-3</v>
          </cell>
          <cell r="H943">
            <v>2.3568414926337853E-2</v>
          </cell>
          <cell r="I943">
            <v>2.2766273031423152E-2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0.10970196518089632</v>
          </cell>
          <cell r="E944">
            <v>7.1971944134499172E-2</v>
          </cell>
          <cell r="F944">
            <v>3.8059638412593737E-3</v>
          </cell>
          <cell r="G944">
            <v>1.2436054798062354E-3</v>
          </cell>
          <cell r="H944">
            <v>6.135844028066547E-3</v>
          </cell>
          <cell r="I944">
            <v>2.0118113346861393E-5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21.594669038784762</v>
          </cell>
          <cell r="E945">
            <v>19.946158740763003</v>
          </cell>
          <cell r="F945">
            <v>20.572969315172852</v>
          </cell>
          <cell r="G945">
            <v>19.220148614764028</v>
          </cell>
          <cell r="H945">
            <v>9.5311195354200393</v>
          </cell>
          <cell r="I945">
            <v>2.1611720225688094E-2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1.6505532014618034</v>
          </cell>
          <cell r="E946">
            <v>4.0033340790403402</v>
          </cell>
          <cell r="F946">
            <v>4.2855386451372333</v>
          </cell>
          <cell r="G946">
            <v>6.4894437894865789</v>
          </cell>
          <cell r="H946">
            <v>16.397728692258696</v>
          </cell>
          <cell r="I946">
            <v>19.197343765136672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4.3392376051575905</v>
          </cell>
          <cell r="E947">
            <v>4.386960147411453</v>
          </cell>
          <cell r="F947">
            <v>4.2201422309328649</v>
          </cell>
          <cell r="G947">
            <v>3.7592874172476214</v>
          </cell>
          <cell r="H947">
            <v>3.5231320547914433</v>
          </cell>
          <cell r="I947">
            <v>1.4936106719823985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1.7403677919463985</v>
          </cell>
          <cell r="E948">
            <v>3.5037568994555439</v>
          </cell>
          <cell r="F948">
            <v>3.5165255852697586</v>
          </cell>
          <cell r="G948">
            <v>3.2782389016757976</v>
          </cell>
          <cell r="H948">
            <v>2.4987223569476353</v>
          </cell>
          <cell r="I948">
            <v>2.0848578980525652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4.2325172486110132</v>
          </cell>
          <cell r="E949">
            <v>3.5068235584953094</v>
          </cell>
          <cell r="F949">
            <v>4.2760499099173215</v>
          </cell>
          <cell r="G949">
            <v>2.0145960378868155</v>
          </cell>
          <cell r="H949">
            <v>0.67823146242122112</v>
          </cell>
          <cell r="I949">
            <v>0.22153699893996123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9.0976258090529374</v>
          </cell>
          <cell r="E950">
            <v>10.275868657649973</v>
          </cell>
          <cell r="F950">
            <v>10.273184497498356</v>
          </cell>
          <cell r="G950">
            <v>10.275203479881974</v>
          </cell>
          <cell r="H950">
            <v>11.284371137769503</v>
          </cell>
          <cell r="I950">
            <v>24.361728415535495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1.4027416043500348E-2</v>
          </cell>
          <cell r="E951">
            <v>2.9787649446868213E-5</v>
          </cell>
          <cell r="F951">
            <v>1.9466459947331313E-3</v>
          </cell>
          <cell r="G951">
            <v>5.2750507090220441E-4</v>
          </cell>
          <cell r="H951">
            <v>6.1447069442974846E-3</v>
          </cell>
          <cell r="I951">
            <v>1.317244993678628E-2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1.5013894846955091E-3</v>
          </cell>
          <cell r="E952">
            <v>4.8388927639689508E-5</v>
          </cell>
          <cell r="F952">
            <v>3.2626418382608054E-4</v>
          </cell>
          <cell r="G952">
            <v>2.74473062151493E-4</v>
          </cell>
          <cell r="H952">
            <v>2.7670787962808898E-3</v>
          </cell>
          <cell r="I952">
            <v>1.294060005602852E-4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4.4806126963041294E-2</v>
          </cell>
          <cell r="E953">
            <v>6.2148304020459852E-3</v>
          </cell>
          <cell r="F953">
            <v>2.7980237443066266E-2</v>
          </cell>
          <cell r="G953">
            <v>0.50501224638152253</v>
          </cell>
          <cell r="H953">
            <v>1.0356609584580714</v>
          </cell>
          <cell r="I953">
            <v>1.008867607703388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3.0259265833293442E-7</v>
          </cell>
          <cell r="F954">
            <v>9.6488987142132476E-6</v>
          </cell>
          <cell r="G954">
            <v>1.3180907376040546E-4</v>
          </cell>
          <cell r="H954">
            <v>2.2439991730676422E-3</v>
          </cell>
          <cell r="I954">
            <v>8.8306227243114603E-5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4.6307516447736778E-2</v>
          </cell>
          <cell r="E955">
            <v>6.2651504485577514E-3</v>
          </cell>
          <cell r="F955">
            <v>2.831660949042334E-2</v>
          </cell>
          <cell r="G955">
            <v>0.50541860263153027</v>
          </cell>
          <cell r="H955">
            <v>1.0406720364274193</v>
          </cell>
          <cell r="I955">
            <v>1.0090853199311913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4.3446397279059634E-2</v>
          </cell>
          <cell r="E956">
            <v>6.09461813070372E-3</v>
          </cell>
          <cell r="F956">
            <v>2.716412464548295E-2</v>
          </cell>
          <cell r="G956">
            <v>0.49972369704121478</v>
          </cell>
          <cell r="H956">
            <v>1.0180218854877494</v>
          </cell>
          <cell r="I956">
            <v>0.99871235348248355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4.3885249776827936E-2</v>
          </cell>
          <cell r="E957">
            <v>6.156179930003754E-3</v>
          </cell>
          <cell r="F957">
            <v>2.7438509742912027E-2</v>
          </cell>
          <cell r="G957">
            <v>0.50477141115274249</v>
          </cell>
          <cell r="H957">
            <v>1.0283049348361111</v>
          </cell>
          <cell r="I957">
            <v>1.0088003570530133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4.3446397279059634E-2</v>
          </cell>
          <cell r="E958">
            <v>6.09461813070372E-3</v>
          </cell>
          <cell r="F958">
            <v>2.716412464548295E-2</v>
          </cell>
          <cell r="G958">
            <v>0.49972369704121478</v>
          </cell>
          <cell r="H958">
            <v>1.0180218854877494</v>
          </cell>
          <cell r="I958">
            <v>0.99871235348248355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1.1279284762139E-7</v>
          </cell>
          <cell r="E959">
            <v>4.7242781688340199E-4</v>
          </cell>
          <cell r="F959">
            <v>1.76614832938745E-3</v>
          </cell>
          <cell r="G959">
            <v>3.6454066369959799E-2</v>
          </cell>
          <cell r="H959">
            <v>3.4124829316199999E-2</v>
          </cell>
          <cell r="I959">
            <v>4.9283183884535099E-2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6.7983137913963515E-3</v>
          </cell>
          <cell r="E960">
            <v>7.2049460389887309E-4</v>
          </cell>
          <cell r="F960">
            <v>2.18992983474031E-3</v>
          </cell>
          <cell r="G960">
            <v>3.7711204354846102E-2</v>
          </cell>
          <cell r="H960">
            <v>7.7913181628369993E-2</v>
          </cell>
          <cell r="I960">
            <v>7.5195033866317595E-2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1.7517443121007115</v>
          </cell>
          <cell r="E961">
            <v>1.5054744683792005</v>
          </cell>
          <cell r="F961">
            <v>1.7972383424433718</v>
          </cell>
          <cell r="G961">
            <v>2.0907529092397472</v>
          </cell>
          <cell r="H961">
            <v>3.0464282588507916</v>
          </cell>
          <cell r="I961">
            <v>4.8803815953140006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0.38319477663395118</v>
          </cell>
          <cell r="E962">
            <v>1.8851922220156305</v>
          </cell>
          <cell r="F962">
            <v>2.4322005079570181</v>
          </cell>
          <cell r="G962">
            <v>3.336006248670861</v>
          </cell>
          <cell r="H962">
            <v>4.24668978869129</v>
          </cell>
          <cell r="I962">
            <v>4.9209645951298873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3.390665239246363</v>
          </cell>
          <cell r="F963">
            <v>4.2294388504003919</v>
          </cell>
          <cell r="G963">
            <v>5.4267591579106043</v>
          </cell>
          <cell r="H963">
            <v>7.2931180475420847</v>
          </cell>
          <cell r="I963">
            <v>9.8013461904438834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6.6780421026202609E-6</v>
          </cell>
          <cell r="H964">
            <v>2.3981722972050541</v>
          </cell>
          <cell r="I964">
            <v>2.5375166991574569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6.7454970733538056E-6</v>
          </cell>
          <cell r="H965">
            <v>2.4223962598030866</v>
          </cell>
          <cell r="I965">
            <v>2.5631481809671288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4.2748469891229901E-5</v>
          </cell>
          <cell r="H966">
            <v>0.25706516116912698</v>
          </cell>
          <cell r="I966">
            <v>1.8708054144233099E-2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4.2748469891229901E-5</v>
          </cell>
          <cell r="H967">
            <v>0.32208060074115802</v>
          </cell>
          <cell r="I967">
            <v>0.34078865488539201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1.845822519694752</v>
          </cell>
          <cell r="E968">
            <v>3.6002625785522079E-4</v>
          </cell>
          <cell r="F968">
            <v>9.7720973407837961E-4</v>
          </cell>
          <cell r="G968">
            <v>4.6875159690335151E-4</v>
          </cell>
          <cell r="H968">
            <v>8.88895317293718E-4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210.21014459825599</v>
          </cell>
          <cell r="E969">
            <v>4.0824713724839097E-2</v>
          </cell>
          <cell r="F969">
            <v>0.110098069719667</v>
          </cell>
          <cell r="G969">
            <v>5.22531638965733E-2</v>
          </cell>
          <cell r="H969">
            <v>9.7033406956039403E-2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2.7300018778994293</v>
          </cell>
          <cell r="E970">
            <v>5.3019108733557286E-4</v>
          </cell>
          <cell r="F970">
            <v>1.4298450612943833E-3</v>
          </cell>
          <cell r="G970">
            <v>6.78612518137317E-4</v>
          </cell>
          <cell r="H970">
            <v>1.260174116312199E-3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4.0531951931583601E-4</v>
          </cell>
          <cell r="E971">
            <v>1.2684977127163799E-5</v>
          </cell>
          <cell r="F971">
            <v>6.4357616914078206E-5</v>
          </cell>
          <cell r="G971">
            <v>1.28938597972876E-5</v>
          </cell>
          <cell r="H971">
            <v>7.5760186756842202E-5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0.10112231951931584</v>
          </cell>
          <cell r="E972">
            <v>3.4065773268004973E-5</v>
          </cell>
          <cell r="F972">
            <v>9.2106505839073538E-5</v>
          </cell>
          <cell r="G972">
            <v>4.4311056886361944E-5</v>
          </cell>
          <cell r="H972">
            <v>8.3712849602867091E-5</v>
          </cell>
          <cell r="I972">
            <v>1.4455103236959911E-9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1.5637274263085694</v>
          </cell>
          <cell r="G973">
            <v>2.200087291629734</v>
          </cell>
          <cell r="H973">
            <v>2.3347786136599655</v>
          </cell>
          <cell r="I973">
            <v>2.7945249071075833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1.5637953125251327</v>
          </cell>
          <cell r="G974">
            <v>2.2001800294079543</v>
          </cell>
          <cell r="H974">
            <v>2.3348820320903179</v>
          </cell>
          <cell r="I974">
            <v>2.794633357202438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7.59236501472916E-3</v>
          </cell>
          <cell r="E975">
            <v>5.0369038600886401E-2</v>
          </cell>
          <cell r="F975">
            <v>8.7350315547273905E-2</v>
          </cell>
          <cell r="G975">
            <v>7.9124959284779195E-2</v>
          </cell>
          <cell r="H975">
            <v>0.16100548780375901</v>
          </cell>
          <cell r="I975">
            <v>0.17546939298780401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7.5936045441322483E-3</v>
          </cell>
          <cell r="E976">
            <v>5.7915893846203048E-2</v>
          </cell>
          <cell r="F976">
            <v>0.14524238925098512</v>
          </cell>
          <cell r="G976">
            <v>0.22433305744040988</v>
          </cell>
          <cell r="H976">
            <v>0.26427178948379537</v>
          </cell>
          <cell r="I976">
            <v>0.30657552889737255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3.4081559411359608E-3</v>
          </cell>
          <cell r="G977">
            <v>9.8079719639977713E-4</v>
          </cell>
          <cell r="H977">
            <v>1.2543236766607452E-2</v>
          </cell>
          <cell r="I977">
            <v>2.0773756872022087E-2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4.4110245345712852E-3</v>
          </cell>
          <cell r="G978">
            <v>1.2417393088126926E-3</v>
          </cell>
          <cell r="H978">
            <v>1.4774195709276934E-2</v>
          </cell>
          <cell r="I978">
            <v>2.3104231308845691E-2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1.48239924265764E-2</v>
          </cell>
          <cell r="E979">
            <v>3.2562872540839501E-3</v>
          </cell>
          <cell r="F979">
            <v>1.28552459013482E-2</v>
          </cell>
          <cell r="G979">
            <v>1.3010297151780001E-2</v>
          </cell>
          <cell r="H979">
            <v>2.0258464559946E-2</v>
          </cell>
          <cell r="I979">
            <v>6.06794712790278E-2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1.48239924265764E-2</v>
          </cell>
          <cell r="E980">
            <v>1.7962372598576068E-2</v>
          </cell>
          <cell r="F980">
            <v>3.0789550379103813E-2</v>
          </cell>
          <cell r="G980">
            <v>4.3766515667663222E-2</v>
          </cell>
          <cell r="H980">
            <v>4.402150997572217E-2</v>
          </cell>
          <cell r="I980">
            <v>8.069118602184748E-2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1.2595907664842204E-3</v>
          </cell>
          <cell r="H981">
            <v>1.5387539904876053E-3</v>
          </cell>
          <cell r="I981">
            <v>6.2375895959769349E-4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1.8564286587265891E-4</v>
          </cell>
          <cell r="H982">
            <v>4.6511206563356098E-4</v>
          </cell>
          <cell r="I982">
            <v>7.3569577193377693E-6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6.5487643739755432E-7</v>
          </cell>
          <cell r="H983">
            <v>3.0094667023390057E-6</v>
          </cell>
          <cell r="I983">
            <v>8.5334416662213412E-7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1.447403838465335E-3</v>
          </cell>
          <cell r="H984">
            <v>2.0077384855981028E-3</v>
          </cell>
          <cell r="I984">
            <v>6.3353825919455222E-4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4.0476721173544705</v>
          </cell>
          <cell r="E985">
            <v>4.5838340320202926</v>
          </cell>
          <cell r="F985">
            <v>4.7897682030289177</v>
          </cell>
          <cell r="G985">
            <v>4.948757445911518</v>
          </cell>
          <cell r="H985">
            <v>7.0838791775599743</v>
          </cell>
          <cell r="I985">
            <v>16.740756839202817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4.0476721173544705</v>
          </cell>
          <cell r="E986">
            <v>4.5838340320202926</v>
          </cell>
          <cell r="F986">
            <v>4.7897682030289177</v>
          </cell>
          <cell r="G986">
            <v>4.948757445911518</v>
          </cell>
          <cell r="H986">
            <v>7.0838791775599743</v>
          </cell>
          <cell r="I986">
            <v>16.740756839202817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6.8816628180768558E-2</v>
          </cell>
          <cell r="E988">
            <v>4.2784485001127349E-5</v>
          </cell>
          <cell r="F988">
            <v>2.4339983969343362E-3</v>
          </cell>
          <cell r="G988">
            <v>5.6163668165312079E-4</v>
          </cell>
          <cell r="H988">
            <v>4.2758044616172469E-2</v>
          </cell>
          <cell r="I988">
            <v>3.9553923079781797E-2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1.3664882422420075</v>
          </cell>
          <cell r="E989">
            <v>1.6077570912554391</v>
          </cell>
          <cell r="F989">
            <v>1.6055827129776976</v>
          </cell>
          <cell r="G989">
            <v>1.6073289928691912</v>
          </cell>
          <cell r="H989">
            <v>1.6191197282154353</v>
          </cell>
          <cell r="I989">
            <v>1.611544916153113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8.7149130955406873E-6</v>
          </cell>
          <cell r="F990">
            <v>4.3089875307324201E-3</v>
          </cell>
          <cell r="G990">
            <v>1.4585313339293665E-3</v>
          </cell>
          <cell r="H990">
            <v>7.0328879866488031E-2</v>
          </cell>
          <cell r="I990">
            <v>6.4271050272851446E-2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1.9335890534333781E-6</v>
          </cell>
          <cell r="G991">
            <v>3.1063202369845393E-3</v>
          </cell>
          <cell r="H991">
            <v>7.0293755038422001E-2</v>
          </cell>
          <cell r="I991">
            <v>6.2040194780420936E-2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0.44322655761198687</v>
          </cell>
          <cell r="E992">
            <v>0.4708857121269065</v>
          </cell>
          <cell r="F992">
            <v>0.46903947895199749</v>
          </cell>
          <cell r="G992">
            <v>0.47060326635237881</v>
          </cell>
          <cell r="H992">
            <v>1.4453617447103564</v>
          </cell>
          <cell r="I992">
            <v>1.4028920395457849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1.9599171200141581</v>
          </cell>
          <cell r="E993">
            <v>3.7886824748010497</v>
          </cell>
          <cell r="F993">
            <v>3.9157179196493552</v>
          </cell>
          <cell r="G993">
            <v>4.0909148026248241</v>
          </cell>
          <cell r="H993">
            <v>3.5642015149611117</v>
          </cell>
          <cell r="I993">
            <v>3.3633804862351249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18.885350091442739</v>
          </cell>
          <cell r="E994">
            <v>18.928891183013956</v>
          </cell>
          <cell r="F994">
            <v>18.960944312699365</v>
          </cell>
          <cell r="G994">
            <v>18.789927924478125</v>
          </cell>
          <cell r="H994">
            <v>16.027975730415903</v>
          </cell>
          <cell r="I994">
            <v>8.115126501941571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4.5465724873967019</v>
          </cell>
          <cell r="E995">
            <v>3.6632748194892257</v>
          </cell>
          <cell r="F995">
            <v>4.3066833208979798</v>
          </cell>
          <cell r="G995">
            <v>2.7205759078521261</v>
          </cell>
          <cell r="H995">
            <v>0.98325999052160729</v>
          </cell>
          <cell r="I995">
            <v>0.37937919997116115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9.801918141271809</v>
          </cell>
          <cell r="E996">
            <v>11.655153644907971</v>
          </cell>
          <cell r="F996">
            <v>11.652362213397964</v>
          </cell>
          <cell r="G996">
            <v>11.654537266648584</v>
          </cell>
          <cell r="H996">
            <v>13.294189555867474</v>
          </cell>
          <cell r="I996">
            <v>33.363562848806183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23.309893794776613</v>
          </cell>
          <cell r="E997">
            <v>18.501281708073833</v>
          </cell>
          <cell r="F997">
            <v>18.350888437284365</v>
          </cell>
          <cell r="G997">
            <v>18.352935804073894</v>
          </cell>
          <cell r="H997">
            <v>12.972244026291119</v>
          </cell>
          <cell r="I997">
            <v>6.1651989448170644E-2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1.8011612869476237</v>
          </cell>
          <cell r="E998">
            <v>4.5189421417648896</v>
          </cell>
          <cell r="F998">
            <v>4.5182685952894674</v>
          </cell>
          <cell r="G998">
            <v>4.5189749308145117</v>
          </cell>
          <cell r="H998">
            <v>11.118037564397438</v>
          </cell>
          <cell r="I998">
            <v>12.259456053488879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4.664147089959191</v>
          </cell>
          <cell r="E999">
            <v>3.6912689071460485</v>
          </cell>
          <cell r="F999">
            <v>3.0804673320364544</v>
          </cell>
          <cell r="G999">
            <v>3.0489320495729491</v>
          </cell>
          <cell r="H999">
            <v>2.2440735706862451</v>
          </cell>
          <cell r="I999">
            <v>1.0147267380478748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0.139301717082944</v>
          </cell>
          <cell r="E1000">
            <v>6.0687041750838314E-3</v>
          </cell>
          <cell r="F1000">
            <v>2.6841424847088426E-2</v>
          </cell>
          <cell r="G1000">
            <v>0.49929411463085721</v>
          </cell>
          <cell r="H1000">
            <v>1.0448673879787058</v>
          </cell>
          <cell r="I1000">
            <v>1.0200256729501833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4.658756871773524E-3</v>
          </cell>
          <cell r="H1001">
            <v>7.4586068099941754</v>
          </cell>
          <cell r="I1001">
            <v>14.245913449056603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5.7872516694287609E-3</v>
          </cell>
          <cell r="H1002">
            <v>9.2249385402401742</v>
          </cell>
          <cell r="I1002">
            <v>17.543157452855692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4.0669858368575298E-4</v>
          </cell>
          <cell r="H1003">
            <v>4.4208333793026702E-2</v>
          </cell>
          <cell r="I1003">
            <v>0.95866057550021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4.0669858368575298E-4</v>
          </cell>
          <cell r="H1004">
            <v>0.67293779587059355</v>
          </cell>
          <cell r="I1004">
            <v>1.2565728696277285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7.5520114997712478E-3</v>
          </cell>
          <cell r="G1005">
            <v>2.9673190218437566E-4</v>
          </cell>
          <cell r="H1005">
            <v>5.5934697820573003E-5</v>
          </cell>
          <cell r="I1005">
            <v>2.3636878365343102E-5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3.8939146811844898E-8</v>
          </cell>
          <cell r="F1006">
            <v>7.5524603660482859E-3</v>
          </cell>
          <cell r="G1006">
            <v>2.9683186714554992E-4</v>
          </cell>
          <cell r="H1006">
            <v>5.6032128686866835E-5</v>
          </cell>
          <cell r="I1006">
            <v>2.3627954984410587E-5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1.3699800628758099E-4</v>
          </cell>
          <cell r="E1007">
            <v>7.5447368372092501E-4</v>
          </cell>
          <cell r="F1007">
            <v>3.5600899028781397E-5</v>
          </cell>
          <cell r="G1007">
            <v>1.91011430816886E-5</v>
          </cell>
          <cell r="H1007">
            <v>1.07423495062617E-5</v>
          </cell>
          <cell r="I1007">
            <v>5.4032579998167102E-6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1.3699800628758099E-4</v>
          </cell>
          <cell r="E1008">
            <v>8.8553512560621674E-4</v>
          </cell>
          <cell r="F1008">
            <v>9.0113007764018431E-4</v>
          </cell>
          <cell r="G1008">
            <v>8.3913116438632087E-5</v>
          </cell>
          <cell r="H1008">
            <v>2.4149892462914404E-5</v>
          </cell>
          <cell r="I1008">
            <v>1.0179483414649401E-5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9.2701560007341808</v>
          </cell>
          <cell r="E1009">
            <v>9.2700891952604998</v>
          </cell>
          <cell r="F1009">
            <v>0.19995758380770001</v>
          </cell>
          <cell r="G1009">
            <v>0.10016757036462701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7.2001211656187836E-2</v>
          </cell>
          <cell r="E1010">
            <v>7.2000692778722356E-2</v>
          </cell>
          <cell r="F1010">
            <v>1.5530686120986362E-3</v>
          </cell>
          <cell r="G1010">
            <v>7.7800054652137497E-4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0.10000168285581652</v>
          </cell>
          <cell r="E1011">
            <v>0.10000096219266991</v>
          </cell>
          <cell r="F1011">
            <v>2.1570397390258838E-3</v>
          </cell>
          <cell r="G1011">
            <v>1.0805563146130217E-3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6.6690608163923878E-3</v>
          </cell>
          <cell r="F1012">
            <v>2.188550146891002E-4</v>
          </cell>
          <cell r="G1012">
            <v>1.1935578581788973E-4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2101.8896799346599</v>
          </cell>
          <cell r="E1013">
            <v>1815.4999340731199</v>
          </cell>
          <cell r="F1013">
            <v>1817.46497408148</v>
          </cell>
          <cell r="G1013">
            <v>1248.6950826454199</v>
          </cell>
          <cell r="H1013">
            <v>642.09865669942496</v>
          </cell>
          <cell r="I1013">
            <v>114.369148091451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37.474641440981188</v>
          </cell>
          <cell r="E1014">
            <v>32.087363726684728</v>
          </cell>
          <cell r="F1014">
            <v>34.652247365576017</v>
          </cell>
          <cell r="G1014">
            <v>24.606591215196818</v>
          </cell>
          <cell r="H1014">
            <v>15.806359724601455</v>
          </cell>
          <cell r="I1014">
            <v>6.4289243111184637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37.267547516572037</v>
          </cell>
          <cell r="E1015">
            <v>32.189715143140411</v>
          </cell>
          <cell r="F1015">
            <v>32.224556278040495</v>
          </cell>
          <cell r="G1015">
            <v>22.13998373484792</v>
          </cell>
          <cell r="H1015">
            <v>11.384727955663548</v>
          </cell>
          <cell r="I1015">
            <v>2.0278217746711191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0.3268111480121747</v>
          </cell>
          <cell r="E1016">
            <v>1.5518684996965981E-4</v>
          </cell>
          <cell r="F1016">
            <v>2.5343715081795382</v>
          </cell>
          <cell r="G1016">
            <v>2.5343884106543233</v>
          </cell>
          <cell r="H1016">
            <v>4.3815586870637011</v>
          </cell>
          <cell r="I1016">
            <v>4.3815608721526029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4.0203275604242571E-3</v>
          </cell>
          <cell r="G1017">
            <v>1.0830320373784312E-2</v>
          </cell>
          <cell r="H1017">
            <v>9.0569897591359402E-2</v>
          </cell>
          <cell r="I1017">
            <v>4.0084214343887627E-2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1.0724310796950899E-6</v>
          </cell>
          <cell r="E1018">
            <v>6.5780774210283001E-7</v>
          </cell>
          <cell r="F1018">
            <v>9.4707367973253498E-7</v>
          </cell>
          <cell r="G1018">
            <v>1.16523521986367E-6</v>
          </cell>
          <cell r="H1018">
            <v>3.4875570500757101E-6</v>
          </cell>
          <cell r="I1018">
            <v>1.20964155939645E-5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1.9844844426971797</v>
          </cell>
          <cell r="E1019">
            <v>1.9844851005049218</v>
          </cell>
          <cell r="F1019">
            <v>1.9844860475786015</v>
          </cell>
          <cell r="G1019">
            <v>1.9844872128138213</v>
          </cell>
          <cell r="H1019">
            <v>1.9844929370276405</v>
          </cell>
          <cell r="I1019">
            <v>1.0954811006230545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2.1910182396781702E-2</v>
          </cell>
          <cell r="G1020">
            <v>2.6454630866080901E-2</v>
          </cell>
          <cell r="H1020">
            <v>2.9053795212181498E-2</v>
          </cell>
          <cell r="I1020">
            <v>5.8621196309538902E-2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7.7695682258091048E-4</v>
          </cell>
          <cell r="G1021">
            <v>9.7563177662142247E-4</v>
          </cell>
          <cell r="H1021">
            <v>1.1436068328199095E-3</v>
          </cell>
          <cell r="I1021">
            <v>2.4321560170978912E-3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7.7695682258091048E-4</v>
          </cell>
          <cell r="G1022">
            <v>9.7563177662142247E-4</v>
          </cell>
          <cell r="H1022">
            <v>1.1436068328199095E-3</v>
          </cell>
          <cell r="I1022">
            <v>2.4321560170978912E-3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3.8847841129045508E-4</v>
          </cell>
          <cell r="G1023">
            <v>4.6905373876029982E-4</v>
          </cell>
          <cell r="H1023">
            <v>5.1513821298194117E-4</v>
          </cell>
          <cell r="I1023">
            <v>1.0393829132896973E-3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6.1879362109495605E-7</v>
          </cell>
          <cell r="E1024">
            <v>1.8729440069194101E-6</v>
          </cell>
          <cell r="F1024">
            <v>9.0599841307953497E-5</v>
          </cell>
          <cell r="G1024">
            <v>4.6976610818331599E-6</v>
          </cell>
          <cell r="H1024">
            <v>2.3321065176960901E-5</v>
          </cell>
          <cell r="I1024">
            <v>1.4028414123644001E-4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6.1879362109495605E-7</v>
          </cell>
          <cell r="E1025">
            <v>2.4527244597506865E-6</v>
          </cell>
          <cell r="F1025">
            <v>9.2914260466035159E-5</v>
          </cell>
          <cell r="G1025">
            <v>9.74185436078381E-5</v>
          </cell>
          <cell r="H1025">
            <v>1.1968994507735645E-4</v>
          </cell>
          <cell r="I1025">
            <v>1.8984607699361149E-4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2.085634419491607</v>
          </cell>
          <cell r="E1026">
            <v>2.4000921323571358</v>
          </cell>
          <cell r="F1026">
            <v>2.3910781629812736</v>
          </cell>
          <cell r="G1026">
            <v>2.472522723835159</v>
          </cell>
          <cell r="H1026">
            <v>2.4997998400180195</v>
          </cell>
          <cell r="I1026">
            <v>2.4738676665346788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2.085634419491607</v>
          </cell>
          <cell r="E1027">
            <v>2.4000921323571358</v>
          </cell>
          <cell r="F1027">
            <v>2.3910781629812736</v>
          </cell>
          <cell r="G1027">
            <v>2.472522723835159</v>
          </cell>
          <cell r="H1027">
            <v>2.4997998400180195</v>
          </cell>
          <cell r="I1027">
            <v>2.4738676665346788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1.5544747253514647E-4</v>
          </cell>
          <cell r="G1028">
            <v>1.644434154832992E-4</v>
          </cell>
          <cell r="H1028">
            <v>2.1484060246644679E-4</v>
          </cell>
          <cell r="I1028">
            <v>2.2218272273248467E-4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1.5544747253514647E-4</v>
          </cell>
          <cell r="G1029">
            <v>1.644434154832992E-4</v>
          </cell>
          <cell r="H1029">
            <v>2.1484060246644679E-4</v>
          </cell>
          <cell r="I1029">
            <v>2.2218272273248467E-4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6.45628928475823E-8</v>
          </cell>
          <cell r="F1030">
            <v>1.5410098760152301E-5</v>
          </cell>
          <cell r="G1030">
            <v>1.3663602059024101E-7</v>
          </cell>
          <cell r="H1030">
            <v>2.0606511110154201E-7</v>
          </cell>
          <cell r="I1030">
            <v>6.4414958915457795E-8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6.45628928475823E-8</v>
          </cell>
          <cell r="F1031">
            <v>1.5474661652999901E-5</v>
          </cell>
          <cell r="G1031">
            <v>1.5596084828190151E-5</v>
          </cell>
          <cell r="H1031">
            <v>2.0393048548652121E-5</v>
          </cell>
          <cell r="I1031">
            <v>2.0445270373350981E-5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1.9867710140384176</v>
          </cell>
          <cell r="G1032">
            <v>1.9867819838798746</v>
          </cell>
          <cell r="H1032">
            <v>3.0640745921912469</v>
          </cell>
          <cell r="I1032">
            <v>3.0639504351158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1.9867710140384176</v>
          </cell>
          <cell r="G1033">
            <v>1.9867819838798746</v>
          </cell>
          <cell r="H1033">
            <v>3.0640745921912469</v>
          </cell>
          <cell r="I1033">
            <v>3.0639504351158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1.9867710140384176</v>
          </cell>
          <cell r="G1034">
            <v>1.9867819838798746</v>
          </cell>
          <cell r="H1034">
            <v>3.0640745921912469</v>
          </cell>
          <cell r="I1034">
            <v>3.0639504351158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7.8031179940911007E-6</v>
          </cell>
          <cell r="G1035">
            <v>1.59313867883176E-6</v>
          </cell>
          <cell r="H1035">
            <v>0.32753658845143702</v>
          </cell>
          <cell r="I1035">
            <v>0.15758806332174199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0.288536690416616</v>
          </cell>
          <cell r="G1036">
            <v>0.28853828355529487</v>
          </cell>
          <cell r="H1036">
            <v>0.44499206354836701</v>
          </cell>
          <cell r="I1036">
            <v>0.44497433871449099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E1037">
            <v>1.3641334463342901E-8</v>
          </cell>
          <cell r="F1037">
            <v>1.22132451456391E-8</v>
          </cell>
          <cell r="G1037">
            <v>1.12820399768401E-8</v>
          </cell>
          <cell r="H1037">
            <v>1.4465769355335501E-8</v>
          </cell>
          <cell r="I1037">
            <v>1.0648151145011201E-8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E1038">
            <v>1.3641334463342901E-8</v>
          </cell>
          <cell r="F1038">
            <v>2.5854579608982001E-8</v>
          </cell>
          <cell r="G1038">
            <v>3.7136619585822E-8</v>
          </cell>
          <cell r="H1038">
            <v>6.5994597876860495E-8</v>
          </cell>
          <cell r="I1038">
            <v>7.6642749021871697E-8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0.43546864861332801</v>
          </cell>
          <cell r="G1039">
            <v>0.43547295897649507</v>
          </cell>
          <cell r="H1039">
            <v>0.60745161266689218</v>
          </cell>
          <cell r="I1039">
            <v>0.56882516813306561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0.43546864861332801</v>
          </cell>
          <cell r="G1040">
            <v>0.43547295897649507</v>
          </cell>
          <cell r="H1040">
            <v>0.60745161266689218</v>
          </cell>
          <cell r="I1040">
            <v>0.56882516813306561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1.1611646151517799E-6</v>
          </cell>
          <cell r="G1041">
            <v>6.2598956492369098E-7</v>
          </cell>
          <cell r="H1041">
            <v>4.5554709022244101E-2</v>
          </cell>
          <cell r="I1041">
            <v>3.1502609619521102E-2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6.3242659452578606E-2</v>
          </cell>
          <cell r="G1042">
            <v>6.3243285442143526E-2</v>
          </cell>
          <cell r="H1042">
            <v>8.8219472997634496E-2</v>
          </cell>
          <cell r="I1042">
            <v>8.2609888245337604E-2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0.68759669873823093</v>
          </cell>
          <cell r="G1043">
            <v>0.70213419388860365</v>
          </cell>
          <cell r="H1043">
            <v>4.5326857429007417</v>
          </cell>
          <cell r="I1043">
            <v>4.5326889469440212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0.68759669873823093</v>
          </cell>
          <cell r="G1044">
            <v>0.70213419388860365</v>
          </cell>
          <cell r="H1044">
            <v>4.5326857429007417</v>
          </cell>
          <cell r="I1044">
            <v>4.5326889469440212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3.8547412345224801E-5</v>
          </cell>
          <cell r="G1045">
            <v>2.1112653184476799E-3</v>
          </cell>
          <cell r="H1045">
            <v>0.16601494898765701</v>
          </cell>
          <cell r="I1045">
            <v>0.33018360783128198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9.9858954249613149E-2</v>
          </cell>
          <cell r="G1046">
            <v>0.10197021956806079</v>
          </cell>
          <cell r="H1046">
            <v>0.65827724167203405</v>
          </cell>
          <cell r="I1046">
            <v>0.65827770699191102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F1047">
            <v>1.8276549799739197</v>
          </cell>
          <cell r="G1047">
            <v>1.5391401741445985</v>
          </cell>
          <cell r="H1047">
            <v>1.691985112109923</v>
          </cell>
          <cell r="I1047">
            <v>4.835283274194289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F1048">
            <v>1.8277490808988019</v>
          </cell>
          <cell r="G1048">
            <v>1.539217350538691</v>
          </cell>
          <cell r="H1048">
            <v>1.6920737547775742</v>
          </cell>
          <cell r="I1048">
            <v>4.8354880559198374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8.6126885221766893E-3</v>
          </cell>
          <cell r="E1049">
            <v>0.18506440815334399</v>
          </cell>
          <cell r="F1049">
            <v>6.6236910460946606E-5</v>
          </cell>
          <cell r="G1049">
            <v>6.4425937050764694E-5</v>
          </cell>
          <cell r="H1049">
            <v>0.12651753740728799</v>
          </cell>
          <cell r="I1049">
            <v>0.42882537044645003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8.6126885221766893E-3</v>
          </cell>
          <cell r="E1050">
            <v>0.1936505760872923</v>
          </cell>
          <cell r="F1050">
            <v>0.19365654009255334</v>
          </cell>
          <cell r="G1050">
            <v>0.19365667295997477</v>
          </cell>
          <cell r="H1050">
            <v>0.22351494934530225</v>
          </cell>
          <cell r="I1050">
            <v>0.56160744707596533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9.8138885146475268</v>
          </cell>
          <cell r="E1051">
            <v>10.335083770621212</v>
          </cell>
          <cell r="F1051">
            <v>10.500558070569507</v>
          </cell>
          <cell r="G1051">
            <v>10.643435033778822</v>
          </cell>
          <cell r="H1051">
            <v>11.063816449809016</v>
          </cell>
          <cell r="I1051">
            <v>12.04021284121233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11.646936635709313</v>
          </cell>
          <cell r="E1052">
            <v>12.258978929639147</v>
          </cell>
          <cell r="F1052">
            <v>12.445360023623065</v>
          </cell>
          <cell r="G1052">
            <v>12.598015828386071</v>
          </cell>
          <cell r="H1052">
            <v>13.061049642014051</v>
          </cell>
          <cell r="I1052">
            <v>14.176306246309622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0.18231474749566601</v>
          </cell>
          <cell r="F1053">
            <v>1.39077370986513E-4</v>
          </cell>
          <cell r="G1053">
            <v>1.4392270994318701E-2</v>
          </cell>
          <cell r="H1053">
            <v>0.29648158188458101</v>
          </cell>
          <cell r="I1053">
            <v>0.57806992841461602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0.73876037944086548</v>
          </cell>
          <cell r="F1054">
            <v>0.73888362228512694</v>
          </cell>
          <cell r="G1054">
            <v>0.75325495712977519</v>
          </cell>
          <cell r="H1054">
            <v>0.92034113072250778</v>
          </cell>
          <cell r="I1054">
            <v>1.0529570275371753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255.78083681244931</v>
          </cell>
          <cell r="J4">
            <v>707.79698640846209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3.8121440325968411E-2</v>
          </cell>
          <cell r="J5">
            <v>2.7594062217510852E-2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22.680620608780384</v>
          </cell>
          <cell r="J6">
            <v>59.863023591519543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233.06209476334263</v>
          </cell>
          <cell r="J7">
            <v>647.90636875472489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-100.81758811194165</v>
          </cell>
          <cell r="J8">
            <v>-52.661554478262993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795.85689458924412</v>
          </cell>
          <cell r="J9">
            <v>1140.9291710374996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0.88750017112778534</v>
          </cell>
          <cell r="J10">
            <v>1.0105424481582905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887.76659117986242</v>
          </cell>
          <cell r="J11">
            <v>1088.6182666864145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295.43488875793594</v>
          </cell>
          <cell r="J12">
            <v>715.10645852318032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2.8156031240425525</v>
          </cell>
          <cell r="J13">
            <v>2.061217251951958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5.7278084668655957E-3</v>
          </cell>
          <cell r="J14">
            <v>8.7212112632267559E-3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94.167870079243585</v>
          </cell>
          <cell r="J15">
            <v>1679.0351414301863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0.75602556718728153</v>
          </cell>
          <cell r="J16">
            <v>2693.9190169091999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0.17859264335365913</v>
          </cell>
          <cell r="J17">
            <v>1031.8743101700056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5.8306402361003366E-2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1.5261110823231861E-2</v>
          </cell>
          <cell r="J19">
            <v>1.9890867183130243E-2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0.3790369927795823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2.2752278117521732E-3</v>
          </cell>
          <cell r="J21">
            <v>1.1530155826636578E-3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6.3109426603269632E-3</v>
          </cell>
          <cell r="J22">
            <v>3.4818412719143627E-2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1.6981332750115621E-2</v>
          </cell>
          <cell r="J23">
            <v>1.7170485114466741E-2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2077.8629561237472</v>
          </cell>
          <cell r="J24">
            <v>8353.0314974953089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-102.52593976992317</v>
          </cell>
          <cell r="J25">
            <v>-54.144728509025654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833.33315136605574</v>
          </cell>
          <cell r="J26">
            <v>1904.7618767484453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833.33315136605574</v>
          </cell>
          <cell r="J27">
            <v>1904.7618767484453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-100.81758811194165</v>
          </cell>
          <cell r="J28">
            <v>-52.661554478262993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9.2839676078087296E-2</v>
          </cell>
          <cell r="H29">
            <v>9.2123167280214094E-2</v>
          </cell>
          <cell r="I29">
            <v>0.131489167851737</v>
          </cell>
          <cell r="J29">
            <v>4.2772333562419301E-2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1.9636453399526601E-2</v>
          </cell>
          <cell r="I30">
            <v>5.72843091492743E-2</v>
          </cell>
          <cell r="J30">
            <v>3.7823402823369399E-2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3.93187599796026</v>
          </cell>
          <cell r="F31">
            <v>0.69778925695106697</v>
          </cell>
          <cell r="G31">
            <v>2.3694715786002098</v>
          </cell>
          <cell r="H31">
            <v>2.0523135715621899</v>
          </cell>
          <cell r="I31">
            <v>5.5621018594137404</v>
          </cell>
          <cell r="J31">
            <v>11.8049001536895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8.5477918380859802E-2</v>
          </cell>
          <cell r="I32">
            <v>0.30407930255534499</v>
          </cell>
          <cell r="J32">
            <v>0.19643700152432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1127.96310757013</v>
          </cell>
          <cell r="F33">
            <v>1123.78088753372</v>
          </cell>
          <cell r="G33">
            <v>1125.8476580266899</v>
          </cell>
          <cell r="H33">
            <v>1115.56394813835</v>
          </cell>
          <cell r="I33">
            <v>961.05696191591699</v>
          </cell>
          <cell r="J33">
            <v>488.01705471850198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6.7381590085863294E-2</v>
          </cell>
          <cell r="H34">
            <v>7.8246963085907104E-2</v>
          </cell>
          <cell r="I34">
            <v>0.166428763020396</v>
          </cell>
          <cell r="J34">
            <v>5.8881514022963301E-2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1928.71040581037</v>
          </cell>
          <cell r="F35">
            <v>1522.09994686337</v>
          </cell>
          <cell r="G35">
            <v>1509.95480033117</v>
          </cell>
          <cell r="H35">
            <v>1509.94135068373</v>
          </cell>
          <cell r="I35">
            <v>1078.1906603676</v>
          </cell>
          <cell r="J35">
            <v>5.95611378942279E-2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2.4453951430011001E-2</v>
          </cell>
          <cell r="H36">
            <v>2.5761743240269398E-2</v>
          </cell>
          <cell r="I36">
            <v>0.11100934290083</v>
          </cell>
          <cell r="J36">
            <v>5.8667910400786401E-2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2.0172201131705501E-2</v>
          </cell>
          <cell r="I37">
            <v>6.2442450341276101E-2</v>
          </cell>
          <cell r="J37">
            <v>4.2918656068808403E-2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0.25064648352445001</v>
          </cell>
          <cell r="G38">
            <v>1.2810722191973301</v>
          </cell>
          <cell r="H38">
            <v>1.0751776531831501</v>
          </cell>
          <cell r="I38">
            <v>16.4356178349889</v>
          </cell>
          <cell r="J38">
            <v>11.765094613562001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0.14609519879316499</v>
          </cell>
          <cell r="H39">
            <v>0.14421802039510401</v>
          </cell>
          <cell r="I39">
            <v>0.220038749616704</v>
          </cell>
          <cell r="J39">
            <v>6.5763451505432197E-2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1043.1350953296501</v>
          </cell>
          <cell r="F40">
            <v>1201.70799045631</v>
          </cell>
          <cell r="G40">
            <v>1090.2499209960899</v>
          </cell>
          <cell r="H40">
            <v>1090.2496781060299</v>
          </cell>
          <cell r="I40">
            <v>913.08167512399496</v>
          </cell>
          <cell r="J40">
            <v>439.25350606948598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479.809819197992</v>
          </cell>
          <cell r="F41">
            <v>396.05233827241602</v>
          </cell>
          <cell r="G41">
            <v>473.41225245534702</v>
          </cell>
          <cell r="H41">
            <v>348.17952212824599</v>
          </cell>
          <cell r="I41">
            <v>288.33665031011702</v>
          </cell>
          <cell r="J41">
            <v>140.87743744016501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726.71217749944901</v>
          </cell>
          <cell r="F42">
            <v>619.21491656458898</v>
          </cell>
          <cell r="G42">
            <v>0.87992782590288798</v>
          </cell>
          <cell r="H42">
            <v>0.12848495985928701</v>
          </cell>
          <cell r="I42">
            <v>7.7308933636711194E-2</v>
          </cell>
          <cell r="J42">
            <v>2.0299829735529101E-2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1783.6625146891799</v>
          </cell>
          <cell r="F43">
            <v>1640.9693927759799</v>
          </cell>
          <cell r="G43">
            <v>1692.7673946677701</v>
          </cell>
          <cell r="H43">
            <v>1581.2984420958801</v>
          </cell>
          <cell r="I43">
            <v>786.67017508800802</v>
          </cell>
          <cell r="J43">
            <v>9.3156370189719104E-2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9.6375131409193002E-2</v>
          </cell>
          <cell r="G44">
            <v>0.50846241067957798</v>
          </cell>
          <cell r="H44">
            <v>0.38555120382304697</v>
          </cell>
          <cell r="I44">
            <v>0.49035541661580201</v>
          </cell>
          <cell r="J44">
            <v>0.184714377464335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7.8195971844944603E-2</v>
          </cell>
          <cell r="I45">
            <v>0.29438923354060598</v>
          </cell>
          <cell r="J45">
            <v>0.19211903578071701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6.40096762767896</v>
          </cell>
          <cell r="F46">
            <v>0.57660070665540797</v>
          </cell>
          <cell r="G46">
            <v>2.8136343973556799</v>
          </cell>
          <cell r="H46">
            <v>46.2759290307269</v>
          </cell>
          <cell r="I46">
            <v>96.3710616255959</v>
          </cell>
          <cell r="J46">
            <v>93.729831154330398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9.2701560007341808</v>
          </cell>
          <cell r="F47">
            <v>9.2700891952604998</v>
          </cell>
          <cell r="G47">
            <v>0.19995758380770001</v>
          </cell>
          <cell r="H47">
            <v>0.10016757036462701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2.1910182396781702E-2</v>
          </cell>
          <cell r="H48">
            <v>2.6454630866080901E-2</v>
          </cell>
          <cell r="I48">
            <v>2.9053795212181498E-2</v>
          </cell>
          <cell r="J48">
            <v>5.8621196309538902E-2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7109.59611972314</v>
          </cell>
          <cell r="F49">
            <v>6514.7169732401799</v>
          </cell>
          <cell r="G49">
            <v>5900.63723309138</v>
          </cell>
          <cell r="H49">
            <v>5695.82085221138</v>
          </cell>
          <cell r="I49">
            <v>4147.6487835900698</v>
          </cell>
          <cell r="J49">
            <v>1186.5595603670199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6.3314591238314497E-2</v>
          </cell>
          <cell r="H50">
            <v>4.8180139204288097E-2</v>
          </cell>
          <cell r="I50">
            <v>0.37708446048535399</v>
          </cell>
          <cell r="J50">
            <v>0.127972470035082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94.040462340264597</v>
          </cell>
          <cell r="F51">
            <v>98.064262433455994</v>
          </cell>
          <cell r="G51">
            <v>82.495791343829097</v>
          </cell>
          <cell r="H51">
            <v>306.242572997004</v>
          </cell>
          <cell r="I51">
            <v>286.12616849330499</v>
          </cell>
          <cell r="J51">
            <v>1.04497771754961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1440.94604214695</v>
          </cell>
          <cell r="F52">
            <v>1508.68766542618</v>
          </cell>
          <cell r="G52">
            <v>1463.11220466381</v>
          </cell>
          <cell r="H52">
            <v>1455.9775152100401</v>
          </cell>
          <cell r="I52">
            <v>1332.7438114663901</v>
          </cell>
          <cell r="J52">
            <v>852.50959077609104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7.7631139623397294E-2</v>
          </cell>
          <cell r="I53">
            <v>0.34384624781683198</v>
          </cell>
          <cell r="J53">
            <v>6.2096608561685099E-2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2229.9138855027199</v>
          </cell>
          <cell r="F54">
            <v>2002.3481071374099</v>
          </cell>
          <cell r="G54">
            <v>1929.1983938835699</v>
          </cell>
          <cell r="H54">
            <v>1375.4708761388799</v>
          </cell>
          <cell r="I54">
            <v>450.39421272527801</v>
          </cell>
          <cell r="J54">
            <v>64.253297508470197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3764.9003899899299</v>
          </cell>
          <cell r="F55">
            <v>3609.10003499705</v>
          </cell>
          <cell r="G55">
            <v>3474.8697044824498</v>
          </cell>
          <cell r="H55">
            <v>3137.8167756247499</v>
          </cell>
          <cell r="I55">
            <v>2069.98512339328</v>
          </cell>
          <cell r="J55">
            <v>917.99793508070695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1.7791374189005799E-2</v>
          </cell>
          <cell r="F56">
            <v>1.78802820080327E-2</v>
          </cell>
          <cell r="G56">
            <v>1.7798591125246201E-2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3.5183204680423392</v>
          </cell>
          <cell r="F57">
            <v>8.0803765650117292</v>
          </cell>
          <cell r="G57">
            <v>13.908576475491733</v>
          </cell>
          <cell r="H57">
            <v>23.509018647144735</v>
          </cell>
          <cell r="I57">
            <v>55.530364830419302</v>
          </cell>
          <cell r="J57">
            <v>114.06649801064745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2.2457253681547301E-2</v>
          </cell>
          <cell r="F58">
            <v>0.227904974896248</v>
          </cell>
          <cell r="G58">
            <v>0.20175274112445279</v>
          </cell>
          <cell r="H58">
            <v>0.1906983227002893</v>
          </cell>
          <cell r="I58">
            <v>0.10124170805380123</v>
          </cell>
          <cell r="J58">
            <v>4.5327433564685493E-2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6.2267479224383404</v>
          </cell>
          <cell r="F59">
            <v>10.94637946973854</v>
          </cell>
          <cell r="G59">
            <v>9.1562069575801708</v>
          </cell>
          <cell r="H59">
            <v>7.8258043572197993</v>
          </cell>
          <cell r="I59">
            <v>2.1223997433037436</v>
          </cell>
          <cell r="J59">
            <v>0.72218167333033279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6.5116685456102701</v>
          </cell>
          <cell r="F60">
            <v>17.716804352651671</v>
          </cell>
          <cell r="G60">
            <v>155.0917355784857</v>
          </cell>
          <cell r="H60">
            <v>519.69882985821346</v>
          </cell>
          <cell r="I60">
            <v>667.01796445952687</v>
          </cell>
          <cell r="J60">
            <v>344.07418927483053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12.9104011024311</v>
          </cell>
          <cell r="F61">
            <v>19.59170216302125</v>
          </cell>
          <cell r="G61">
            <v>18.366388614321757</v>
          </cell>
          <cell r="H61">
            <v>13.320426849779221</v>
          </cell>
          <cell r="I61">
            <v>1.0864548032837331</v>
          </cell>
          <cell r="J61">
            <v>0.3838521257113553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31.635199008908099</v>
          </cell>
          <cell r="G62">
            <v>48.021090583090299</v>
          </cell>
          <cell r="H62">
            <v>195.8314355814075</v>
          </cell>
          <cell r="I62">
            <v>442.94709545611892</v>
          </cell>
          <cell r="J62">
            <v>128.47373457853988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61.5061750195337</v>
          </cell>
          <cell r="F63">
            <v>128.93537515044801</v>
          </cell>
          <cell r="G63">
            <v>40.1384751242853</v>
          </cell>
          <cell r="H63">
            <v>20.009252520378901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802.55722124655802</v>
          </cell>
          <cell r="F64">
            <v>545.28081195814298</v>
          </cell>
          <cell r="G64">
            <v>407.29518341428701</v>
          </cell>
          <cell r="H64">
            <v>199.788067138294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0.2007697451752021</v>
          </cell>
          <cell r="F65">
            <v>0.23707042808839388</v>
          </cell>
          <cell r="G65">
            <v>0.19290583062159589</v>
          </cell>
          <cell r="H65">
            <v>0.16250619330631663</v>
          </cell>
          <cell r="I65">
            <v>2.3670960929473329E-2</v>
          </cell>
          <cell r="J65">
            <v>4.08225066512506E-3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3.1465775491043031</v>
          </cell>
          <cell r="F66">
            <v>3.4383758714997192</v>
          </cell>
          <cell r="G66">
            <v>3.4224875223643005</v>
          </cell>
          <cell r="H66">
            <v>2.8369841302835495</v>
          </cell>
          <cell r="I66">
            <v>5.2877281857224928E-2</v>
          </cell>
          <cell r="J66">
            <v>9.1695070647641597E-3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325.79271073686903</v>
          </cell>
          <cell r="F67">
            <v>384.72024722113645</v>
          </cell>
          <cell r="G67">
            <v>456.07008762508201</v>
          </cell>
          <cell r="H67">
            <v>257.57833363325534</v>
          </cell>
          <cell r="I67">
            <v>0.18583369285384038</v>
          </cell>
          <cell r="J67">
            <v>8.2803320618382886E-2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0.24005025479885889</v>
          </cell>
          <cell r="F68">
            <v>0.2953861348563106</v>
          </cell>
          <cell r="G68">
            <v>0.75387360658206048</v>
          </cell>
          <cell r="H68">
            <v>0.84816395583274018</v>
          </cell>
          <cell r="I68">
            <v>0.25636082904535173</v>
          </cell>
          <cell r="J68">
            <v>3.6467441139278398E-2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2.7231268283094341</v>
          </cell>
          <cell r="F69">
            <v>2.6850418556884383</v>
          </cell>
          <cell r="G69">
            <v>5.8294632664886485</v>
          </cell>
          <cell r="H69">
            <v>16.274042861531665</v>
          </cell>
          <cell r="I69">
            <v>8.8858061909814392</v>
          </cell>
          <cell r="J69">
            <v>1.5763600980258701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1.0788581398096801E-2</v>
          </cell>
          <cell r="G70">
            <v>0.10540343466660937</v>
          </cell>
          <cell r="H70">
            <v>0.2008636226964314</v>
          </cell>
          <cell r="I70">
            <v>0.10054933604578786</v>
          </cell>
          <cell r="J70">
            <v>2.0125382588113888E-2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1.15484882721942E-2</v>
          </cell>
          <cell r="G71">
            <v>9.9468314883936204E-2</v>
          </cell>
          <cell r="H71">
            <v>0.16162771487944635</v>
          </cell>
          <cell r="I71">
            <v>0.10424116314973669</v>
          </cell>
          <cell r="J71">
            <v>2.741291728724523E-2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1.06143795206177E-2</v>
          </cell>
          <cell r="G72">
            <v>8.1771575442960084E-2</v>
          </cell>
          <cell r="H72">
            <v>0.15567221306147305</v>
          </cell>
          <cell r="I72">
            <v>0.1018234429745849</v>
          </cell>
          <cell r="J72">
            <v>2.7422810420442988E-2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1.24481141042646E-2</v>
          </cell>
          <cell r="G73">
            <v>0.1009248350555353</v>
          </cell>
          <cell r="H73">
            <v>0.16350881669521516</v>
          </cell>
          <cell r="I73">
            <v>0.11266762113061389</v>
          </cell>
          <cell r="J73">
            <v>3.0113612501068102E-2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1.1375369457550801E-2</v>
          </cell>
          <cell r="G74">
            <v>8.3800954982839182E-2</v>
          </cell>
          <cell r="H74">
            <v>0.14698495153714733</v>
          </cell>
          <cell r="I74">
            <v>0.10128924056808997</v>
          </cell>
          <cell r="J74">
            <v>2.971217952201689E-2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1.54196256485343E-2</v>
          </cell>
          <cell r="G75">
            <v>0.15815197522073771</v>
          </cell>
          <cell r="H75">
            <v>0.27273183084682401</v>
          </cell>
          <cell r="I75">
            <v>0.262141863228053</v>
          </cell>
          <cell r="J75">
            <v>9.2100957176904891E-2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1.21767143344301E-2</v>
          </cell>
          <cell r="G76">
            <v>8.2234785853015899E-2</v>
          </cell>
          <cell r="H76">
            <v>0.13481532734471055</v>
          </cell>
          <cell r="I76">
            <v>0.10737687313133737</v>
          </cell>
          <cell r="J76">
            <v>3.2023404132125503E-2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16.951816612863201</v>
          </cell>
          <cell r="G77">
            <v>16.919534093825096</v>
          </cell>
          <cell r="H77">
            <v>0.65829493199472555</v>
          </cell>
          <cell r="I77">
            <v>0.14280069578365068</v>
          </cell>
          <cell r="J77">
            <v>3.491110056337747E-2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1.15585083272138E-2</v>
          </cell>
          <cell r="G78">
            <v>5.1344304321698994E-2</v>
          </cell>
          <cell r="H78">
            <v>7.9447877553853838E-2</v>
          </cell>
          <cell r="I78">
            <v>6.9330374214328777E-2</v>
          </cell>
          <cell r="J78">
            <v>2.2268934617736928E-2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3.9838356114137302E-2</v>
          </cell>
          <cell r="G79">
            <v>6.581667689548179E-2</v>
          </cell>
          <cell r="H79">
            <v>0.68262158193271838</v>
          </cell>
          <cell r="I79">
            <v>0.23465994347971042</v>
          </cell>
          <cell r="J79">
            <v>4.0776787889729896E-2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3.2427827695886299E-2</v>
          </cell>
          <cell r="G80">
            <v>4.75780323670505E-2</v>
          </cell>
          <cell r="H80">
            <v>5.0240215175208949</v>
          </cell>
          <cell r="I80">
            <v>0.2170024347437142</v>
          </cell>
          <cell r="J80">
            <v>2.6266134837909502E-2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G81">
            <v>1.1863871223520531E-3</v>
          </cell>
          <cell r="H81">
            <v>7.207017986710333E-4</v>
          </cell>
          <cell r="I81">
            <v>2.4350181542087961E-3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1410.2052824571799</v>
          </cell>
          <cell r="F82">
            <v>1167.2425530390301</v>
          </cell>
          <cell r="G82">
            <v>838.86467098733203</v>
          </cell>
          <cell r="H82">
            <v>356.88425871018899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6.4283045438387595E-4</v>
          </cell>
          <cell r="G83">
            <v>6.1017555093460596E-3</v>
          </cell>
          <cell r="H83">
            <v>5.4651990016733399E-3</v>
          </cell>
          <cell r="I83">
            <v>7.7805145459460597E-3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3.2622047835634391</v>
          </cell>
          <cell r="F84">
            <v>4.079948683187391</v>
          </cell>
          <cell r="G84">
            <v>17.058159880009558</v>
          </cell>
          <cell r="H84">
            <v>36.226825557807643</v>
          </cell>
          <cell r="I84">
            <v>69.70476334082673</v>
          </cell>
          <cell r="J84">
            <v>36.268372937629458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1165.53657284171</v>
          </cell>
          <cell r="G85">
            <v>729.90193367045595</v>
          </cell>
          <cell r="H85">
            <v>602.04043993500602</v>
          </cell>
          <cell r="I85">
            <v>1197.9569359460099</v>
          </cell>
          <cell r="J85">
            <v>1197.96403381908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8.2722650054485403</v>
          </cell>
          <cell r="F86">
            <v>12.024909393623373</v>
          </cell>
          <cell r="G86">
            <v>11.068295995547484</v>
          </cell>
          <cell r="H86">
            <v>7.5231737973488526</v>
          </cell>
          <cell r="I86">
            <v>4.4031827700708279E-2</v>
          </cell>
          <cell r="J86">
            <v>2.274946582132277E-2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9.382327689470479</v>
          </cell>
          <cell r="F87">
            <v>0.28008075697084395</v>
          </cell>
          <cell r="G87">
            <v>0.31189237457678665</v>
          </cell>
          <cell r="H87">
            <v>0.29851586026164612</v>
          </cell>
          <cell r="I87">
            <v>0.1163449346060942</v>
          </cell>
          <cell r="J87">
            <v>2.23146967701034E-2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4722.2890066159098</v>
          </cell>
          <cell r="F88">
            <v>4315.6630538619802</v>
          </cell>
          <cell r="G88">
            <v>3636.68785143998</v>
          </cell>
          <cell r="H88">
            <v>1100.77830757267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4.5341271589544725</v>
          </cell>
          <cell r="F89">
            <v>0.30199429441805781</v>
          </cell>
          <cell r="G89">
            <v>0.33980532266817065</v>
          </cell>
          <cell r="H89">
            <v>0.31829415228542063</v>
          </cell>
          <cell r="I89">
            <v>0.30812825911012193</v>
          </cell>
          <cell r="J89">
            <v>3.9039455882311322E-2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3835.69115532665</v>
          </cell>
          <cell r="F90">
            <v>3569.7777802330302</v>
          </cell>
          <cell r="G90">
            <v>2524.9252875544598</v>
          </cell>
          <cell r="H90">
            <v>967.427477519543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151.79325333606499</v>
          </cell>
          <cell r="F91">
            <v>103.119345859834</v>
          </cell>
          <cell r="G91">
            <v>70.303008762108405</v>
          </cell>
          <cell r="H91">
            <v>33.433014835931303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1.4265078389587611</v>
          </cell>
          <cell r="F92">
            <v>1.6484114300232209</v>
          </cell>
          <cell r="G92">
            <v>3.0134059576347969</v>
          </cell>
          <cell r="H92">
            <v>4.2795898522574429</v>
          </cell>
          <cell r="I92">
            <v>5.4547424669316023</v>
          </cell>
          <cell r="J92">
            <v>5.922632699660717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1.29225306392331E-2</v>
          </cell>
          <cell r="G93">
            <v>0.10325196131369101</v>
          </cell>
          <cell r="H93">
            <v>5.4504521334366701E-2</v>
          </cell>
          <cell r="I93">
            <v>0.17597971498289927</v>
          </cell>
          <cell r="J93">
            <v>2.8709307228121341E-2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1.1596417013273101E-2</v>
          </cell>
          <cell r="G94">
            <v>7.17756606602033E-2</v>
          </cell>
          <cell r="H94">
            <v>0.12805980709125359</v>
          </cell>
          <cell r="I94">
            <v>0.13847853239205668</v>
          </cell>
          <cell r="J94">
            <v>4.5817999598044813E-2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2.1870311797026351E-2</v>
          </cell>
          <cell r="F95">
            <v>9.6528208129074644E-2</v>
          </cell>
          <cell r="G95">
            <v>14.206609919685404</v>
          </cell>
          <cell r="H95">
            <v>44.243026359645192</v>
          </cell>
          <cell r="I95">
            <v>33.039675064621022</v>
          </cell>
          <cell r="J95">
            <v>5.0791672830499894E-2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9.9954914439172107E-3</v>
          </cell>
          <cell r="G96">
            <v>1.3325731521012576</v>
          </cell>
          <cell r="H96">
            <v>2.0843130224685407</v>
          </cell>
          <cell r="I96">
            <v>4.3813008040270702</v>
          </cell>
          <cell r="J96">
            <v>0.67701043990458032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7.9783826883322009</v>
          </cell>
          <cell r="F97">
            <v>9.6545837269934314</v>
          </cell>
          <cell r="G97">
            <v>17.467927893553053</v>
          </cell>
          <cell r="H97">
            <v>29.065506577873002</v>
          </cell>
          <cell r="I97">
            <v>2.9584951418791348</v>
          </cell>
          <cell r="J97">
            <v>4.058204129871483E-2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1.5117067969917951E-3</v>
          </cell>
          <cell r="H98">
            <v>1.0121562873134299E-3</v>
          </cell>
          <cell r="I98">
            <v>2.6005993556849701E-3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45.223087296926494</v>
          </cell>
          <cell r="F99">
            <v>57.058595079223295</v>
          </cell>
          <cell r="G99">
            <v>105.16659953735709</v>
          </cell>
          <cell r="H99">
            <v>184.74954247092737</v>
          </cell>
          <cell r="I99">
            <v>83.062790892025177</v>
          </cell>
          <cell r="J99">
            <v>6.5960583031921385E-2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0.31961620790414191</v>
          </cell>
          <cell r="F100">
            <v>2.2922961792590669E-3</v>
          </cell>
          <cell r="G100">
            <v>8.8590298063560939E-3</v>
          </cell>
          <cell r="H100">
            <v>2.801191213395348E-3</v>
          </cell>
          <cell r="I100">
            <v>4.7200450374405697E-3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7.7130866483806296E-3</v>
          </cell>
          <cell r="F101">
            <v>7.7424513867882603E-3</v>
          </cell>
          <cell r="G101">
            <v>7.6428322784163304E-3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1.2709059492253401</v>
          </cell>
          <cell r="F102">
            <v>1.2694210869257501</v>
          </cell>
          <cell r="G102">
            <v>1.2643833723900999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107.883772594359</v>
          </cell>
          <cell r="F103">
            <v>91.724616446569101</v>
          </cell>
          <cell r="G103">
            <v>68.277791701666004</v>
          </cell>
          <cell r="H103">
            <v>32.395382499206498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36.053934750261668</v>
          </cell>
          <cell r="F105">
            <v>40.456109252798193</v>
          </cell>
          <cell r="G105">
            <v>29.385076800179743</v>
          </cell>
          <cell r="H105">
            <v>22.540979541041338</v>
          </cell>
          <cell r="I105">
            <v>0.21515587584092072</v>
          </cell>
          <cell r="J105">
            <v>1.70042128091447E-2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27.45866478397355</v>
          </cell>
          <cell r="F106">
            <v>42.590438048521548</v>
          </cell>
          <cell r="G106">
            <v>68.429651023360108</v>
          </cell>
          <cell r="H106">
            <v>101.65776328389674</v>
          </cell>
          <cell r="I106">
            <v>11.166150166234003</v>
          </cell>
          <cell r="J106">
            <v>0.39995098529986328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272.36218910720538</v>
          </cell>
          <cell r="F107">
            <v>391.63669274511489</v>
          </cell>
          <cell r="G107">
            <v>362.75552399558035</v>
          </cell>
          <cell r="H107">
            <v>303.45993639639443</v>
          </cell>
          <cell r="I107">
            <v>0.18121788005097941</v>
          </cell>
          <cell r="J107">
            <v>2.4866073593243901E-2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0.37125825543354329</v>
          </cell>
          <cell r="F108">
            <v>0.43596363352442719</v>
          </cell>
          <cell r="G108">
            <v>0.34980729115937986</v>
          </cell>
          <cell r="H108">
            <v>0.2741910760280265</v>
          </cell>
          <cell r="I108">
            <v>4.3716483362608555E-2</v>
          </cell>
          <cell r="J108">
            <v>8.4334382977514707E-3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270.8811492569402</v>
          </cell>
          <cell r="F109">
            <v>423.61101331388414</v>
          </cell>
          <cell r="G109">
            <v>417.66899592409675</v>
          </cell>
          <cell r="H109">
            <v>336.53839165040893</v>
          </cell>
          <cell r="I109">
            <v>0.19160243172599908</v>
          </cell>
          <cell r="J109">
            <v>2.83112072750339E-2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89.028972090675225</v>
          </cell>
          <cell r="F110">
            <v>93.655320726315679</v>
          </cell>
          <cell r="G110">
            <v>70.023772606525071</v>
          </cell>
          <cell r="H110">
            <v>60.6487716939153</v>
          </cell>
          <cell r="I110">
            <v>5.7454853262119535E-2</v>
          </cell>
          <cell r="J110">
            <v>1.1414783136634601E-2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270.282385986691</v>
          </cell>
          <cell r="F111">
            <v>318.91772472959457</v>
          </cell>
          <cell r="G111">
            <v>569.22721163696701</v>
          </cell>
          <cell r="H111">
            <v>487.38345755638761</v>
          </cell>
          <cell r="I111">
            <v>16.030882015785505</v>
          </cell>
          <cell r="J111">
            <v>0.20712267226601599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367.51399569932312</v>
          </cell>
          <cell r="F112">
            <v>390.40222625281308</v>
          </cell>
          <cell r="G112">
            <v>386.63690286726535</v>
          </cell>
          <cell r="H112">
            <v>295.32142105947196</v>
          </cell>
          <cell r="I112">
            <v>6.1771028740586598E-2</v>
          </cell>
          <cell r="J112">
            <v>1.2374443235556899E-2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142.0944336572237</v>
          </cell>
          <cell r="F113">
            <v>162.01591250947865</v>
          </cell>
          <cell r="G113">
            <v>159.03897898133857</v>
          </cell>
          <cell r="H113">
            <v>122.42032608395454</v>
          </cell>
          <cell r="I113">
            <v>4.1794887889810388E-2</v>
          </cell>
          <cell r="J113">
            <v>8.5549564425189892E-3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6.0426153062719203</v>
          </cell>
          <cell r="F114">
            <v>1.83160969614792</v>
          </cell>
          <cell r="G114">
            <v>3.94386307885134</v>
          </cell>
          <cell r="H114">
            <v>1.97006308464198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15.4932171168062</v>
          </cell>
          <cell r="G115">
            <v>15.375795849269204</v>
          </cell>
          <cell r="H115">
            <v>0.1743087986108903</v>
          </cell>
          <cell r="I115">
            <v>0.1900542206760675</v>
          </cell>
          <cell r="J115">
            <v>4.7352498960272253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0.27069350783964702</v>
          </cell>
          <cell r="G116">
            <v>0.30390402300534591</v>
          </cell>
          <cell r="H116">
            <v>0.35058361867451049</v>
          </cell>
          <cell r="I116">
            <v>0.13490926362047539</v>
          </cell>
          <cell r="J116">
            <v>5.2880889761755395E-2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7.8318851174590201</v>
          </cell>
          <cell r="G117">
            <v>7.8578772440041522</v>
          </cell>
          <cell r="H117">
            <v>4.7570642055827435</v>
          </cell>
          <cell r="I117">
            <v>13.63397276245875</v>
          </cell>
          <cell r="J117">
            <v>2.5108928208722623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3.334724021034237</v>
          </cell>
          <cell r="F118">
            <v>3.9293590568323582</v>
          </cell>
          <cell r="G118">
            <v>2.8151869604202737</v>
          </cell>
          <cell r="H118">
            <v>3.9049625462133282</v>
          </cell>
          <cell r="I118">
            <v>1.5803026683277615</v>
          </cell>
          <cell r="J118">
            <v>0.26414925961975771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1.20095720166652E-4</v>
          </cell>
          <cell r="G119">
            <v>1.9317382222407229E-3</v>
          </cell>
          <cell r="H119">
            <v>1.6461972711675999E-3</v>
          </cell>
          <cell r="I119">
            <v>3.7048507462350199E-3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29.010402065068298</v>
          </cell>
          <cell r="F120">
            <v>20.28164083191</v>
          </cell>
          <cell r="G120">
            <v>1.01276729237425E-2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10.177875868099051</v>
          </cell>
          <cell r="F121">
            <v>15.188647852678548</v>
          </cell>
          <cell r="G121">
            <v>70.754532261585609</v>
          </cell>
          <cell r="H121">
            <v>61.618924932440883</v>
          </cell>
          <cell r="I121">
            <v>3.6741490690108241</v>
          </cell>
          <cell r="J121">
            <v>5.60176014674547E-2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3.5492752220963399E-4</v>
          </cell>
          <cell r="G122">
            <v>299.68634453995799</v>
          </cell>
          <cell r="H122">
            <v>350.66597131709199</v>
          </cell>
          <cell r="I122">
            <v>9.1886804816291401E-6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2.4612822787487502E-3</v>
          </cell>
          <cell r="F123">
            <v>2.0333876333469059E-2</v>
          </cell>
          <cell r="G123">
            <v>0.11448208926025076</v>
          </cell>
          <cell r="H123">
            <v>0.15051828365817721</v>
          </cell>
          <cell r="I123">
            <v>0.57998170125622495</v>
          </cell>
          <cell r="J123">
            <v>0.17076723102573982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7.5683899119272091</v>
          </cell>
          <cell r="F124">
            <v>109.01639335012777</v>
          </cell>
          <cell r="G124">
            <v>103.04317388647665</v>
          </cell>
          <cell r="H124">
            <v>82.492399077239583</v>
          </cell>
          <cell r="I124">
            <v>7.3442192269562293E-2</v>
          </cell>
          <cell r="J124">
            <v>2.1631411707457499E-2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0.20064365737707304</v>
          </cell>
          <cell r="F125">
            <v>49.326689863163203</v>
          </cell>
          <cell r="G125">
            <v>115.87369560407571</v>
          </cell>
          <cell r="H125">
            <v>98.3750689346287</v>
          </cell>
          <cell r="I125">
            <v>4.3928827169252971</v>
          </cell>
          <cell r="J125">
            <v>5.3252678393085895E-2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6.2663699517395486</v>
          </cell>
          <cell r="F126">
            <v>9.624563649397107</v>
          </cell>
          <cell r="G126">
            <v>9.2048811917840716</v>
          </cell>
          <cell r="H126">
            <v>7.8238693167337328</v>
          </cell>
          <cell r="I126">
            <v>9.081454247744189E-2</v>
          </cell>
          <cell r="J126">
            <v>2.8854751392146896E-2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2.1192226709354154</v>
          </cell>
          <cell r="F127">
            <v>3.3340141833105172</v>
          </cell>
          <cell r="G127">
            <v>3.2035139586465107</v>
          </cell>
          <cell r="H127">
            <v>2.4203013447483039</v>
          </cell>
          <cell r="I127">
            <v>6.9210857772193102E-2</v>
          </cell>
          <cell r="J127">
            <v>2.1019609367103308E-2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2.5860815785457789</v>
          </cell>
          <cell r="F128">
            <v>11.603597194334245</v>
          </cell>
          <cell r="G128">
            <v>10.981776910170758</v>
          </cell>
          <cell r="H128">
            <v>8.9240165689609086</v>
          </cell>
          <cell r="I128">
            <v>8.5298846493453068E-2</v>
          </cell>
          <cell r="J128">
            <v>2.79570930910467E-2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386.42378924803501</v>
          </cell>
          <cell r="G129">
            <v>542.22798846737192</v>
          </cell>
          <cell r="H129">
            <v>784.52509914456095</v>
          </cell>
          <cell r="I129">
            <v>790.45305961778206</v>
          </cell>
          <cell r="J129">
            <v>195.11694104685571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380.9234594390029</v>
          </cell>
          <cell r="F130">
            <v>0.21461826051621621</v>
          </cell>
          <cell r="G130">
            <v>0.31054946078118817</v>
          </cell>
          <cell r="H130">
            <v>0.23789257817618092</v>
          </cell>
          <cell r="I130">
            <v>7.9436392126714203E-2</v>
          </cell>
          <cell r="J130">
            <v>2.69743812078138E-2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1.3487460500876899E-3</v>
          </cell>
          <cell r="F131">
            <v>0.34948915684936399</v>
          </cell>
          <cell r="G131">
            <v>0.27452794105423217</v>
          </cell>
          <cell r="H131">
            <v>0.24341143150522304</v>
          </cell>
          <cell r="I131">
            <v>9.8974501434476003E-2</v>
          </cell>
          <cell r="J131">
            <v>4.46084058040013E-2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4.0841361111931801E-4</v>
          </cell>
          <cell r="F132">
            <v>7.4974641155119398E-2</v>
          </cell>
          <cell r="G132">
            <v>0.34839477319302348</v>
          </cell>
          <cell r="H132">
            <v>0.49158613447924632</v>
          </cell>
          <cell r="I132">
            <v>6.5629244518289145</v>
          </cell>
          <cell r="J132">
            <v>2.1362756341244999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7.2858233411019603E-3</v>
          </cell>
          <cell r="F133">
            <v>0.341943566334246</v>
          </cell>
          <cell r="G133">
            <v>72.946590672214597</v>
          </cell>
          <cell r="H133">
            <v>332.89346965885591</v>
          </cell>
          <cell r="I133">
            <v>464.02535124060375</v>
          </cell>
          <cell r="J133">
            <v>234.00368431174681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8.3062642041748198</v>
          </cell>
          <cell r="F134">
            <v>1.0301425561402986</v>
          </cell>
          <cell r="G134">
            <v>6.0070984650585046</v>
          </cell>
          <cell r="H134">
            <v>26.432629389773702</v>
          </cell>
          <cell r="I134">
            <v>13.44800575108211</v>
          </cell>
          <cell r="J134">
            <v>2.326229021611435E-2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0.42193272146953498</v>
          </cell>
          <cell r="F135">
            <v>58.240284130731894</v>
          </cell>
          <cell r="G135">
            <v>53.214509196217605</v>
          </cell>
          <cell r="H135">
            <v>38.011589173889746</v>
          </cell>
          <cell r="I135">
            <v>1.1794498950119452</v>
          </cell>
          <cell r="J135">
            <v>0.41010695469345759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38.065613035813797</v>
          </cell>
          <cell r="F136">
            <v>29.063255988047032</v>
          </cell>
          <cell r="G136">
            <v>35.36410240026629</v>
          </cell>
          <cell r="H136">
            <v>42.921984625760871</v>
          </cell>
          <cell r="I136">
            <v>15.722630650158116</v>
          </cell>
          <cell r="J136">
            <v>2.9709793058645174E-2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11.594199429249221</v>
          </cell>
          <cell r="F137">
            <v>9.2806958253528808</v>
          </cell>
          <cell r="G137">
            <v>9.7247406850903122</v>
          </cell>
          <cell r="H137">
            <v>4.6602483541218271</v>
          </cell>
          <cell r="I137">
            <v>3.5482593271964245</v>
          </cell>
          <cell r="J137">
            <v>2.1597444263617059E-2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1.0172171818479092</v>
          </cell>
          <cell r="F138">
            <v>2.0638596088564734E-3</v>
          </cell>
          <cell r="G138">
            <v>7.3170148523140797E-3</v>
          </cell>
          <cell r="H138">
            <v>1.5730940993528568E-3</v>
          </cell>
          <cell r="I138">
            <v>3.2253627434963702E-3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1.25907951209297E-2</v>
          </cell>
          <cell r="G139">
            <v>0.49505130573631684</v>
          </cell>
          <cell r="H139">
            <v>6.4367012009882207E-2</v>
          </cell>
          <cell r="I139">
            <v>8.7105762882514703E-2</v>
          </cell>
          <cell r="J139">
            <v>0.13937257645574203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1.3498822057874499E-2</v>
          </cell>
          <cell r="G140">
            <v>0.1179389289485791</v>
          </cell>
          <cell r="H140">
            <v>0.16981821666961769</v>
          </cell>
          <cell r="I140">
            <v>0.10386253196289998</v>
          </cell>
          <cell r="J140">
            <v>4.6991449898930782E-2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0.441769536541956</v>
          </cell>
          <cell r="F141">
            <v>0.440764303363051</v>
          </cell>
          <cell r="G141">
            <v>0.43742363420611002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1.50456959137083E-2</v>
          </cell>
          <cell r="G142">
            <v>5.5110563668415748</v>
          </cell>
          <cell r="H142">
            <v>5.705387564252459</v>
          </cell>
          <cell r="I142">
            <v>12.806777142586451</v>
          </cell>
          <cell r="J142">
            <v>1.6455068624134608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2.467060018081846E-3</v>
          </cell>
          <cell r="H143">
            <v>2.043313550651953E-3</v>
          </cell>
          <cell r="I143">
            <v>4.0530854068993299E-3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15002.504086417101</v>
          </cell>
          <cell r="F144">
            <v>14368.2260706011</v>
          </cell>
          <cell r="G144">
            <v>12782.9554152605</v>
          </cell>
          <cell r="H144">
            <v>8443.4062115400102</v>
          </cell>
          <cell r="I144">
            <v>4092.1268613685802</v>
          </cell>
          <cell r="J144">
            <v>2396.3999858857401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-795.85689458924401</v>
          </cell>
          <cell r="J145">
            <v>-1140.9291710375001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330.01217817844099</v>
          </cell>
          <cell r="F146">
            <v>321.17938968113702</v>
          </cell>
          <cell r="G146">
            <v>0.958032129120999</v>
          </cell>
          <cell r="H146">
            <v>5.3891500222922398E-2</v>
          </cell>
          <cell r="I146">
            <v>9.1195404349336595E-2</v>
          </cell>
          <cell r="J146">
            <v>2.7763659498520801E-2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-0.88750017112778501</v>
          </cell>
          <cell r="J147">
            <v>-1.0105424481582901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-887.76659117986196</v>
          </cell>
          <cell r="J148">
            <v>-1088.6182666864099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311.26247770756601</v>
          </cell>
          <cell r="F149">
            <v>98.194877412848896</v>
          </cell>
          <cell r="G149">
            <v>151.55046211780899</v>
          </cell>
          <cell r="H149">
            <v>32.9127742695065</v>
          </cell>
          <cell r="I149">
            <v>27.843242486542501</v>
          </cell>
          <cell r="J149">
            <v>5.1750211413279901E-2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689.15978016813801</v>
          </cell>
          <cell r="F150">
            <v>646.68787999078995</v>
          </cell>
          <cell r="G150">
            <v>594.10175081744399</v>
          </cell>
          <cell r="H150">
            <v>514.18037183713102</v>
          </cell>
          <cell r="I150">
            <v>233.96070917208999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-295.43488875793599</v>
          </cell>
          <cell r="J151">
            <v>-715.10645852317998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-2.8156031240425499</v>
          </cell>
          <cell r="J152">
            <v>-2.0612172519519598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8686.6339163377197</v>
          </cell>
          <cell r="F153">
            <v>8090.5901952991699</v>
          </cell>
          <cell r="G153">
            <v>6529.3324877684399</v>
          </cell>
          <cell r="H153">
            <v>4519.2938930714299</v>
          </cell>
          <cell r="I153">
            <v>2870.1735349872702</v>
          </cell>
          <cell r="J153">
            <v>647.90635021364699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2093.65706339593</v>
          </cell>
          <cell r="I154">
            <v>2077.4128481121202</v>
          </cell>
          <cell r="J154">
            <v>2063.7485572426099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27.055121124098498</v>
          </cell>
          <cell r="F155">
            <v>175.421811015499</v>
          </cell>
          <cell r="G155">
            <v>1.62796780565302</v>
          </cell>
          <cell r="H155">
            <v>0.413534251911715</v>
          </cell>
          <cell r="I155">
            <v>0.58183766683530302</v>
          </cell>
          <cell r="J155">
            <v>1.6795147351392599E-4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16.063715763071301</v>
          </cell>
          <cell r="F156">
            <v>15.399256395547299</v>
          </cell>
          <cell r="G156">
            <v>339.06961641409299</v>
          </cell>
          <cell r="H156">
            <v>410.01109551707799</v>
          </cell>
          <cell r="I156">
            <v>87.479237084507005</v>
          </cell>
          <cell r="J156">
            <v>123.601982654545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1522.65184186284</v>
          </cell>
          <cell r="F157">
            <v>1358.09028581337</v>
          </cell>
          <cell r="G157">
            <v>1550.2487304501501</v>
          </cell>
          <cell r="H157">
            <v>1767.9441094869201</v>
          </cell>
          <cell r="I157">
            <v>1620.5217046315099</v>
          </cell>
          <cell r="J157">
            <v>853.416350859266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2652.2348234634101</v>
          </cell>
          <cell r="F158">
            <v>2731.81183079213</v>
          </cell>
          <cell r="G158">
            <v>2705.3369232172099</v>
          </cell>
          <cell r="H158">
            <v>2612.6063732771499</v>
          </cell>
          <cell r="I158">
            <v>2284.68713439779</v>
          </cell>
          <cell r="J158">
            <v>1186.0726933036999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213.78052856412401</v>
          </cell>
          <cell r="F159">
            <v>4.1518114624081601E-2</v>
          </cell>
          <cell r="G159">
            <v>0.111968066924376</v>
          </cell>
          <cell r="H159">
            <v>5.3140675100653199E-2</v>
          </cell>
          <cell r="I159">
            <v>9.8681503060114306E-2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-5.7278084668656E-3</v>
          </cell>
          <cell r="J160">
            <v>-8.7212112632267507E-3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2267.7885979590601</v>
          </cell>
          <cell r="F161">
            <v>2036.3576531061501</v>
          </cell>
          <cell r="G161">
            <v>1961.9478830226999</v>
          </cell>
          <cell r="H161">
            <v>1398.8090496310599</v>
          </cell>
          <cell r="I161">
            <v>457.972672818143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9.2701560007341808</v>
          </cell>
          <cell r="F162">
            <v>9.2700891952604998</v>
          </cell>
          <cell r="G162">
            <v>0.19995758380770001</v>
          </cell>
          <cell r="H162">
            <v>0.10016757036462701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-94.1678700792435</v>
          </cell>
          <cell r="J163">
            <v>-1679.0351414301899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4514.4822120978897</v>
          </cell>
          <cell r="F164">
            <v>3846.5257184250599</v>
          </cell>
          <cell r="G164">
            <v>3257.9970128908399</v>
          </cell>
          <cell r="H164">
            <v>3143.85087161293</v>
          </cell>
          <cell r="I164">
            <v>1896.5410249067199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5879.7525675824099</v>
          </cell>
          <cell r="F165">
            <v>5813.33887342862</v>
          </cell>
          <cell r="G165">
            <v>5430.6617054619701</v>
          </cell>
          <cell r="H165">
            <v>3050.9376027508201</v>
          </cell>
          <cell r="I165">
            <v>426.574972742444</v>
          </cell>
          <cell r="J165">
            <v>59.8630235915196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-0.75602556718728098</v>
          </cell>
          <cell r="J166">
            <v>-2693.9190169091999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-0.17859264335365899</v>
          </cell>
          <cell r="J167">
            <v>-1031.8743101700099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1068.13013877665</v>
          </cell>
          <cell r="F168">
            <v>1094.48200279155</v>
          </cell>
          <cell r="G168">
            <v>1024.6413802827201</v>
          </cell>
          <cell r="H168">
            <v>1013.1980800566701</v>
          </cell>
          <cell r="I168">
            <v>996.69858726521204</v>
          </cell>
          <cell r="J168">
            <v>986.58528164871495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-5.8306402361003401E-2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-1.5261110823231901E-2</v>
          </cell>
          <cell r="J170">
            <v>-1.9890867183130299E-2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-0.37903699277958203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-2.2752278117521701E-3</v>
          </cell>
          <cell r="J172">
            <v>-1.15301558266366E-3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186.46463697248501</v>
          </cell>
          <cell r="I173">
            <v>156.014378867224</v>
          </cell>
          <cell r="J173">
            <v>1.9749194547337801E-5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2101.8896799346599</v>
          </cell>
          <cell r="F174">
            <v>1815.4999340731199</v>
          </cell>
          <cell r="G174">
            <v>1817.46497408148</v>
          </cell>
          <cell r="H174">
            <v>1248.6950826454199</v>
          </cell>
          <cell r="I174">
            <v>642.09865669942496</v>
          </cell>
          <cell r="J174">
            <v>114.369148091451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-6.3109426603269597E-3</v>
          </cell>
          <cell r="J175">
            <v>-3.4818412719143599E-2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-1.69813327501156E-2</v>
          </cell>
          <cell r="J176">
            <v>-1.7170485114466699E-2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2236.64208031414</v>
          </cell>
          <cell r="F177">
            <v>2235.4033329129402</v>
          </cell>
          <cell r="G177">
            <v>2268.7818947083401</v>
          </cell>
          <cell r="H177">
            <v>2238.5109340487902</v>
          </cell>
          <cell r="I177">
            <v>2266.0993427441799</v>
          </cell>
          <cell r="J177">
            <v>2317.3898525875302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34696.919870992002</v>
          </cell>
          <cell r="F178">
            <v>32501.6074618446</v>
          </cell>
          <cell r="G178">
            <v>29870.906444678199</v>
          </cell>
          <cell r="H178">
            <v>24231.692672570902</v>
          </cell>
          <cell r="I178">
            <v>13966.985188618601</v>
          </cell>
          <cell r="J178">
            <v>2.4274088409418401E-4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-0.29828213313736102</v>
          </cell>
          <cell r="I179">
            <v>-0.42373717836369201</v>
          </cell>
          <cell r="J179">
            <v>-0.83264300537649605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988.74896794523625</v>
          </cell>
          <cell r="J180">
            <v>5740.4726343384082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988.74896794523625</v>
          </cell>
          <cell r="J181">
            <v>5740.4726343384082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-43.21758807210184</v>
          </cell>
          <cell r="J182">
            <v>4.9384455615767839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833.33315136605574</v>
          </cell>
          <cell r="J183">
            <v>1904.7618767484453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833.33315136605574</v>
          </cell>
          <cell r="J184">
            <v>1904.7618767484453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6492.3191061066527</v>
          </cell>
          <cell r="F185">
            <v>5988.903894525296</v>
          </cell>
          <cell r="G185">
            <v>5539.5475764389539</v>
          </cell>
          <cell r="H185">
            <v>4869.8376301104681</v>
          </cell>
          <cell r="I185">
            <v>3950.3606781562562</v>
          </cell>
          <cell r="J185">
            <v>3164.730821629435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7175.9871915620306</v>
          </cell>
          <cell r="F186">
            <v>6587.6076384124508</v>
          </cell>
          <cell r="G186">
            <v>5963.5338936918579</v>
          </cell>
          <cell r="H186">
            <v>5756.5574124604382</v>
          </cell>
          <cell r="I186">
            <v>4181.2281593045072</v>
          </cell>
          <cell r="J186">
            <v>1186.0727645564193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14662.026549106604</v>
          </cell>
          <cell r="F187">
            <v>14020.124562371027</v>
          </cell>
          <cell r="G187">
            <v>12431.689878628586</v>
          </cell>
          <cell r="H187">
            <v>8163.9669244784645</v>
          </cell>
          <cell r="I187">
            <v>3537.9493217572799</v>
          </cell>
          <cell r="J187">
            <v>831.37137743254732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2574.9596791458071</v>
          </cell>
          <cell r="F188">
            <v>2509.0200213412872</v>
          </cell>
          <cell r="G188">
            <v>2421.9603246318056</v>
          </cell>
          <cell r="H188">
            <v>2271.8372425702078</v>
          </cell>
          <cell r="I188">
            <v>2294.5244228975621</v>
          </cell>
          <cell r="J188">
            <v>2317.4418185934564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3790.4404398219035</v>
          </cell>
          <cell r="F189">
            <v>3394.447938919518</v>
          </cell>
          <cell r="G189">
            <v>3512.1966134728505</v>
          </cell>
          <cell r="H189">
            <v>3166.7531591179777</v>
          </cell>
          <cell r="I189">
            <v>2078.4943774496528</v>
          </cell>
          <cell r="J189">
            <v>853.41642194505107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2574.9596791458071</v>
          </cell>
          <cell r="F190">
            <v>2509.0200213412872</v>
          </cell>
          <cell r="G190">
            <v>2421.9603246318056</v>
          </cell>
          <cell r="H190">
            <v>2271.8372425702078</v>
          </cell>
          <cell r="I190">
            <v>609.28593294446102</v>
          </cell>
          <cell r="J190">
            <v>-2607.0207508701033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-2.94043932796079E-2</v>
          </cell>
          <cell r="J191">
            <v>-0.46606539824023885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6492.3191061066527</v>
          </cell>
          <cell r="F192">
            <v>5988.903894525296</v>
          </cell>
          <cell r="G192">
            <v>5539.5475764389539</v>
          </cell>
          <cell r="H192">
            <v>4869.8365668271481</v>
          </cell>
          <cell r="I192">
            <v>3557.7702593609433</v>
          </cell>
          <cell r="J192">
            <v>-263.33798561838864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43763.011750995443</v>
          </cell>
          <cell r="F193">
            <v>40998.02797143616</v>
          </cell>
          <cell r="G193">
            <v>37830.436187934807</v>
          </cell>
          <cell r="H193">
            <v>31370.626178134924</v>
          </cell>
          <cell r="I193">
            <v>20209.583747477387</v>
          </cell>
          <cell r="J193">
            <v>5482.2084022701747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7.9146320687685395E-5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988.74896794524102</v>
          </cell>
          <cell r="J196">
            <v>5740.47263433841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-4.7640530263751302E-7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2093.6570633959295</v>
          </cell>
          <cell r="I198">
            <v>2077.4128481121229</v>
          </cell>
          <cell r="J198">
            <v>2063.7485572426085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2093.6570633959295</v>
          </cell>
          <cell r="I199">
            <v>2077.4128481121229</v>
          </cell>
          <cell r="J199">
            <v>2063.7485572426085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859.49752967662005</v>
          </cell>
          <cell r="J200">
            <v>1208.00341573582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1.04594099638264</v>
          </cell>
          <cell r="J201">
            <v>1.1558443804141101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997.49055188748503</v>
          </cell>
          <cell r="J202">
            <v>1223.1665917824901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114.38342861574399</v>
          </cell>
          <cell r="F203">
            <v>97.584910717315793</v>
          </cell>
          <cell r="G203">
            <v>185.538091948145</v>
          </cell>
          <cell r="H203">
            <v>29.296594443545999</v>
          </cell>
          <cell r="I203">
            <v>0.45706861838741603</v>
          </cell>
          <cell r="J203">
            <v>8.11071445460965E-3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2783.9906325695001</v>
          </cell>
          <cell r="F204">
            <v>2574.9249352339298</v>
          </cell>
          <cell r="G204">
            <v>2613.3716739576798</v>
          </cell>
          <cell r="H204">
            <v>2556.3805551516698</v>
          </cell>
          <cell r="I204">
            <v>1500.1737192206299</v>
          </cell>
          <cell r="J204">
            <v>995.54000925228002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207.71477436597101</v>
          </cell>
          <cell r="F205">
            <v>0.174193850447636</v>
          </cell>
          <cell r="G205">
            <v>1.7493573478872</v>
          </cell>
          <cell r="H205">
            <v>3.0876962689529801</v>
          </cell>
          <cell r="I205">
            <v>3.43410587380653</v>
          </cell>
          <cell r="J205">
            <v>0.10827594611196199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1689.2935280587801</v>
          </cell>
          <cell r="F206">
            <v>1895.88435791706</v>
          </cell>
          <cell r="G206">
            <v>1924.1947427822399</v>
          </cell>
          <cell r="H206">
            <v>1920.6439402727101</v>
          </cell>
          <cell r="I206">
            <v>1175.0675560489501</v>
          </cell>
          <cell r="J206">
            <v>1208.0855575175799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2.1323932837545301</v>
          </cell>
          <cell r="J207">
            <v>0.15501486186355201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15.8762763656843</v>
          </cell>
          <cell r="F208">
            <v>172.18123025112999</v>
          </cell>
          <cell r="G208">
            <v>0.116137085357033</v>
          </cell>
          <cell r="H208">
            <v>4.6120789117156599E-2</v>
          </cell>
          <cell r="I208">
            <v>2.5332630260599499E-2</v>
          </cell>
          <cell r="J208">
            <v>1.09216496787079E-4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2.5326448804899502</v>
          </cell>
          <cell r="J209">
            <v>0.69872997416288396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9.0018895123955094</v>
          </cell>
          <cell r="F210">
            <v>0.14254232752510901</v>
          </cell>
          <cell r="G210">
            <v>0.73897722125670795</v>
          </cell>
          <cell r="H210">
            <v>0.159953176985351</v>
          </cell>
          <cell r="I210">
            <v>0.33660854308174598</v>
          </cell>
          <cell r="J210">
            <v>1.1195825452255401E-3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0.13213472980766999</v>
          </cell>
          <cell r="G211">
            <v>0.95135380255883994</v>
          </cell>
          <cell r="H211">
            <v>0.45485751566675398</v>
          </cell>
          <cell r="I211">
            <v>18.513604721436</v>
          </cell>
          <cell r="J211">
            <v>0.116920092296913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1.7251031933321901</v>
          </cell>
          <cell r="F212">
            <v>0.16958450421148599</v>
          </cell>
          <cell r="G212">
            <v>0.74695928655770905</v>
          </cell>
          <cell r="H212">
            <v>0.201848528970415</v>
          </cell>
          <cell r="I212">
            <v>0.21469003102213799</v>
          </cell>
          <cell r="J212">
            <v>1.38814045670035E-3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4821.9856326814097</v>
          </cell>
          <cell r="F213">
            <v>4741.1938895314297</v>
          </cell>
          <cell r="G213">
            <v>4727.40729343168</v>
          </cell>
          <cell r="H213">
            <v>4510.2715661476204</v>
          </cell>
          <cell r="I213">
            <v>4560.9217464123003</v>
          </cell>
          <cell r="J213">
            <v>4637.0410871969698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108.41658387107201</v>
          </cell>
          <cell r="F214">
            <v>14.5688639656564</v>
          </cell>
          <cell r="G214">
            <v>8.1413605684598593</v>
          </cell>
          <cell r="H214">
            <v>5.85286016786897</v>
          </cell>
          <cell r="I214">
            <v>10.3842048124986</v>
          </cell>
          <cell r="J214">
            <v>3.64850114857619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2005.1531934002701</v>
          </cell>
          <cell r="F215">
            <v>1795.15845021936</v>
          </cell>
          <cell r="G215">
            <v>1945.96765186012</v>
          </cell>
          <cell r="H215">
            <v>1381.6732181811001</v>
          </cell>
          <cell r="I215">
            <v>876.98021097989204</v>
          </cell>
          <cell r="J215">
            <v>356.35090917619101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386.68091788647598</v>
          </cell>
          <cell r="J216">
            <v>986.42418343279201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655.76798084686698</v>
          </cell>
          <cell r="F217">
            <v>584.64240902832705</v>
          </cell>
          <cell r="G217">
            <v>583.17090528748599</v>
          </cell>
          <cell r="H217">
            <v>477.81732311674102</v>
          </cell>
          <cell r="I217">
            <v>248.66035110232301</v>
          </cell>
          <cell r="J217">
            <v>19.661800453430299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3.1992690333871501</v>
          </cell>
          <cell r="J218">
            <v>2.32742775063176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6.98029595057372E-2</v>
          </cell>
          <cell r="I219">
            <v>0.53708461045807798</v>
          </cell>
          <cell r="J219">
            <v>8.0266294484792597E-2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330.01217817844099</v>
          </cell>
          <cell r="F220">
            <v>321.17938968113702</v>
          </cell>
          <cell r="G220">
            <v>0.958032129120999</v>
          </cell>
          <cell r="H220">
            <v>5.3891500222922398E-2</v>
          </cell>
          <cell r="I220">
            <v>9.1195404349336595E-2</v>
          </cell>
          <cell r="J220">
            <v>2.7763659498520801E-2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21.882027848816598</v>
          </cell>
          <cell r="F221">
            <v>51.245507117146097</v>
          </cell>
          <cell r="G221">
            <v>1.0383173558246599</v>
          </cell>
          <cell r="H221">
            <v>47.774228630321304</v>
          </cell>
          <cell r="I221">
            <v>1.4958295207437</v>
          </cell>
          <cell r="J221">
            <v>0.44122149681162098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723.65833675317401</v>
          </cell>
          <cell r="F222">
            <v>749.83718298317797</v>
          </cell>
          <cell r="G222">
            <v>520.44662486146296</v>
          </cell>
          <cell r="H222">
            <v>514.634162013528</v>
          </cell>
          <cell r="I222">
            <v>506.25151136656001</v>
          </cell>
          <cell r="J222">
            <v>6.8380182944869694E-2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0.27791602103893498</v>
          </cell>
          <cell r="H223">
            <v>0.21631868934003401</v>
          </cell>
          <cell r="I223">
            <v>0.38402250805878602</v>
          </cell>
          <cell r="J223">
            <v>0.18768734005982701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344.47180202347897</v>
          </cell>
          <cell r="F224">
            <v>344.646839922205</v>
          </cell>
          <cell r="G224">
            <v>504.19677553499599</v>
          </cell>
          <cell r="H224">
            <v>498.565938156865</v>
          </cell>
          <cell r="I224">
            <v>103.77492460109001</v>
          </cell>
          <cell r="J224">
            <v>0.10494701262706101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210.21014459825599</v>
          </cell>
          <cell r="F225">
            <v>4.0824713724839097E-2</v>
          </cell>
          <cell r="G225">
            <v>0.110098069719667</v>
          </cell>
          <cell r="H225">
            <v>5.22531638965733E-2</v>
          </cell>
          <cell r="I225">
            <v>9.7033406956039403E-2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4399.5722475203702</v>
          </cell>
          <cell r="F226">
            <v>3861.3194676307398</v>
          </cell>
          <cell r="G226">
            <v>3564.3076816882299</v>
          </cell>
          <cell r="H226">
            <v>2926.7099965794</v>
          </cell>
          <cell r="I226">
            <v>2138.5365552327899</v>
          </cell>
          <cell r="J226">
            <v>1369.32308794805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9.3728894509512501E-7</v>
          </cell>
          <cell r="I4">
            <v>1.28992521879183E-6</v>
          </cell>
          <cell r="J4">
            <v>7.2340287699363805E-5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2.2469986231991799E-5</v>
          </cell>
          <cell r="J5">
            <v>2.8173289666900202E-7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4.2025638708690099E-6</v>
          </cell>
          <cell r="I6">
            <v>2.9805508093733002E-6</v>
          </cell>
          <cell r="J6">
            <v>7.1968854734942301E-5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1.3360891591592199E-6</v>
          </cell>
          <cell r="I7">
            <v>1.6372728857132399E-4</v>
          </cell>
          <cell r="J7">
            <v>3.68282909093859E-6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5.36556218852166E-6</v>
          </cell>
          <cell r="F8">
            <v>4.2246455225326903E-7</v>
          </cell>
          <cell r="G8">
            <v>5.3864929992208104E-7</v>
          </cell>
          <cell r="H8">
            <v>6.6016762190186098E-7</v>
          </cell>
          <cell r="I8">
            <v>1.65330444260982E-6</v>
          </cell>
          <cell r="J8">
            <v>2.7653333810417802E-6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2.1616893174942701E-3</v>
          </cell>
          <cell r="J9">
            <v>1.98160938976239E-5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4.0979009459338103E-3</v>
          </cell>
          <cell r="F10">
            <v>2.92758869683434E-4</v>
          </cell>
          <cell r="G10">
            <v>8.6364992475594802E-7</v>
          </cell>
          <cell r="H10">
            <v>7.2851008557606595E-2</v>
          </cell>
          <cell r="I10">
            <v>1.4389020502420901E-2</v>
          </cell>
          <cell r="J10">
            <v>6.7140357522156302E-2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3.3215618285454401E-7</v>
          </cell>
          <cell r="F11">
            <v>3.52445577594585E-7</v>
          </cell>
          <cell r="G11">
            <v>4.2602919140116999E-7</v>
          </cell>
          <cell r="H11">
            <v>5.2586179171306898E-7</v>
          </cell>
          <cell r="I11">
            <v>1.75830476239874E-6</v>
          </cell>
          <cell r="J11">
            <v>5.7997920219221002E-4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1.4368446065291401E-2</v>
          </cell>
          <cell r="F12">
            <v>0.12787290449658001</v>
          </cell>
          <cell r="G12">
            <v>5.9461170792764603E-7</v>
          </cell>
          <cell r="H12">
            <v>7.8716458844996501E-7</v>
          </cell>
          <cell r="I12">
            <v>7.09660372567993E-2</v>
          </cell>
          <cell r="J12">
            <v>7.2984046472534203E-2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2.4189512517878701E-5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2.4046662679493002E-7</v>
          </cell>
          <cell r="F14">
            <v>1.2525624224731599E-7</v>
          </cell>
          <cell r="G14">
            <v>1.48928717341188E-7</v>
          </cell>
          <cell r="H14">
            <v>1.7398196907974E-7</v>
          </cell>
          <cell r="I14">
            <v>2.5536153249540498E-7</v>
          </cell>
          <cell r="J14">
            <v>5.80787646582239E-7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7.6132418766818904E-6</v>
          </cell>
          <cell r="I15">
            <v>0.25964478978946398</v>
          </cell>
          <cell r="J15">
            <v>3.2245039939610601E-2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2.0582836263304902E-6</v>
          </cell>
          <cell r="I16">
            <v>4.6060274891575902E-2</v>
          </cell>
          <cell r="J16">
            <v>1.71058131686579E-6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2.7452960378919199E-6</v>
          </cell>
          <cell r="I17">
            <v>0.71371902781222496</v>
          </cell>
          <cell r="J17">
            <v>3.4233718065464899E-5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9.31890084827763E-7</v>
          </cell>
          <cell r="F18">
            <v>1.4583531566177301E-7</v>
          </cell>
          <cell r="G18">
            <v>2.6184772551165802E-7</v>
          </cell>
          <cell r="H18">
            <v>2.8271590037383797E-7</v>
          </cell>
          <cell r="I18">
            <v>6.0714901671948896E-7</v>
          </cell>
          <cell r="J18">
            <v>1.0279909346355399E-6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5.0354046967487902E-2</v>
          </cell>
          <cell r="F19">
            <v>0.12526793035801301</v>
          </cell>
          <cell r="G19">
            <v>2.11009646646639E-2</v>
          </cell>
          <cell r="H19">
            <v>2.48089382403122E-2</v>
          </cell>
          <cell r="I19">
            <v>9.3051827471833104E-2</v>
          </cell>
          <cell r="J19">
            <v>0.236161750851064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4.2139485558829798E-6</v>
          </cell>
          <cell r="F20">
            <v>1.7781291953815701E-7</v>
          </cell>
          <cell r="G20">
            <v>3.6936424803847798E-7</v>
          </cell>
          <cell r="H20">
            <v>2.50768303094803E-7</v>
          </cell>
          <cell r="I20">
            <v>4.4383327095469499E-7</v>
          </cell>
          <cell r="J20">
            <v>8.1578206615235904E-7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7.1866738857620003E-6</v>
          </cell>
          <cell r="J21">
            <v>1.7105486126614299E-6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1.2896005782536001E-6</v>
          </cell>
          <cell r="F22">
            <v>3.7902013955382698E-5</v>
          </cell>
          <cell r="G22">
            <v>9.5026890896823702E-7</v>
          </cell>
          <cell r="H22">
            <v>6.3574964926772499E-7</v>
          </cell>
          <cell r="I22">
            <v>4.24036904988802E-6</v>
          </cell>
          <cell r="J22">
            <v>8.2799367453385293E-6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5.6532807230416703E-4</v>
          </cell>
          <cell r="J23">
            <v>4.4266121421825398E-4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3.4833386016238902E-5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1.74451655910164E-5</v>
          </cell>
          <cell r="J25">
            <v>1.09808095822403E-7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3.9313152640344698E-7</v>
          </cell>
          <cell r="J26">
            <v>2.5502867239451601E-4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4.4417017481539699E-4</v>
          </cell>
          <cell r="F27">
            <v>6.5796679986030002E-4</v>
          </cell>
          <cell r="G27">
            <v>3.6820627107104401E-5</v>
          </cell>
          <cell r="H27">
            <v>2.7601530430242899E-3</v>
          </cell>
          <cell r="I27">
            <v>0.633895071330011</v>
          </cell>
          <cell r="J27">
            <v>1.5591493451714999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4.5164914660897198E-7</v>
          </cell>
          <cell r="F28">
            <v>3.3398802540310602E-7</v>
          </cell>
          <cell r="G28">
            <v>3.75612581169901E-7</v>
          </cell>
          <cell r="H28">
            <v>4.3314996648564101E-7</v>
          </cell>
          <cell r="I28">
            <v>2.1643114350813599E-6</v>
          </cell>
          <cell r="J28">
            <v>5.9268226529697398E-7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1.3445322498158099E-5</v>
          </cell>
          <cell r="J29">
            <v>1.9847621043123401E-7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0.15293484951737699</v>
          </cell>
          <cell r="F30">
            <v>5.5928001283345401E-2</v>
          </cell>
          <cell r="G30">
            <v>7.4543806472237496E-6</v>
          </cell>
          <cell r="H30">
            <v>2.0373004836754601E-3</v>
          </cell>
          <cell r="I30">
            <v>0.191441305492348</v>
          </cell>
          <cell r="J30">
            <v>0.12805885299231401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4.2748469891229901E-5</v>
          </cell>
          <cell r="I31">
            <v>0.25706516116912698</v>
          </cell>
          <cell r="J31">
            <v>1.8708054144233099E-2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4.6680694244385498E-3</v>
          </cell>
          <cell r="F32">
            <v>3.1291748297505102E-7</v>
          </cell>
          <cell r="G32">
            <v>3.1665635128493598E-7</v>
          </cell>
          <cell r="H32">
            <v>3.1204923163421201E-7</v>
          </cell>
          <cell r="I32">
            <v>9.6764432833647694E-6</v>
          </cell>
          <cell r="J32">
            <v>2.6730649528546099E-6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1.0724310796950899E-6</v>
          </cell>
          <cell r="F33">
            <v>6.5780774210283001E-7</v>
          </cell>
          <cell r="G33">
            <v>9.4707367973253498E-7</v>
          </cell>
          <cell r="H33">
            <v>1.16523521986367E-6</v>
          </cell>
          <cell r="I33">
            <v>3.4875570500757101E-6</v>
          </cell>
          <cell r="J33">
            <v>1.20964155939645E-5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2.0492776798314899E-6</v>
          </cell>
          <cell r="I34">
            <v>0.41807899527125703</v>
          </cell>
          <cell r="J34">
            <v>0.72570307873741402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1.6842305718795299E-3</v>
          </cell>
          <cell r="J35">
            <v>3.8373518501193101E-3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2.1403025484275499E-5</v>
          </cell>
          <cell r="J36">
            <v>5.1661908888231002E-7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9.3728894509512501E-7</v>
          </cell>
          <cell r="I37">
            <v>2.514428664370885E-6</v>
          </cell>
          <cell r="J37">
            <v>7.4031646296514715E-5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2.2469986231991799E-5</v>
          </cell>
          <cell r="J38">
            <v>2.265713428454101E-5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4.2025638708690099E-6</v>
          </cell>
          <cell r="I39">
            <v>2.1744884884401258E-5</v>
          </cell>
          <cell r="J39">
            <v>8.7374835466037316E-5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1.3360891591592199E-6</v>
          </cell>
          <cell r="I40">
            <v>1.6673452307458452E-4</v>
          </cell>
          <cell r="J40">
            <v>1.6835973187487091E-4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1.0275173601031686</v>
          </cell>
          <cell r="F41">
            <v>1.0275177825677209</v>
          </cell>
          <cell r="G41">
            <v>1.0275183212170207</v>
          </cell>
          <cell r="H41">
            <v>1.0275189813846426</v>
          </cell>
          <cell r="I41">
            <v>1.0275219006090783</v>
          </cell>
          <cell r="J41">
            <v>0.72468935271623935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2.1616893174942701E-3</v>
          </cell>
          <cell r="J42">
            <v>2.18150541139189E-3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0.21266799498762801</v>
          </cell>
          <cell r="F43">
            <v>0.21296000185062094</v>
          </cell>
          <cell r="G43">
            <v>0.21295713329555679</v>
          </cell>
          <cell r="H43">
            <v>0.21222419537193155</v>
          </cell>
          <cell r="I43">
            <v>0.20567743456043289</v>
          </cell>
          <cell r="J43">
            <v>0.19358836745211982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3.3215618285454401E-7</v>
          </cell>
          <cell r="F44">
            <v>6.8460176044912896E-7</v>
          </cell>
          <cell r="G44">
            <v>1.1106309518502999E-6</v>
          </cell>
          <cell r="H44">
            <v>1.63649274356337E-6</v>
          </cell>
          <cell r="I44">
            <v>4.39016232846812E-6</v>
          </cell>
          <cell r="J44">
            <v>5.8436936452067802E-4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4.2386622455705805E-2</v>
          </cell>
          <cell r="F45">
            <v>0.17025916141415587</v>
          </cell>
          <cell r="G45">
            <v>0.14226601946812567</v>
          </cell>
          <cell r="H45">
            <v>0.14224851747928258</v>
          </cell>
          <cell r="I45">
            <v>0.14332568393642256</v>
          </cell>
          <cell r="J45">
            <v>0.14477041149725123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2.4189512517878701E-5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0.95961793354827085</v>
          </cell>
          <cell r="F47">
            <v>0.95961805880451301</v>
          </cell>
          <cell r="G47">
            <v>0.95961820773323037</v>
          </cell>
          <cell r="H47">
            <v>0.95961838171519953</v>
          </cell>
          <cell r="I47">
            <v>0.95961890320552468</v>
          </cell>
          <cell r="J47">
            <v>0.4812551403471152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7.6132418766818904E-6</v>
          </cell>
          <cell r="I48">
            <v>0.32531164694915099</v>
          </cell>
          <cell r="J48">
            <v>0.344213053436011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2.0582836263304902E-6</v>
          </cell>
          <cell r="I49">
            <v>4.6065490931674946E-2</v>
          </cell>
          <cell r="J49">
            <v>4.6062917217498139E-2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2.7452960378919199E-6</v>
          </cell>
          <cell r="I50">
            <v>0.90104014989819103</v>
          </cell>
          <cell r="J50">
            <v>0.90107438361625602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2.2350531335152248</v>
          </cell>
          <cell r="F51">
            <v>2.2350532793505407</v>
          </cell>
          <cell r="G51">
            <v>2.2350535411982664</v>
          </cell>
          <cell r="H51">
            <v>2.2350538239141664</v>
          </cell>
          <cell r="I51">
            <v>2.2350548999144757</v>
          </cell>
          <cell r="J51">
            <v>1.1208942287691301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5.0354046967487902E-2</v>
          </cell>
          <cell r="F52">
            <v>0.17562159165975072</v>
          </cell>
          <cell r="G52">
            <v>0.19672175297255973</v>
          </cell>
          <cell r="H52">
            <v>0.22152945734012727</v>
          </cell>
          <cell r="I52">
            <v>0.23908197691863231</v>
          </cell>
          <cell r="J52">
            <v>0.3496517155535076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3.097244221344476</v>
          </cell>
          <cell r="F53">
            <v>3.0972443991573955</v>
          </cell>
          <cell r="G53">
            <v>3.0972447685216435</v>
          </cell>
          <cell r="H53">
            <v>3.0972450192899466</v>
          </cell>
          <cell r="I53">
            <v>3.0972458717824711</v>
          </cell>
          <cell r="J53">
            <v>1.5532889282048374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7.1866738857620003E-6</v>
          </cell>
          <cell r="J54">
            <v>8.8413915763697609E-6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1.2896005782536001E-6</v>
          </cell>
          <cell r="F55">
            <v>3.9127733593342804E-5</v>
          </cell>
          <cell r="G55">
            <v>3.9876064951305262E-5</v>
          </cell>
          <cell r="H55">
            <v>4.0024909603430664E-5</v>
          </cell>
          <cell r="I55">
            <v>3.3513474547824568E-5</v>
          </cell>
          <cell r="J55">
            <v>1.9564765707221845E-5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5.6532807230416703E-4</v>
          </cell>
          <cell r="J56">
            <v>6.3610985655924654E-4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3.4833386016238902E-5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1.74451655910164E-5</v>
          </cell>
          <cell r="J58">
            <v>1.75549736868388E-5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3.9313152640344698E-7</v>
          </cell>
          <cell r="J59">
            <v>2.5517755485330961E-4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4.4417017481539699E-4</v>
          </cell>
          <cell r="F60">
            <v>1.1019102979656424E-3</v>
          </cell>
          <cell r="G60">
            <v>1.1380462615180641E-3</v>
          </cell>
          <cell r="H60">
            <v>3.8972577852327082E-3</v>
          </cell>
          <cell r="I60">
            <v>1.0199925260438341</v>
          </cell>
          <cell r="J60">
            <v>2.4988054812930627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2.4992142417999408E-2</v>
          </cell>
          <cell r="F61">
            <v>2.4985079685440413E-2</v>
          </cell>
          <cell r="G61">
            <v>2.4984272122217183E-2</v>
          </cell>
          <cell r="H61">
            <v>5.0461270989968221E-5</v>
          </cell>
          <cell r="I61">
            <v>2.8491119248276664E-5</v>
          </cell>
          <cell r="J61">
            <v>2.2949945173482565E-5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1.3445322498158099E-5</v>
          </cell>
          <cell r="J62">
            <v>1.3643798708589401E-5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0.35523368919578746</v>
          </cell>
          <cell r="F63">
            <v>0.411160824527946</v>
          </cell>
          <cell r="G63">
            <v>0.41116566861220177</v>
          </cell>
          <cell r="H63">
            <v>0.41320064233999709</v>
          </cell>
          <cell r="I63">
            <v>0.44954607461159707</v>
          </cell>
          <cell r="J63">
            <v>0.45832535864783458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4.2748469891229901E-5</v>
          </cell>
          <cell r="I64">
            <v>0.32208060074115802</v>
          </cell>
          <cell r="J64">
            <v>0.34078865488539201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6.7053759664107201E-3</v>
          </cell>
          <cell r="F65">
            <v>1.5598665471697973E-4</v>
          </cell>
          <cell r="G65">
            <v>1.5581194729816922E-4</v>
          </cell>
          <cell r="H65">
            <v>3.6798341809529678E-5</v>
          </cell>
          <cell r="I65">
            <v>2.3629654983329997E-5</v>
          </cell>
          <cell r="J65">
            <v>1.3133980009345523E-5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1.9844844426971797</v>
          </cell>
          <cell r="F66">
            <v>1.9844851005049218</v>
          </cell>
          <cell r="G66">
            <v>1.9844860475786015</v>
          </cell>
          <cell r="H66">
            <v>1.9844872128138213</v>
          </cell>
          <cell r="I66">
            <v>1.9844929370276405</v>
          </cell>
          <cell r="J66">
            <v>1.0954811006230545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2.0492776798314899E-6</v>
          </cell>
          <cell r="I67">
            <v>0.41808365488770538</v>
          </cell>
          <cell r="J67">
            <v>1.1437833381482032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1.6842305718795299E-3</v>
          </cell>
          <cell r="J68">
            <v>5.0523810138004555E-3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2.1403025484275499E-5</v>
          </cell>
          <cell r="J69">
            <v>2.19196445731578E-5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3.8121440325968411E-2</v>
          </cell>
          <cell r="J70">
            <v>2.7594062217510852E-2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22.680620608780384</v>
          </cell>
          <cell r="J71">
            <v>59.863023591519543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233.06209476334263</v>
          </cell>
          <cell r="J72">
            <v>647.90636875472489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0.11258821766992083</v>
          </cell>
          <cell r="F73">
            <v>0.11274332361754878</v>
          </cell>
          <cell r="G73">
            <v>0.10855956936176067</v>
          </cell>
          <cell r="H73">
            <v>0.11235386080158977</v>
          </cell>
          <cell r="I73">
            <v>0.10888874060663634</v>
          </cell>
          <cell r="J73">
            <v>0.10248815059308417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1.4367241611925597E-5</v>
          </cell>
          <cell r="G74">
            <v>1.4245926576487244E-5</v>
          </cell>
          <cell r="H74">
            <v>1.151936083806273E-5</v>
          </cell>
          <cell r="I74">
            <v>5.1232583880966058E-6</v>
          </cell>
          <cell r="J74">
            <v>3.5340899661587928E-6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1.0259270665848383E-5</v>
          </cell>
          <cell r="J75">
            <v>1.24856505456739E-5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0.33021585894153993</v>
          </cell>
          <cell r="F76">
            <v>3.9707898860041099E-2</v>
          </cell>
          <cell r="G76">
            <v>7.3939918540364774E-2</v>
          </cell>
          <cell r="H76">
            <v>0.12040474102996089</v>
          </cell>
          <cell r="I76">
            <v>10.356674671477764</v>
          </cell>
          <cell r="J76">
            <v>32.614320378441292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5.7278084668655957E-3</v>
          </cell>
          <cell r="J77">
            <v>8.7212112632267559E-3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5.8306402361003366E-2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1.5261110823231861E-2</v>
          </cell>
          <cell r="J79">
            <v>1.9890867183130243E-2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0.3790369927795823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2.2752278117521732E-3</v>
          </cell>
          <cell r="J81">
            <v>1.1530155826636578E-3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6.3109426603269632E-3</v>
          </cell>
          <cell r="J82">
            <v>3.4818412719143627E-2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1.6981332750115621E-2</v>
          </cell>
          <cell r="J83">
            <v>1.7170485114466741E-2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1.877481528470169E-4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5.2102861785383679E-3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9.6793699133940443</v>
          </cell>
          <cell r="F86">
            <v>9.6927045932915412</v>
          </cell>
          <cell r="G86">
            <v>9.3330212631296607</v>
          </cell>
          <cell r="H86">
            <v>9.6592219186281021</v>
          </cell>
          <cell r="I86">
            <v>9.3619865589115587</v>
          </cell>
          <cell r="J86">
            <v>8.8120141730857515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6.6136772545006411E-4</v>
          </cell>
          <cell r="J87">
            <v>7.245353682981628E-4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9.6793699133940443</v>
          </cell>
          <cell r="F88">
            <v>9.6927045932915412</v>
          </cell>
          <cell r="G88">
            <v>9.3330212631296607</v>
          </cell>
          <cell r="H88">
            <v>9.6592219186281021</v>
          </cell>
          <cell r="I88">
            <v>9.3613205852962516</v>
          </cell>
          <cell r="J88">
            <v>8.8110527181311582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2.1283473791860867E-4</v>
          </cell>
          <cell r="J89">
            <v>3.2406403326496613E-4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6.7591206251717045E-4</v>
          </cell>
          <cell r="J90">
            <v>4.8925642229629166E-4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9.7896617727908611E-4</v>
          </cell>
          <cell r="I91">
            <v>1.3321890924994624E-3</v>
          </cell>
          <cell r="J91">
            <v>4.2482090086013428E-4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5.5188382572263457</v>
          </cell>
          <cell r="F92">
            <v>1.7410439257597317</v>
          </cell>
          <cell r="G92">
            <v>2.6870649311668253</v>
          </cell>
          <cell r="H92">
            <v>0.58355982747352031</v>
          </cell>
          <cell r="I92">
            <v>0.49367451217273894</v>
          </cell>
          <cell r="J92">
            <v>9.1755693995177259E-4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0.28481765537360459</v>
          </cell>
          <cell r="F93">
            <v>0.27303646091395889</v>
          </cell>
          <cell r="G93">
            <v>6.0118726314555397</v>
          </cell>
          <cell r="H93">
            <v>7.2697002751254942</v>
          </cell>
          <cell r="I93">
            <v>1.5510503029167921</v>
          </cell>
          <cell r="J93">
            <v>2.1915245151515093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26.997373082674546</v>
          </cell>
          <cell r="F94">
            <v>24.079614996690946</v>
          </cell>
          <cell r="G94">
            <v>27.486679617910522</v>
          </cell>
          <cell r="H94">
            <v>31.346526763952458</v>
          </cell>
          <cell r="I94">
            <v>28.732654337438106</v>
          </cell>
          <cell r="J94">
            <v>15.131495582611104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47.025440132329877</v>
          </cell>
          <cell r="F95">
            <v>48.436379978583908</v>
          </cell>
          <cell r="G95">
            <v>47.966966723709369</v>
          </cell>
          <cell r="H95">
            <v>46.322808036828832</v>
          </cell>
          <cell r="I95">
            <v>40.508637134712686</v>
          </cell>
          <cell r="J95">
            <v>21.02965768268982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37.267547516572037</v>
          </cell>
          <cell r="F96">
            <v>32.189715143140411</v>
          </cell>
          <cell r="G96">
            <v>32.224556278040495</v>
          </cell>
          <cell r="H96">
            <v>22.13998373484792</v>
          </cell>
          <cell r="I96">
            <v>11.384727955663548</v>
          </cell>
          <cell r="J96">
            <v>2.0278217746711191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311.26247770756601</v>
          </cell>
          <cell r="F97">
            <v>98.194877412848896</v>
          </cell>
          <cell r="G97">
            <v>151.55046211780899</v>
          </cell>
          <cell r="H97">
            <v>32.9127742695065</v>
          </cell>
          <cell r="I97">
            <v>27.843242486542501</v>
          </cell>
          <cell r="J97">
            <v>5.1750211413279901E-2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689.15978016813801</v>
          </cell>
          <cell r="F98">
            <v>646.68787999078995</v>
          </cell>
          <cell r="G98">
            <v>594.10175081744399</v>
          </cell>
          <cell r="H98">
            <v>514.18037183713102</v>
          </cell>
          <cell r="I98">
            <v>233.96070917208999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16.063715763071301</v>
          </cell>
          <cell r="F99">
            <v>15.399256395547299</v>
          </cell>
          <cell r="G99">
            <v>339.06961641409299</v>
          </cell>
          <cell r="H99">
            <v>410.01109551707799</v>
          </cell>
          <cell r="I99">
            <v>87.479237084507005</v>
          </cell>
          <cell r="J99">
            <v>123.601982654545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1522.65184186284</v>
          </cell>
          <cell r="F100">
            <v>1358.09028581337</v>
          </cell>
          <cell r="G100">
            <v>1550.2487304501501</v>
          </cell>
          <cell r="H100">
            <v>1767.9441094869201</v>
          </cell>
          <cell r="I100">
            <v>1620.5217046315099</v>
          </cell>
          <cell r="J100">
            <v>853.416350859266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2652.2348234634101</v>
          </cell>
          <cell r="F101">
            <v>2731.81183079213</v>
          </cell>
          <cell r="G101">
            <v>2705.3369232172099</v>
          </cell>
          <cell r="H101">
            <v>2612.6063732771499</v>
          </cell>
          <cell r="I101">
            <v>2284.68713439779</v>
          </cell>
          <cell r="J101">
            <v>1186.0726933036999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-5.7278084668656E-3</v>
          </cell>
          <cell r="J102">
            <v>-8.7212112632267507E-3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2267.7885979590601</v>
          </cell>
          <cell r="F103">
            <v>2036.3576531061501</v>
          </cell>
          <cell r="G103">
            <v>1961.9478830226999</v>
          </cell>
          <cell r="H103">
            <v>1398.8090496310599</v>
          </cell>
          <cell r="I103">
            <v>457.972672818143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4514.4822120978897</v>
          </cell>
          <cell r="F104">
            <v>3846.5257184250599</v>
          </cell>
          <cell r="G104">
            <v>3257.9970128908399</v>
          </cell>
          <cell r="H104">
            <v>3143.85087161293</v>
          </cell>
          <cell r="I104">
            <v>1896.5410249067199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5879.7525675824099</v>
          </cell>
          <cell r="F105">
            <v>5813.33887342862</v>
          </cell>
          <cell r="G105">
            <v>5430.6617054619701</v>
          </cell>
          <cell r="H105">
            <v>3050.9376027508201</v>
          </cell>
          <cell r="I105">
            <v>426.574972742444</v>
          </cell>
          <cell r="J105">
            <v>59.8630235915196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-5.8306402361003401E-2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-1.5261110823231901E-2</v>
          </cell>
          <cell r="J107">
            <v>-1.9890867183130299E-2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-0.37903699277958203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-2.2752278117521701E-3</v>
          </cell>
          <cell r="J109">
            <v>-1.15301558266366E-3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2101.8896799346599</v>
          </cell>
          <cell r="F110">
            <v>1815.4999340731199</v>
          </cell>
          <cell r="G110">
            <v>1817.46497408148</v>
          </cell>
          <cell r="H110">
            <v>1248.6950826454199</v>
          </cell>
          <cell r="I110">
            <v>642.09865669942496</v>
          </cell>
          <cell r="J110">
            <v>114.369148091451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-6.3109426603269597E-3</v>
          </cell>
          <cell r="J111">
            <v>-3.4818412719143599E-2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-1.69813327501156E-2</v>
          </cell>
          <cell r="J112">
            <v>-1.7170485114466699E-2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5.710961045775095</v>
          </cell>
          <cell r="F113">
            <v>1.7356517535250984</v>
          </cell>
          <cell r="G113">
            <v>3.3375674308260916</v>
          </cell>
          <cell r="H113">
            <v>0.58224627719210276</v>
          </cell>
          <cell r="I113">
            <v>0.49833343739099456</v>
          </cell>
          <cell r="J113">
            <v>3.9664609713871785E-2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9.1947083947853994</v>
          </cell>
          <cell r="F114">
            <v>8.6280520861310031</v>
          </cell>
          <cell r="G114">
            <v>7.926855124061202</v>
          </cell>
          <cell r="H114">
            <v>7.1314939448758121</v>
          </cell>
          <cell r="I114">
            <v>3.3942444415881221</v>
          </cell>
          <cell r="J114">
            <v>0.27276243749660417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1.6282996741226617E-3</v>
          </cell>
          <cell r="J115">
            <v>1.6746858424778802E-3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1.586337078335308E-3</v>
          </cell>
          <cell r="J116">
            <v>1.452761270917177E-3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4.196259578735433E-5</v>
          </cell>
          <cell r="J117">
            <v>2.2192457156070596E-4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2.9709426625704456</v>
          </cell>
          <cell r="F118">
            <v>2.9709324248453992</v>
          </cell>
          <cell r="G118">
            <v>2.970931533660969</v>
          </cell>
          <cell r="H118">
            <v>2.9441299160323191</v>
          </cell>
          <cell r="I118">
            <v>3.3769780662307878</v>
          </cell>
          <cell r="J118">
            <v>15.387610639530138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7.798176432405806E-3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2.4703704321975891E-4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7.5511393891860403E-3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2.1342882083189858</v>
          </cell>
          <cell r="I122">
            <v>2.1337625103081814</v>
          </cell>
          <cell r="J122">
            <v>2.1349158806463815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6.7454970733538047E-6</v>
          </cell>
          <cell r="I123">
            <v>2.4223962598030866</v>
          </cell>
          <cell r="J123">
            <v>2.5631481809671288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6.7454970733538056E-6</v>
          </cell>
          <cell r="I124">
            <v>2.4223962598030866</v>
          </cell>
          <cell r="J124">
            <v>2.5631481809671288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1.1764719439658857</v>
          </cell>
          <cell r="F125">
            <v>4.5498708154871608</v>
          </cell>
          <cell r="G125">
            <v>3.2063106345366279</v>
          </cell>
          <cell r="H125">
            <v>2.5362918661376046</v>
          </cell>
          <cell r="I125">
            <v>4.3857318066920481</v>
          </cell>
          <cell r="J125">
            <v>4.4299602561885925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0.21036713657224362</v>
          </cell>
          <cell r="F126">
            <v>1.5257485523341354E-4</v>
          </cell>
          <cell r="G126">
            <v>0.66042899196565863</v>
          </cell>
          <cell r="H126">
            <v>3.5403765578890823E-4</v>
          </cell>
          <cell r="I126">
            <v>2.3873962274592918E-3</v>
          </cell>
          <cell r="J126">
            <v>3.8408537797815494E-2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7.8230886395879301E-3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2.3246500067843665E-2</v>
          </cell>
          <cell r="F128">
            <v>4.8795807585337608E-2</v>
          </cell>
          <cell r="G128">
            <v>5.2104567291576358E-3</v>
          </cell>
          <cell r="H128">
            <v>3.3785997583772538E-4</v>
          </cell>
          <cell r="I128">
            <v>3.8448086423803837E-4</v>
          </cell>
          <cell r="J128">
            <v>5.7434825494559504E-4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0.30564469111735348</v>
          </cell>
          <cell r="F129">
            <v>4.4999043125560751</v>
          </cell>
          <cell r="G129">
            <v>5.4359217145778325E-3</v>
          </cell>
          <cell r="H129">
            <v>3.0622825496715071E-4</v>
          </cell>
          <cell r="I129">
            <v>4.7601185715228408E-4</v>
          </cell>
          <cell r="J129">
            <v>7.1984992151340806E-4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0.31040756338527409</v>
          </cell>
          <cell r="F130">
            <v>8.6802894852402817E-4</v>
          </cell>
          <cell r="G130">
            <v>8.6886889012042373E-4</v>
          </cell>
          <cell r="H130">
            <v>8.6972533927367633E-4</v>
          </cell>
          <cell r="I130">
            <v>8.7480755942648844E-4</v>
          </cell>
          <cell r="J130">
            <v>8.8979306223135218E-4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0.3268111480121747</v>
          </cell>
          <cell r="F131">
            <v>1.5518684996965981E-4</v>
          </cell>
          <cell r="G131">
            <v>2.5343715081795382</v>
          </cell>
          <cell r="H131">
            <v>2.5343884106543233</v>
          </cell>
          <cell r="I131">
            <v>4.3815586870637011</v>
          </cell>
          <cell r="J131">
            <v>4.3815608721526029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9.3508789710737776</v>
          </cell>
          <cell r="F132">
            <v>8.7745981002820894</v>
          </cell>
          <cell r="G132">
            <v>8.0610821006437483</v>
          </cell>
          <cell r="H132">
            <v>6.9766671891062471</v>
          </cell>
          <cell r="I132">
            <v>3.1745008028777426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30.770537285740314</v>
          </cell>
          <cell r="F133">
            <v>27.630361643231343</v>
          </cell>
          <cell r="G133">
            <v>26.620731112926737</v>
          </cell>
          <cell r="H133">
            <v>18.97977000856255</v>
          </cell>
          <cell r="I133">
            <v>6.2140118428513249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61.254846839862793</v>
          </cell>
          <cell r="F134">
            <v>52.191665107531328</v>
          </cell>
          <cell r="G134">
            <v>44.206200989020942</v>
          </cell>
          <cell r="H134">
            <v>42.657406670460368</v>
          </cell>
          <cell r="I134">
            <v>25.733256782994808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3.7980835703691662</v>
          </cell>
          <cell r="F135">
            <v>11.347343208990715</v>
          </cell>
          <cell r="G135">
            <v>15.18993117214626</v>
          </cell>
          <cell r="H135">
            <v>17.106296605162576</v>
          </cell>
          <cell r="I135">
            <v>18.461690969027522</v>
          </cell>
          <cell r="J135">
            <v>26.999992163342366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0.30708461917613356</v>
          </cell>
          <cell r="F136">
            <v>0.32461238776864459</v>
          </cell>
          <cell r="G136">
            <v>5.9999825739291124</v>
          </cell>
          <cell r="H136">
            <v>7.2471582659892606</v>
          </cell>
          <cell r="I136">
            <v>1.5583960116050906</v>
          </cell>
          <cell r="J136">
            <v>2.2019709325097838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8.6433324779115956</v>
          </cell>
          <cell r="F137">
            <v>8.7974715090918121</v>
          </cell>
          <cell r="G137">
            <v>9.547231984985542</v>
          </cell>
          <cell r="H137">
            <v>8.4445645642594531</v>
          </cell>
          <cell r="I137">
            <v>9.0460420076270971</v>
          </cell>
          <cell r="J137">
            <v>9.1553573725017063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0.30732548250379899</v>
          </cell>
          <cell r="J138">
            <v>0.81115208118590254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79.671444005181684</v>
          </cell>
          <cell r="F139">
            <v>78.771529450252359</v>
          </cell>
          <cell r="G139">
            <v>73.586201971029496</v>
          </cell>
          <cell r="H139">
            <v>41.340617923452783</v>
          </cell>
          <cell r="I139">
            <v>5.7801486821469403</v>
          </cell>
          <cell r="J139">
            <v>0.81115208118590254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0.43672551272362953</v>
          </cell>
          <cell r="F140">
            <v>0.5520665107657301</v>
          </cell>
          <cell r="G140">
            <v>3.6018919067024813</v>
          </cell>
          <cell r="H140">
            <v>8.2366797713522235</v>
          </cell>
          <cell r="I140">
            <v>8.236758670459654</v>
          </cell>
          <cell r="J140">
            <v>8.7763100829744722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27.216072774596025</v>
          </cell>
          <cell r="F141">
            <v>28.488509359213381</v>
          </cell>
          <cell r="G141">
            <v>27.405517328572579</v>
          </cell>
          <cell r="H141">
            <v>31.247260702818807</v>
          </cell>
          <cell r="I141">
            <v>28.716143940994325</v>
          </cell>
          <cell r="J141">
            <v>15.137308934589914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8.8657196537437615E-6</v>
          </cell>
          <cell r="I142">
            <v>3.117491093294308E-5</v>
          </cell>
          <cell r="J142">
            <v>4.6366889398061827E-5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3.8701301049250844E-5</v>
          </cell>
          <cell r="I143">
            <v>1.7109334101760143E-4</v>
          </cell>
          <cell r="J143">
            <v>4.5141120649230603E-4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6.5852115798385946E-6</v>
          </cell>
          <cell r="I144">
            <v>3.0910223831154322E-5</v>
          </cell>
          <cell r="J144">
            <v>2.3158594503210703E-5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9.4375848244831045E-6</v>
          </cell>
          <cell r="I145">
            <v>2.8849793169609542E-5</v>
          </cell>
          <cell r="J145">
            <v>4.8664374645457771E-5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1.381278499118546E-5</v>
          </cell>
          <cell r="I146">
            <v>8.0158413083894484E-5</v>
          </cell>
          <cell r="J146">
            <v>3.3322134794557624E-4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1.877481528470169E-4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9.1178705732308744E-6</v>
          </cell>
          <cell r="I148">
            <v>4.177030880263269E-5</v>
          </cell>
          <cell r="J148">
            <v>4.8826344427478098E-5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3.8314290825414735E-5</v>
          </cell>
          <cell r="I149">
            <v>1.6938220472805817E-4</v>
          </cell>
          <cell r="J149">
            <v>4.4689833732484844E-4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1.185251703593139E-5</v>
          </cell>
          <cell r="I150">
            <v>5.7276957915415709E-5</v>
          </cell>
          <cell r="J150">
            <v>2.5846739272440347E-4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9.0345860538366924E-6</v>
          </cell>
          <cell r="I151">
            <v>4.6159699420571566E-5</v>
          </cell>
          <cell r="J151">
            <v>8.1507901450486337E-5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8.3093171624158081E-6</v>
          </cell>
          <cell r="I152">
            <v>2.4175238589438511E-5</v>
          </cell>
          <cell r="J152">
            <v>5.8096698722481642E-5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6.9764550330581301</v>
          </cell>
          <cell r="J153">
            <v>8.3137779354864634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5.1173428770927752E-5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1.0616255831936275E-2</v>
          </cell>
          <cell r="J155">
            <v>1.3074851438254594E-2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3.3549318818831299E-4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5.2102861785383679E-3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5.0817058060449458E-3</v>
          </cell>
          <cell r="F158">
            <v>1.8847449284390479E-2</v>
          </cell>
          <cell r="G158">
            <v>2.400324897439016E-2</v>
          </cell>
          <cell r="H158">
            <v>8.7787301978127771E-2</v>
          </cell>
          <cell r="I158">
            <v>8.0179247619584437</v>
          </cell>
          <cell r="J158">
            <v>26.732871523956334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6.6780421026202609E-6</v>
          </cell>
          <cell r="I159">
            <v>2.3981722972050541</v>
          </cell>
          <cell r="J159">
            <v>2.5375166991574569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8.8657196537437615E-6</v>
          </cell>
          <cell r="I160">
            <v>3.117491093294308E-5</v>
          </cell>
          <cell r="J160">
            <v>4.6366889398061827E-5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3.8701301049250844E-5</v>
          </cell>
          <cell r="I161">
            <v>1.7109334101760143E-4</v>
          </cell>
          <cell r="J161">
            <v>4.5141120649230603E-4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6.5852115798385946E-6</v>
          </cell>
          <cell r="I162">
            <v>3.0910223831154322E-5</v>
          </cell>
          <cell r="J162">
            <v>2.3158594503210703E-5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9.4375848244831045E-6</v>
          </cell>
          <cell r="I163">
            <v>2.8849793169609542E-5</v>
          </cell>
          <cell r="J163">
            <v>4.8664374645457771E-5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1.381278499118546E-5</v>
          </cell>
          <cell r="I164">
            <v>8.0158413083894484E-5</v>
          </cell>
          <cell r="J164">
            <v>3.3322134794557624E-4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8.778078733989238E-4</v>
          </cell>
          <cell r="J165">
            <v>6.3539795103414618E-4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7.2849642796550215E-4</v>
          </cell>
          <cell r="H166">
            <v>1.9331822089990931E-4</v>
          </cell>
          <cell r="I166">
            <v>3.8643655471839421E-3</v>
          </cell>
          <cell r="J166">
            <v>4.6607961415590874E-4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3.8154713867423959E-3</v>
          </cell>
          <cell r="G167">
            <v>2.0382393676645163E-3</v>
          </cell>
          <cell r="H167">
            <v>2.3711638378569493E-4</v>
          </cell>
          <cell r="I167">
            <v>1.1932187988669201E-2</v>
          </cell>
          <cell r="J167">
            <v>1.689587130302804E-2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0.43903640357685692</v>
          </cell>
          <cell r="J168">
            <v>1.1587886874084334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9.5199142633403894E-4</v>
          </cell>
          <cell r="H169">
            <v>2.5337411365995276E-4</v>
          </cell>
          <cell r="I169">
            <v>7.4753298613382355E-2</v>
          </cell>
          <cell r="J169">
            <v>5.3457685480485864E-2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1.1201640477900923E-3</v>
          </cell>
          <cell r="H170">
            <v>2.6285242708240633E-4</v>
          </cell>
          <cell r="I170">
            <v>9.334280464368705E-2</v>
          </cell>
          <cell r="J170">
            <v>7.1841747625738667E-2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4.0203275604242571E-3</v>
          </cell>
          <cell r="H171">
            <v>1.0830320373784312E-2</v>
          </cell>
          <cell r="I171">
            <v>9.0569897591359402E-2</v>
          </cell>
          <cell r="J171">
            <v>4.0084214343887627E-2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5.4820081564506387</v>
          </cell>
          <cell r="J172">
            <v>15.239835554281507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9.1178705732308744E-6</v>
          </cell>
          <cell r="I173">
            <v>4.177030880263269E-5</v>
          </cell>
          <cell r="J173">
            <v>4.8826344427478098E-5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3.8314290825414741E-5</v>
          </cell>
          <cell r="I174">
            <v>1.6938220472805817E-4</v>
          </cell>
          <cell r="J174">
            <v>4.4689833732484844E-4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1.185251703593139E-5</v>
          </cell>
          <cell r="I175">
            <v>5.7276957915415709E-5</v>
          </cell>
          <cell r="J175">
            <v>2.5846739272440347E-4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9.0345860538366924E-6</v>
          </cell>
          <cell r="I176">
            <v>4.6159699420571566E-5</v>
          </cell>
          <cell r="J176">
            <v>8.1507901450486337E-5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8.3093171624158148E-6</v>
          </cell>
          <cell r="I177">
            <v>2.4175238589438511E-5</v>
          </cell>
          <cell r="J177">
            <v>5.8096698722481642E-5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47.185109221531185</v>
          </cell>
          <cell r="F178">
            <v>48.283002182988213</v>
          </cell>
          <cell r="G178">
            <v>47.816201183719031</v>
          </cell>
          <cell r="H178">
            <v>46.176424504366807</v>
          </cell>
          <cell r="I178">
            <v>40.473557128514472</v>
          </cell>
          <cell r="J178">
            <v>21.035189794023189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8.6433324779115956</v>
          </cell>
          <cell r="F179">
            <v>8.7974715090918121</v>
          </cell>
          <cell r="G179">
            <v>9.547231984985542</v>
          </cell>
          <cell r="H179">
            <v>8.4445645642594531</v>
          </cell>
          <cell r="I179">
            <v>9.0460420076270971</v>
          </cell>
          <cell r="J179">
            <v>9.1553573725017063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8.5289047951546274E-5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4.8489440440248799E-4</v>
          </cell>
          <cell r="G181">
            <v>4.8080002195644364E-4</v>
          </cell>
          <cell r="H181">
            <v>3.8877842828461692E-4</v>
          </cell>
          <cell r="I181">
            <v>1.7290997059826027E-4</v>
          </cell>
          <cell r="J181">
            <v>1.2869154619246697E-4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5.7843653135916022E-4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3.5763113257910906E-4</v>
          </cell>
          <cell r="J183">
            <v>4.6736060110738419E-4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1.1490715997831114</v>
          </cell>
          <cell r="F184">
            <v>0.49930614875545504</v>
          </cell>
          <cell r="G184">
            <v>1.3728997131582683</v>
          </cell>
          <cell r="H184">
            <v>4.6498173878396591E-4</v>
          </cell>
          <cell r="I184">
            <v>4.0314041448679983E-4</v>
          </cell>
          <cell r="J184">
            <v>1.021944062655259E-4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1.4510381452501107E-4</v>
          </cell>
          <cell r="J185">
            <v>7.3534157057631214E-5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7.1186073701311985</v>
          </cell>
          <cell r="F186">
            <v>8.2972064293733059</v>
          </cell>
          <cell r="G186">
            <v>8.1655326269526398</v>
          </cell>
          <cell r="H186">
            <v>8.4435364395217771</v>
          </cell>
          <cell r="I186">
            <v>9.0444925813307755</v>
          </cell>
          <cell r="J186">
            <v>9.1535831384638442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0.37565350799729036</v>
          </cell>
          <cell r="F187">
            <v>4.7399412958151933E-4</v>
          </cell>
          <cell r="G187">
            <v>8.3188448526733908E-3</v>
          </cell>
          <cell r="H187">
            <v>1.7436457060850428E-4</v>
          </cell>
          <cell r="I187">
            <v>1.9989267411079758E-4</v>
          </cell>
          <cell r="J187">
            <v>6.4963635772087111E-5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2.7074829002097627E-4</v>
          </cell>
          <cell r="J188">
            <v>2.7376411215667638E-4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0.53272244625769039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7.7902535269283786E-4</v>
          </cell>
          <cell r="G190">
            <v>4.179886155200209E-2</v>
          </cell>
          <cell r="H190">
            <v>2.7242052758236462E-4</v>
          </cell>
          <cell r="I190">
            <v>3.4957692112232782E-4</v>
          </cell>
          <cell r="J190">
            <v>7.3733539908172154E-4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2.6120014045689399</v>
          </cell>
          <cell r="F191">
            <v>2.8392398712376594</v>
          </cell>
          <cell r="G191">
            <v>2.4925271464021068</v>
          </cell>
          <cell r="H191">
            <v>3.2914121108978258</v>
          </cell>
          <cell r="I191">
            <v>3.7153598905738523</v>
          </cell>
          <cell r="J191">
            <v>18.498660047606048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0.40325376374209926</v>
          </cell>
          <cell r="F192">
            <v>0.17522588129687855</v>
          </cell>
          <cell r="G192">
            <v>0.48180372456861498</v>
          </cell>
          <cell r="H192">
            <v>1.6318011538303781E-4</v>
          </cell>
          <cell r="I192">
            <v>1.4147759764407793E-4</v>
          </cell>
          <cell r="J192">
            <v>3.5863978334980125E-5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9.5016069493236157E-5</v>
          </cell>
          <cell r="J193">
            <v>9.6074438377496605E-5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4.0932505168502317E-4</v>
          </cell>
          <cell r="H194">
            <v>0.27595523801494565</v>
          </cell>
          <cell r="I194">
            <v>0.27739594947461949</v>
          </cell>
          <cell r="J194">
            <v>0.27739549176096051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2.393395370450022E-4</v>
          </cell>
          <cell r="H195">
            <v>3.2545883051682175E-4</v>
          </cell>
          <cell r="I195">
            <v>9.6925504776662771E-4</v>
          </cell>
          <cell r="J195">
            <v>0.88662925892657196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2.3885046599339481E-4</v>
          </cell>
          <cell r="H196">
            <v>3.2061276734306492E-4</v>
          </cell>
          <cell r="I196">
            <v>9.8649728918881723E-4</v>
          </cell>
          <cell r="J196">
            <v>2.3845648021032007E-3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3.0152551683110387</v>
          </cell>
          <cell r="F197">
            <v>3.0152447778872333</v>
          </cell>
          <cell r="G197">
            <v>3.0152438734105211</v>
          </cell>
          <cell r="H197">
            <v>3.0152480578705108</v>
          </cell>
          <cell r="I197">
            <v>3.4365586683100409</v>
          </cell>
          <cell r="J197">
            <v>17.333114839721556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4.6295740781504482E-4</v>
          </cell>
          <cell r="J198">
            <v>5.0717475780871345E-4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5.629410883496039</v>
          </cell>
          <cell r="F199">
            <v>5.6371661808774327</v>
          </cell>
          <cell r="G199">
            <v>5.4279784680880327</v>
          </cell>
          <cell r="H199">
            <v>5.6176930400794891</v>
          </cell>
          <cell r="I199">
            <v>5.4444370303318257</v>
          </cell>
          <cell r="J199">
            <v>5.1244075296542091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2.1342882083189858</v>
          </cell>
          <cell r="I200">
            <v>2.1337625103081814</v>
          </cell>
          <cell r="J200">
            <v>2.1349158806463815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1.3280012483808286</v>
          </cell>
          <cell r="F201">
            <v>3.9676025206261283</v>
          </cell>
          <cell r="G201">
            <v>5.311164745505689</v>
          </cell>
          <cell r="H201">
            <v>5.9812225892176931</v>
          </cell>
          <cell r="I201">
            <v>6.4551367024571791</v>
          </cell>
          <cell r="J201">
            <v>9.4405567004693705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1.3408588488872351E-4</v>
          </cell>
          <cell r="J202">
            <v>2.0416034095692857E-4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3.5918104029813958E-4</v>
          </cell>
          <cell r="G203">
            <v>3.5614816441218063E-4</v>
          </cell>
          <cell r="H203">
            <v>2.8798402095156825E-4</v>
          </cell>
          <cell r="I203">
            <v>1.2808145970241502E-4</v>
          </cell>
          <cell r="J203">
            <v>9.5327071253679176E-5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2.3885503693808123E-4</v>
          </cell>
          <cell r="J204">
            <v>3.1214126364184684E-4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0.43672551272362953</v>
          </cell>
          <cell r="F205">
            <v>0.5520665107657301</v>
          </cell>
          <cell r="G205">
            <v>3.6018919067024813</v>
          </cell>
          <cell r="H205">
            <v>8.2366797713522235</v>
          </cell>
          <cell r="I205">
            <v>8.236758670459654</v>
          </cell>
          <cell r="J205">
            <v>8.7763100829744722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1.183950764129841</v>
          </cell>
          <cell r="F206">
            <v>3.9670705602000991E-4</v>
          </cell>
          <cell r="G206">
            <v>1.8019946456203323E-3</v>
          </cell>
          <cell r="H206">
            <v>3.8579906622893324E-4</v>
          </cell>
          <cell r="I206">
            <v>8.1757030137434062E-4</v>
          </cell>
          <cell r="J206">
            <v>2.5914297694374614E-4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1.2890716448007979</v>
          </cell>
          <cell r="F207">
            <v>4.9853372924303674</v>
          </cell>
          <cell r="G207">
            <v>3.5131854564007052</v>
          </cell>
          <cell r="H207">
            <v>2.7790394359558923</v>
          </cell>
          <cell r="I207">
            <v>4.8054885989458205</v>
          </cell>
          <cell r="J207">
            <v>4.8539501372187219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4.0476721173544705</v>
          </cell>
          <cell r="F208">
            <v>4.5838340320202926</v>
          </cell>
          <cell r="G208">
            <v>4.7897682030289177</v>
          </cell>
          <cell r="H208">
            <v>4.948757445911518</v>
          </cell>
          <cell r="I208">
            <v>7.0838791775599743</v>
          </cell>
          <cell r="J208">
            <v>16.740756839202817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1.183950764129841</v>
          </cell>
          <cell r="F209">
            <v>3.9670705602000991E-4</v>
          </cell>
          <cell r="G209">
            <v>1.8019946456203323E-3</v>
          </cell>
          <cell r="H209">
            <v>3.8579906622893324E-4</v>
          </cell>
          <cell r="I209">
            <v>8.1757030137434062E-4</v>
          </cell>
          <cell r="J209">
            <v>2.5914297694374614E-4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5.9796301909102079</v>
          </cell>
          <cell r="F210">
            <v>6.9696534006735709</v>
          </cell>
          <cell r="G210">
            <v>6.8590474066402178</v>
          </cell>
          <cell r="H210">
            <v>7.0925706091982921</v>
          </cell>
          <cell r="I210">
            <v>7.5973737683178522</v>
          </cell>
          <cell r="J210">
            <v>7.6890098363096291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30.256633453225472</v>
          </cell>
          <cell r="F211">
            <v>27.168902403492719</v>
          </cell>
          <cell r="G211">
            <v>26.176368980781074</v>
          </cell>
          <cell r="H211">
            <v>18.663105510703904</v>
          </cell>
          <cell r="I211">
            <v>6.1111833476971329</v>
          </cell>
          <cell r="J211">
            <v>0.87182221856811748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4.4341507493901178</v>
          </cell>
          <cell r="F212">
            <v>4.561616605867675</v>
          </cell>
          <cell r="G212">
            <v>4.2576909922716819</v>
          </cell>
          <cell r="H212">
            <v>2.3945405643879227</v>
          </cell>
          <cell r="I212">
            <v>4.8678594759819704</v>
          </cell>
          <cell r="J212">
            <v>4.4531292397684821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6.9427662452158407E-5</v>
          </cell>
          <cell r="J213">
            <v>3.5183807204608248E-5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0.17973852057286627</v>
          </cell>
          <cell r="F214">
            <v>2.267914495605355E-4</v>
          </cell>
          <cell r="G214">
            <v>3.9803085419489936E-3</v>
          </cell>
          <cell r="H214">
            <v>8.342802421459535E-5</v>
          </cell>
          <cell r="I214">
            <v>9.5642427804209392E-5</v>
          </cell>
          <cell r="J214">
            <v>3.1083079316788076E-5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4.6138892699629821</v>
          </cell>
          <cell r="F215">
            <v>4.5618434393412901</v>
          </cell>
          <cell r="G215">
            <v>4.261671300813628</v>
          </cell>
          <cell r="H215">
            <v>2.3946239924121424</v>
          </cell>
          <cell r="I215">
            <v>4.8680245460722231</v>
          </cell>
          <cell r="J215">
            <v>4.4531955066550006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83.046667155422526</v>
          </cell>
          <cell r="F216">
            <v>82.108696914120131</v>
          </cell>
          <cell r="G216">
            <v>76.703812773247364</v>
          </cell>
          <cell r="H216">
            <v>43.092501720170198</v>
          </cell>
          <cell r="I216">
            <v>10.491686559276118</v>
          </cell>
          <cell r="J216">
            <v>5.1868578819034621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60.231819511519639</v>
          </cell>
          <cell r="F217">
            <v>51.320003476308514</v>
          </cell>
          <cell r="G217">
            <v>43.468140783255237</v>
          </cell>
          <cell r="H217">
            <v>41.945293531159521</v>
          </cell>
          <cell r="I217">
            <v>25.304451428118234</v>
          </cell>
          <cell r="J217">
            <v>2.3456967471958061E-3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9.4321449834576351E-6</v>
          </cell>
          <cell r="I218">
            <v>3.125672593294305</v>
          </cell>
          <cell r="J218">
            <v>3.1257904645940622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9.2404069497997247E-6</v>
          </cell>
          <cell r="I219">
            <v>3.125672593294305</v>
          </cell>
          <cell r="J219">
            <v>3.1257904645940622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1.2890716448007979</v>
          </cell>
          <cell r="F220">
            <v>4.9853372924303674</v>
          </cell>
          <cell r="G220">
            <v>3.5131854564007052</v>
          </cell>
          <cell r="H220">
            <v>2.7790394359558923</v>
          </cell>
          <cell r="I220">
            <v>4.8054885989458205</v>
          </cell>
          <cell r="J220">
            <v>4.8539501372187219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1.2890716448007979</v>
          </cell>
          <cell r="F221">
            <v>4.9853372924303674</v>
          </cell>
          <cell r="G221">
            <v>3.5131854564007052</v>
          </cell>
          <cell r="H221">
            <v>2.7790394359558923</v>
          </cell>
          <cell r="I221">
            <v>4.8054885989458205</v>
          </cell>
          <cell r="J221">
            <v>4.8539501372187219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4.3101724835776767E-5</v>
          </cell>
          <cell r="G222">
            <v>4.2737779729461676E-5</v>
          </cell>
          <cell r="H222">
            <v>3.4558082514188167E-5</v>
          </cell>
          <cell r="I222">
            <v>1.53697751642898E-5</v>
          </cell>
          <cell r="J222">
            <v>1.1439248550441501E-5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2.8691680077647118E-5</v>
          </cell>
          <cell r="J223">
            <v>3.7456951637021655E-5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0.15726896785941866</v>
          </cell>
          <cell r="F224">
            <v>6.8338093705782477E-2</v>
          </cell>
          <cell r="G224">
            <v>0.1879034525817595</v>
          </cell>
          <cell r="H224">
            <v>6.3640244999384665E-5</v>
          </cell>
          <cell r="I224">
            <v>5.5176263081190366E-5</v>
          </cell>
          <cell r="J224">
            <v>1.398695155064223E-5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3.7056267102362017E-5</v>
          </cell>
          <cell r="J225">
            <v>3.7469030967223614E-5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4.6268468814556325E-4</v>
          </cell>
          <cell r="J226">
            <v>4.4519778369815188E-4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9.7896617727908611E-4</v>
          </cell>
          <cell r="I227">
            <v>1.3321890924994624E-3</v>
          </cell>
          <cell r="J227">
            <v>4.2482090086013428E-4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1.1675242062834411E-3</v>
          </cell>
          <cell r="J228">
            <v>1.2309344791224346E-3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9.4321449834576351E-6</v>
          </cell>
          <cell r="I229">
            <v>3.125672593294305</v>
          </cell>
          <cell r="J229">
            <v>3.1257904645940622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2.6807018828984199E-2</v>
          </cell>
          <cell r="I230">
            <v>9.0765759796465895E-3</v>
          </cell>
          <cell r="J230">
            <v>1.69077620744872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0.33021585894153993</v>
          </cell>
          <cell r="F231">
            <v>3.9707898860041099E-2</v>
          </cell>
          <cell r="G231">
            <v>7.3939918540364774E-2</v>
          </cell>
          <cell r="H231">
            <v>0.12040474102996089</v>
          </cell>
          <cell r="I231">
            <v>10.356674671477764</v>
          </cell>
          <cell r="J231">
            <v>32.614320378441292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1.5545977437894919E-5</v>
          </cell>
          <cell r="J232">
            <v>1.1252897712814709E-5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1.0616255831936275E-2</v>
          </cell>
          <cell r="J233">
            <v>1.3074851438254594E-2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7.418548621963424E-3</v>
          </cell>
          <cell r="F234">
            <v>2.7157707902579934E-2</v>
          </cell>
          <cell r="G234">
            <v>3.3926853674049712E-2</v>
          </cell>
          <cell r="H234">
            <v>0.12025657805222979</v>
          </cell>
          <cell r="I234">
            <v>10.34570937026896</v>
          </cell>
          <cell r="J234">
            <v>32.601062834093057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2.8026136580075925E-2</v>
          </cell>
          <cell r="F235">
            <v>1.2178198750133045E-2</v>
          </cell>
          <cell r="G235">
            <v>3.3485358857518729E-2</v>
          </cell>
          <cell r="H235">
            <v>1.1341018019121116E-5</v>
          </cell>
          <cell r="I235">
            <v>9.8326930362634176E-6</v>
          </cell>
          <cell r="J235">
            <v>2.4925464942811181E-6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1.4579809114953273E-4</v>
          </cell>
          <cell r="J236">
            <v>7.3885995129677312E-5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0.29477117373950074</v>
          </cell>
          <cell r="F237">
            <v>3.7193797727927815E-4</v>
          </cell>
          <cell r="G237">
            <v>6.5277060087963433E-3</v>
          </cell>
          <cell r="H237">
            <v>1.3682195971193619E-4</v>
          </cell>
          <cell r="I237">
            <v>1.5685358159890327E-4</v>
          </cell>
          <cell r="J237">
            <v>5.0976250079532509E-5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8.7511738223200491E-6</v>
          </cell>
          <cell r="J238">
            <v>3.1684755574420708E-5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1.2263859826734124E-5</v>
          </cell>
          <cell r="J239">
            <v>1.2400465010581176E-5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4.0476721173544705</v>
          </cell>
          <cell r="F240">
            <v>4.5838340320202926</v>
          </cell>
          <cell r="G240">
            <v>4.7897682030289177</v>
          </cell>
          <cell r="H240">
            <v>4.948757445911518</v>
          </cell>
          <cell r="I240">
            <v>7.0838791775599743</v>
          </cell>
          <cell r="J240">
            <v>16.740756839202817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37.474641440981188</v>
          </cell>
          <cell r="F241">
            <v>32.087363726684728</v>
          </cell>
          <cell r="G241">
            <v>34.652247365576017</v>
          </cell>
          <cell r="H241">
            <v>24.606591215196818</v>
          </cell>
          <cell r="I241">
            <v>15.806359724601455</v>
          </cell>
          <cell r="J241">
            <v>6.4289243111184637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2.6468435627192894</v>
          </cell>
          <cell r="J242">
            <v>8.8391043685354216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9.6793699133940443</v>
          </cell>
          <cell r="F243">
            <v>9.6927045932915412</v>
          </cell>
          <cell r="G243">
            <v>9.3330212631296607</v>
          </cell>
          <cell r="H243">
            <v>9.6592219186281021</v>
          </cell>
          <cell r="I243">
            <v>9.3619865589115587</v>
          </cell>
          <cell r="J243">
            <v>8.8120141730857515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9.4321449834576401E-6</v>
          </cell>
          <cell r="I244">
            <v>3.1256725932943001</v>
          </cell>
          <cell r="J244">
            <v>3.12579046459406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1.7791374189005799E-2</v>
          </cell>
          <cell r="E4">
            <v>1.78802820080327E-2</v>
          </cell>
          <cell r="F4">
            <v>1.7798591125246201E-2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4.4064188922925624E-3</v>
          </cell>
          <cell r="E5">
            <v>3.5465717140296753E-3</v>
          </cell>
          <cell r="F5">
            <v>2.213611131384009E-3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3.1544989696818829E-4</v>
          </cell>
          <cell r="E6">
            <v>3.1702627673816779E-4</v>
          </cell>
          <cell r="F6">
            <v>3.1557785683060678E-4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3.5183204680423392</v>
          </cell>
          <cell r="E8">
            <v>8.0803765650117292</v>
          </cell>
          <cell r="F8">
            <v>13.908576475491733</v>
          </cell>
          <cell r="G8">
            <v>23.509018647144735</v>
          </cell>
          <cell r="H8">
            <v>55.530364830419302</v>
          </cell>
          <cell r="I8">
            <v>114.06649801064745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6.4392534256015634E-3</v>
          </cell>
          <cell r="E9">
            <v>1.4917152025713894E-2</v>
          </cell>
          <cell r="F9">
            <v>2.6143635793642234E-2</v>
          </cell>
          <cell r="G9">
            <v>4.5900370070153407E-2</v>
          </cell>
          <cell r="H9">
            <v>0.11732438470753399</v>
          </cell>
          <cell r="I9">
            <v>0.26081033109654472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6.2381568582311003E-2</v>
          </cell>
          <cell r="E10">
            <v>0.14326908803212299</v>
          </cell>
          <cell r="F10">
            <v>0.24660596587751304</v>
          </cell>
          <cell r="G10">
            <v>0.41682657175788607</v>
          </cell>
          <cell r="H10">
            <v>0.98458093670956248</v>
          </cell>
          <cell r="I10">
            <v>2.0224556384866603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1.4630894818194699E-4</v>
          </cell>
          <cell r="F11">
            <v>2.7294581018767001E-4</v>
          </cell>
          <cell r="G11">
            <v>6.1342751881002505E-4</v>
          </cell>
          <cell r="H11">
            <v>1.35517484919394E-3</v>
          </cell>
          <cell r="I11">
            <v>4.66910028685484E-3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2.8130894818194699E-4</v>
          </cell>
          <cell r="F12">
            <v>4.9338095234545702E-4</v>
          </cell>
          <cell r="G12">
            <v>8.6395945114174861E-4</v>
          </cell>
          <cell r="H12">
            <v>2.20847115257789E-3</v>
          </cell>
          <cell r="I12">
            <v>4.90691807311972E-3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2.1555895370743168E-4</v>
          </cell>
          <cell r="E13">
            <v>2.4574913508054624E-3</v>
          </cell>
          <cell r="F13">
            <v>2.2334268789199565E-3</v>
          </cell>
          <cell r="G13">
            <v>2.3108480299879773E-3</v>
          </cell>
          <cell r="H13">
            <v>1.5979251621053134E-3</v>
          </cell>
          <cell r="I13">
            <v>1.0686004921842706E-3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2.1555895370743168E-4</v>
          </cell>
          <cell r="E14">
            <v>2.4574913508054624E-3</v>
          </cell>
          <cell r="F14">
            <v>2.2334268789199565E-3</v>
          </cell>
          <cell r="G14">
            <v>2.3108480299879773E-3</v>
          </cell>
          <cell r="H14">
            <v>1.5979251621053134E-3</v>
          </cell>
          <cell r="I14">
            <v>1.0686004921842706E-3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2.4003402591479001E-4</v>
          </cell>
          <cell r="F15">
            <v>8.0680568379437801E-5</v>
          </cell>
          <cell r="G15">
            <v>7.7758766292149401E-5</v>
          </cell>
          <cell r="H15">
            <v>1.21607068933293E-4</v>
          </cell>
          <cell r="I15">
            <v>8.6027796474186105E-5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2.62685825021649E-4</v>
          </cell>
          <cell r="F16">
            <v>3.2838943401481595E-4</v>
          </cell>
          <cell r="G16">
            <v>3.4163353140200382E-4</v>
          </cell>
          <cell r="H16">
            <v>2.361342379131616E-4</v>
          </cell>
          <cell r="I16">
            <v>1.5921725363501156E-4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2.6799296709612273E-3</v>
          </cell>
          <cell r="E17">
            <v>8.0277548596256881E-3</v>
          </cell>
          <cell r="F17">
            <v>2.2612274687040333E-2</v>
          </cell>
          <cell r="G17">
            <v>8.2375492834422845E-2</v>
          </cell>
          <cell r="H17">
            <v>0.36615783783352907</v>
          </cell>
          <cell r="I17">
            <v>1.3719557125307855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9.9726564513507397E-3</v>
          </cell>
          <cell r="E18">
            <v>2.9632911724722981E-2</v>
          </cell>
          <cell r="F18">
            <v>8.1515334872563017E-2</v>
          </cell>
          <cell r="G18">
            <v>0.28352624302515161</v>
          </cell>
          <cell r="H18">
            <v>1.1698379190132446</v>
          </cell>
          <cell r="I18">
            <v>4.0509696742109496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3.9080504090973599E-5</v>
          </cell>
          <cell r="F19">
            <v>2.8364631852659299E-4</v>
          </cell>
          <cell r="G19">
            <v>1.3085616138236E-3</v>
          </cell>
          <cell r="H19">
            <v>4.59252016992962E-3</v>
          </cell>
          <cell r="I19">
            <v>2.5003816482829899E-2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1.510805040909736E-4</v>
          </cell>
          <cell r="F20">
            <v>4.2718364036148799E-4</v>
          </cell>
          <cell r="G20">
            <v>1.5501766378491738E-3</v>
          </cell>
          <cell r="H20">
            <v>6.8887877882087799E-3</v>
          </cell>
          <cell r="I20">
            <v>2.5809751584738801E-2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5.1116715707626381E-2</v>
          </cell>
          <cell r="E21">
            <v>9.8913909160542698E-2</v>
          </cell>
          <cell r="F21">
            <v>7.5175733678165255E-2</v>
          </cell>
          <cell r="G21">
            <v>8.1125727734497208E-2</v>
          </cell>
          <cell r="H21">
            <v>3.0649955121604469E-2</v>
          </cell>
          <cell r="I21">
            <v>1.6830548570941784E-2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5.1116715707626381E-2</v>
          </cell>
          <cell r="E22">
            <v>9.8913909160542698E-2</v>
          </cell>
          <cell r="F22">
            <v>7.5175733678165255E-2</v>
          </cell>
          <cell r="G22">
            <v>8.1125727734497208E-2</v>
          </cell>
          <cell r="H22">
            <v>3.0649955121604469E-2</v>
          </cell>
          <cell r="I22">
            <v>1.6830548570941784E-2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3.5663665372743699E-5</v>
          </cell>
          <cell r="F23">
            <v>1.77780870345373E-4</v>
          </cell>
          <cell r="G23">
            <v>1.50463354182851E-4</v>
          </cell>
          <cell r="H23">
            <v>3.0939215995248299E-3</v>
          </cell>
          <cell r="I23">
            <v>1.7875924418542699E-4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4.8861318948489546E-3</v>
          </cell>
          <cell r="E24">
            <v>7.5042993703506051E-3</v>
          </cell>
          <cell r="F24">
            <v>7.4029213987227716E-3</v>
          </cell>
          <cell r="G24">
            <v>6.1687927553349233E-3</v>
          </cell>
          <cell r="H24">
            <v>3.2113789452574083E-3</v>
          </cell>
          <cell r="I24">
            <v>1.7670690032202236E-3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10.911213916144245</v>
          </cell>
          <cell r="E25">
            <v>13.168756070094165</v>
          </cell>
          <cell r="F25">
            <v>16.815725985533799</v>
          </cell>
          <cell r="G25">
            <v>32.721212929180311</v>
          </cell>
          <cell r="H25">
            <v>55.099185814638531</v>
          </cell>
          <cell r="I25">
            <v>63.674027768302281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4.5536635068969362E-3</v>
          </cell>
          <cell r="E26">
            <v>1.8241330913143731E-3</v>
          </cell>
          <cell r="F26">
            <v>2.0873711917865465E-3</v>
          </cell>
          <cell r="G26">
            <v>3.4550260213760849E-2</v>
          </cell>
          <cell r="H26">
            <v>2.5957156540863484</v>
          </cell>
          <cell r="I26">
            <v>5.6349922040252158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3.0904398426487059</v>
          </cell>
          <cell r="E27">
            <v>0.10232419243675436</v>
          </cell>
          <cell r="F27">
            <v>0.2729198855502139</v>
          </cell>
          <cell r="G27">
            <v>4.2001203701958758</v>
          </cell>
          <cell r="H27">
            <v>20.563373101846036</v>
          </cell>
          <cell r="I27">
            <v>23.528369126016898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2.0643045434391865</v>
          </cell>
          <cell r="E28">
            <v>7.8727535587370057E-2</v>
          </cell>
          <cell r="F28">
            <v>0.1718476708667625</v>
          </cell>
          <cell r="G28">
            <v>1.9340744399453556</v>
          </cell>
          <cell r="H28">
            <v>7.0905749903905111</v>
          </cell>
          <cell r="I28">
            <v>11.532933825029353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5.7519158665494574</v>
          </cell>
          <cell r="E29">
            <v>12.985885321920625</v>
          </cell>
          <cell r="F29">
            <v>16.368874466553329</v>
          </cell>
          <cell r="G29">
            <v>26.552470415296472</v>
          </cell>
          <cell r="H29">
            <v>24.849523366869828</v>
          </cell>
          <cell r="I29">
            <v>22.977732928532806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4.8134866078129016E-2</v>
          </cell>
          <cell r="E30">
            <v>0.15565735929039845</v>
          </cell>
          <cell r="F30">
            <v>1.4186219361567862</v>
          </cell>
          <cell r="G30">
            <v>5.4478231074150782</v>
          </cell>
          <cell r="H30">
            <v>10.599324417667335</v>
          </cell>
          <cell r="I30">
            <v>9.4342903454904121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4.8134866078129016E-2</v>
          </cell>
          <cell r="E31">
            <v>0.15565735929039845</v>
          </cell>
          <cell r="F31">
            <v>1.4186219361567862</v>
          </cell>
          <cell r="G31">
            <v>5.4478231074150782</v>
          </cell>
          <cell r="H31">
            <v>10.599324417667335</v>
          </cell>
          <cell r="I31">
            <v>9.4342903454904121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1.03909380354821E-4</v>
          </cell>
          <cell r="F32">
            <v>8.8599295510460294E-2</v>
          </cell>
          <cell r="G32">
            <v>0.30557811654713901</v>
          </cell>
          <cell r="H32">
            <v>0.27375321529304703</v>
          </cell>
          <cell r="I32">
            <v>0.48058538848951898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1.0705669030171276E-2</v>
          </cell>
          <cell r="F33">
            <v>9.7570401212758506E-2</v>
          </cell>
          <cell r="G33">
            <v>0.37459291013268925</v>
          </cell>
          <cell r="H33">
            <v>0.72888938614705479</v>
          </cell>
          <cell r="I33">
            <v>0.64876074292158792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1.3402923671297598E-5</v>
          </cell>
          <cell r="E34">
            <v>3.8670690953662603E-3</v>
          </cell>
          <cell r="F34">
            <v>3.1178445833352051E-3</v>
          </cell>
          <cell r="G34">
            <v>3.0260966288281222E-3</v>
          </cell>
          <cell r="H34">
            <v>1.6029576012152077E-3</v>
          </cell>
          <cell r="I34">
            <v>1.0785188491346024E-3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1.3402923671297598E-5</v>
          </cell>
          <cell r="E35">
            <v>3.8670690953662603E-3</v>
          </cell>
          <cell r="F35">
            <v>3.1178445833352051E-3</v>
          </cell>
          <cell r="G35">
            <v>3.0260966288281222E-3</v>
          </cell>
          <cell r="H35">
            <v>1.6029576012152077E-3</v>
          </cell>
          <cell r="I35">
            <v>1.0785188491346024E-3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4.1705499741686702E-4</v>
          </cell>
          <cell r="F36">
            <v>7.7836088205480902E-5</v>
          </cell>
          <cell r="G36">
            <v>7.65812040573883E-5</v>
          </cell>
          <cell r="H36">
            <v>1.23934597460534E-4</v>
          </cell>
          <cell r="I36">
            <v>8.6683525745515899E-5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4.1302268129515905E-4</v>
          </cell>
          <cell r="F37">
            <v>4.6625647997402116E-4</v>
          </cell>
          <cell r="G37">
            <v>4.5286578942258746E-4</v>
          </cell>
          <cell r="H37">
            <v>2.3694050210337723E-4</v>
          </cell>
          <cell r="I37">
            <v>1.6073634828526706E-4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9.0924855897276391E-2</v>
          </cell>
          <cell r="E38">
            <v>0.16193377506174617</v>
          </cell>
          <cell r="F38">
            <v>0.15756560247348067</v>
          </cell>
          <cell r="G38">
            <v>0.12955748415920071</v>
          </cell>
          <cell r="H38">
            <v>1.5006471221024633E-2</v>
          </cell>
          <cell r="I38">
            <v>8.9175037736446347E-3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9.0924855897276391E-2</v>
          </cell>
          <cell r="E39">
            <v>0.16193377506174617</v>
          </cell>
          <cell r="F39">
            <v>0.15756560247348067</v>
          </cell>
          <cell r="G39">
            <v>0.12955748415920071</v>
          </cell>
          <cell r="H39">
            <v>1.5006471221024633E-2</v>
          </cell>
          <cell r="I39">
            <v>8.9175037736446347E-3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2.9905195729259003E-4</v>
          </cell>
          <cell r="F40">
            <v>2.5188603859382301E-4</v>
          </cell>
          <cell r="G40">
            <v>2.6942866639967101E-4</v>
          </cell>
          <cell r="H40">
            <v>1.3236644638810499E-3</v>
          </cell>
          <cell r="I40">
            <v>2.7918674850761001E-4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7.2628971741067272E-3</v>
          </cell>
          <cell r="E41">
            <v>1.2753599278487611E-2</v>
          </cell>
          <cell r="F41">
            <v>1.2468861338610445E-2</v>
          </cell>
          <cell r="G41">
            <v>1.0237895087871162E-2</v>
          </cell>
          <cell r="H41">
            <v>1.6220348939086123E-3</v>
          </cell>
          <cell r="I41">
            <v>9.7439917178541676E-4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3.6770647153485269E-6</v>
          </cell>
          <cell r="E42">
            <v>6.9166406079009739E-4</v>
          </cell>
          <cell r="F42">
            <v>3.2451784514526327E-3</v>
          </cell>
          <cell r="G42">
            <v>5.1976601520599347E-3</v>
          </cell>
          <cell r="H42">
            <v>9.5848455839933774E-2</v>
          </cell>
          <cell r="I42">
            <v>5.1095324356633283E-2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3.6770647153485269E-6</v>
          </cell>
          <cell r="E43">
            <v>6.9166406079009739E-4</v>
          </cell>
          <cell r="F43">
            <v>3.2451784514526327E-3</v>
          </cell>
          <cell r="G43">
            <v>5.1976601520599347E-3</v>
          </cell>
          <cell r="H43">
            <v>9.5848455839933774E-2</v>
          </cell>
          <cell r="I43">
            <v>5.1095324356633283E-2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5.2833469793817198E-5</v>
          </cell>
          <cell r="F44">
            <v>2.2406515418292599E-4</v>
          </cell>
          <cell r="G44">
            <v>1.7803768232588899E-4</v>
          </cell>
          <cell r="H44">
            <v>1.0232305584612E-2</v>
          </cell>
          <cell r="I44">
            <v>1.7934699272176101E-4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5.2380403418458663E-5</v>
          </cell>
          <cell r="F45">
            <v>2.7046129309599105E-4</v>
          </cell>
          <cell r="G45">
            <v>4.0279572647589063E-4</v>
          </cell>
          <cell r="H45">
            <v>1.0087879161787975E-2</v>
          </cell>
          <cell r="I45">
            <v>5.3812132291128625E-3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0.22016898326670495</v>
          </cell>
          <cell r="H46">
            <v>0.24502330330218119</v>
          </cell>
          <cell r="I46">
            <v>0.26339876895663272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8.7117518568885082</v>
          </cell>
          <cell r="H47">
            <v>9.7092295051567064</v>
          </cell>
          <cell r="I47">
            <v>10.45249680553753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4.4020374536000299E-5</v>
          </cell>
          <cell r="E48">
            <v>5.4057594454427402E-5</v>
          </cell>
          <cell r="F48">
            <v>8.1079060618998794E-5</v>
          </cell>
          <cell r="G48">
            <v>1.3514602900005799E-4</v>
          </cell>
          <cell r="H48">
            <v>1.33429184028143E-4</v>
          </cell>
          <cell r="I48">
            <v>1.28033468391188E-3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2.0938228724011803E-3</v>
          </cell>
          <cell r="E49">
            <v>2.1478804668556076E-3</v>
          </cell>
          <cell r="F49">
            <v>2.2289595274746061E-3</v>
          </cell>
          <cell r="G49">
            <v>2.3641055564746641E-3</v>
          </cell>
          <cell r="H49">
            <v>2.6309923727418799E-3</v>
          </cell>
          <cell r="I49">
            <v>2.8282902108259199E-3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5.391591473730307E-5</v>
          </cell>
          <cell r="E50">
            <v>3.0691865887423671E-3</v>
          </cell>
          <cell r="F50">
            <v>0.68169807412445205</v>
          </cell>
          <cell r="G50">
            <v>3.5652287314864624</v>
          </cell>
          <cell r="H50">
            <v>7.3381480289153149</v>
          </cell>
          <cell r="I50">
            <v>6.542128423727557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5.391591473730307E-5</v>
          </cell>
          <cell r="E51">
            <v>3.0691865887423671E-3</v>
          </cell>
          <cell r="F51">
            <v>0.68169807412445205</v>
          </cell>
          <cell r="G51">
            <v>3.5652287314864624</v>
          </cell>
          <cell r="H51">
            <v>7.3381480289153149</v>
          </cell>
          <cell r="I51">
            <v>6.542128423727557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2.1033458213360801E-4</v>
          </cell>
          <cell r="F52">
            <v>4.7311717489529899E-2</v>
          </cell>
          <cell r="G52">
            <v>0.21509681566164801</v>
          </cell>
          <cell r="H52">
            <v>0.15487187519852399</v>
          </cell>
          <cell r="I52">
            <v>0.34283948663521802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2.1155976110106889E-4</v>
          </cell>
          <cell r="F53">
            <v>4.6881425860017187E-2</v>
          </cell>
          <cell r="G53">
            <v>0.24514157795028818</v>
          </cell>
          <cell r="H53">
            <v>0.50467505252198797</v>
          </cell>
          <cell r="I53">
            <v>0.44996828109984832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3.0328057964204361E-3</v>
          </cell>
          <cell r="E54">
            <v>0.49140745292215143</v>
          </cell>
          <cell r="F54">
            <v>0.46603850649395229</v>
          </cell>
          <cell r="G54">
            <v>0.37741266109664873</v>
          </cell>
          <cell r="H54">
            <v>1.6566528358346704E-2</v>
          </cell>
          <cell r="I54">
            <v>9.7226946319407953E-3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3.0328057964204361E-3</v>
          </cell>
          <cell r="E55">
            <v>0.49140745292215143</v>
          </cell>
          <cell r="F55">
            <v>0.46603850649395229</v>
          </cell>
          <cell r="G55">
            <v>0.37741266109664873</v>
          </cell>
          <cell r="H55">
            <v>1.6566528358346704E-2</v>
          </cell>
          <cell r="I55">
            <v>9.7226946319407953E-3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3.8528192085657303E-2</v>
          </cell>
          <cell r="F56">
            <v>2.4483071091952098E-4</v>
          </cell>
          <cell r="G56">
            <v>2.6641760668597199E-4</v>
          </cell>
          <cell r="H56">
            <v>1.5117684147057701E-3</v>
          </cell>
          <cell r="I56">
            <v>2.74881935559987E-4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3.8695306096759328E-2</v>
          </cell>
          <cell r="F57">
            <v>3.6733507191769259E-2</v>
          </cell>
          <cell r="G57">
            <v>2.9741807329622453E-2</v>
          </cell>
          <cell r="H57">
            <v>1.7995933924707555E-3</v>
          </cell>
          <cell r="I57">
            <v>1.065502397546272E-3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1.8386522588512411E-5</v>
          </cell>
          <cell r="H58">
            <v>1.3551978432725936E-5</v>
          </cell>
          <cell r="I58">
            <v>2.0395446971184375E-4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7.8440206471479143E-5</v>
          </cell>
          <cell r="H59">
            <v>5.2501734984184941E-5</v>
          </cell>
          <cell r="I59">
            <v>6.7417082572975061E-4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3.8484775248778299E-7</v>
          </cell>
          <cell r="H60">
            <v>1.2815447961195699E-7</v>
          </cell>
          <cell r="I60">
            <v>4.5715496074015303E-6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3.8484775248778299E-7</v>
          </cell>
          <cell r="H61">
            <v>2.5690262730292681E-7</v>
          </cell>
          <cell r="I61">
            <v>4.6543052686084921E-6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2.1717486697726205E-4</v>
          </cell>
          <cell r="E62">
            <v>2.203975308308426E-3</v>
          </cell>
          <cell r="F62">
            <v>1.9510678080821393E-3</v>
          </cell>
          <cell r="G62">
            <v>1.8441650725641513E-3</v>
          </cell>
          <cell r="H62">
            <v>1.0412746691211431E-3</v>
          </cell>
          <cell r="I62">
            <v>5.1568245717180448E-4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2.2457253681547301E-2</v>
          </cell>
          <cell r="E63">
            <v>0.227904974896248</v>
          </cell>
          <cell r="F63">
            <v>0.20175274112445279</v>
          </cell>
          <cell r="G63">
            <v>0.1906983227002893</v>
          </cell>
          <cell r="H63">
            <v>0.10124170805380123</v>
          </cell>
          <cell r="I63">
            <v>4.5327433564685493E-2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3.0429883037326997E-4</v>
          </cell>
          <cell r="E64">
            <v>3.0881432912770652E-3</v>
          </cell>
          <cell r="F64">
            <v>2.7337769800061394E-3</v>
          </cell>
          <cell r="G64">
            <v>2.5839881124700439E-3</v>
          </cell>
          <cell r="H64">
            <v>1.3718388625176318E-3</v>
          </cell>
          <cell r="I64">
            <v>6.1419286673015439E-4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9.5713826622930323E-6</v>
          </cell>
          <cell r="H65">
            <v>1.2620844375231279E-5</v>
          </cell>
          <cell r="I65">
            <v>5.9730154714096473E-5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5.6601401176090309E-5</v>
          </cell>
          <cell r="H66">
            <v>6.7739475098353287E-5</v>
          </cell>
          <cell r="I66">
            <v>2.7559940082214361E-4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1.8185860937377999E-7</v>
          </cell>
          <cell r="H67">
            <v>1.14332819899175E-7</v>
          </cell>
          <cell r="I67">
            <v>1.11567305706432E-6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1.8185860937377999E-7</v>
          </cell>
          <cell r="H68">
            <v>2.4143722159277944E-7</v>
          </cell>
          <cell r="I68">
            <v>1.1912386690705899E-6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6.2267479224383404</v>
          </cell>
          <cell r="E69">
            <v>10.94637946973854</v>
          </cell>
          <cell r="F69">
            <v>9.1562069575801708</v>
          </cell>
          <cell r="G69">
            <v>7.8258043572197993</v>
          </cell>
          <cell r="H69">
            <v>2.1223997433037436</v>
          </cell>
          <cell r="I69">
            <v>0.72218167333033279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4.9444102677426736E-2</v>
          </cell>
          <cell r="E70">
            <v>8.692079994076371E-2</v>
          </cell>
          <cell r="F70">
            <v>7.2705759504887973E-2</v>
          </cell>
          <cell r="G70">
            <v>6.2141567153774717E-2</v>
          </cell>
          <cell r="H70">
            <v>1.84428645160137E-2</v>
          </cell>
          <cell r="I70">
            <v>7.138214517337497E-3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8.4373278081820449E-2</v>
          </cell>
          <cell r="E71">
            <v>0.14832492506420783</v>
          </cell>
          <cell r="F71">
            <v>0.12406784495366088</v>
          </cell>
          <cell r="G71">
            <v>0.10604070944742292</v>
          </cell>
          <cell r="H71">
            <v>2.8758804109806867E-2</v>
          </cell>
          <cell r="I71">
            <v>9.7856595302213082E-3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6.7528802095779431E-6</v>
          </cell>
          <cell r="H72">
            <v>1.0784837403164154E-5</v>
          </cell>
          <cell r="I72">
            <v>5.8492185698637384E-5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5.970273405503274E-5</v>
          </cell>
          <cell r="H73">
            <v>8.5408096919169921E-5</v>
          </cell>
          <cell r="I73">
            <v>4.0106189171198206E-4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1.1949242582098801E-7</v>
          </cell>
          <cell r="H74">
            <v>1.13184957349137E-7</v>
          </cell>
          <cell r="I74">
            <v>1.06717328485539E-6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1.1949242582098801E-7</v>
          </cell>
          <cell r="H75">
            <v>1.8928389595007599E-7</v>
          </cell>
          <cell r="I75">
            <v>1.10594153755933E-6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3.5499249037701779E-4</v>
          </cell>
          <cell r="F76">
            <v>3.6828442940067401E-4</v>
          </cell>
          <cell r="G76">
            <v>1.7406583826014997E-3</v>
          </cell>
          <cell r="H76">
            <v>2.4112750057360666E-3</v>
          </cell>
          <cell r="I76">
            <v>2.3749737569780716E-3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3.5499249037701779E-4</v>
          </cell>
          <cell r="F77">
            <v>3.6828442940067401E-4</v>
          </cell>
          <cell r="G77">
            <v>1.7406583826014997E-3</v>
          </cell>
          <cell r="H77">
            <v>2.4112750057360666E-3</v>
          </cell>
          <cell r="I77">
            <v>2.3749737569780716E-3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3.5498493629343376E-4</v>
          </cell>
          <cell r="F78">
            <v>3.6852301277281427E-4</v>
          </cell>
          <cell r="G78">
            <v>1.7408324658480933E-3</v>
          </cell>
          <cell r="H78">
            <v>2.411516157351815E-3</v>
          </cell>
          <cell r="I78">
            <v>2.3752112781059102E-3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3.5498493629343376E-4</v>
          </cell>
          <cell r="F79">
            <v>3.6852301277281427E-4</v>
          </cell>
          <cell r="G79">
            <v>1.7408324658480933E-3</v>
          </cell>
          <cell r="H79">
            <v>2.411516157351815E-3</v>
          </cell>
          <cell r="I79">
            <v>2.3752112781059102E-3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3.0854499576395501E-2</v>
          </cell>
          <cell r="F80">
            <v>7.3462601624380503E-3</v>
          </cell>
          <cell r="G80">
            <v>6.9912861444338297E-3</v>
          </cell>
          <cell r="H80">
            <v>1.0623313113016E-2</v>
          </cell>
          <cell r="I80">
            <v>7.1302174496912204E-3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3.0854499576395501E-2</v>
          </cell>
          <cell r="F81">
            <v>3.8189510564014484E-2</v>
          </cell>
          <cell r="G81">
            <v>4.5161777088927817E-2</v>
          </cell>
          <cell r="H81">
            <v>2.5280437789912687E-2</v>
          </cell>
          <cell r="I81">
            <v>1.8465304841204094E-2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6.5116685456102701</v>
          </cell>
          <cell r="E82">
            <v>17.716804352651671</v>
          </cell>
          <cell r="F82">
            <v>155.0917355784857</v>
          </cell>
          <cell r="G82">
            <v>519.69882985821346</v>
          </cell>
          <cell r="H82">
            <v>667.01796445952687</v>
          </cell>
          <cell r="I82">
            <v>344.07418927483053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4.8134866078129057E-2</v>
          </cell>
          <cell r="E83">
            <v>0.13096428340508828</v>
          </cell>
          <cell r="F83">
            <v>1.1464526902137284</v>
          </cell>
          <cell r="G83">
            <v>3.8416626093552178</v>
          </cell>
          <cell r="H83">
            <v>5.5168022994145689</v>
          </cell>
          <cell r="I83">
            <v>3.1919196349465007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8.8233991132930512E-2</v>
          </cell>
          <cell r="E84">
            <v>0.24006509962942657</v>
          </cell>
          <cell r="F84">
            <v>2.1015140322288035</v>
          </cell>
          <cell r="G84">
            <v>7.0419895644744281</v>
          </cell>
          <cell r="H84">
            <v>9.0381838002646102</v>
          </cell>
          <cell r="I84">
            <v>4.6622518871928218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4.1582605259428235E-7</v>
          </cell>
          <cell r="I85">
            <v>3.0184757493236497E-8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4.9974785675561194E-6</v>
          </cell>
          <cell r="I86">
            <v>3.0658824071121097E-7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H87">
            <v>1.10848759385228E-8</v>
          </cell>
          <cell r="I87">
            <v>1.00112242693502E-8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H88">
            <v>2.2210532649758301E-8</v>
          </cell>
          <cell r="I88">
            <v>1.19564940316162E-8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1.111269214923319E-3</v>
          </cell>
          <cell r="E89">
            <v>8.0323849573044562E-3</v>
          </cell>
          <cell r="F89">
            <v>1.917508552067293E-3</v>
          </cell>
          <cell r="G89">
            <v>1.3727955057718524E-2</v>
          </cell>
          <cell r="H89">
            <v>3.1409984670227147E-2</v>
          </cell>
          <cell r="I89">
            <v>2.2368857970702535E-2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1.1112692149233187E-3</v>
          </cell>
          <cell r="E90">
            <v>8.0323849573044562E-3</v>
          </cell>
          <cell r="F90">
            <v>1.9175085520672928E-3</v>
          </cell>
          <cell r="G90">
            <v>1.3727955057718523E-2</v>
          </cell>
          <cell r="H90">
            <v>3.140998467022714E-2</v>
          </cell>
          <cell r="I90">
            <v>2.2368857970702535E-2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1.1109812851324153E-3</v>
          </cell>
          <cell r="E91">
            <v>8.0332237826730747E-3</v>
          </cell>
          <cell r="F91">
            <v>1.9177535819131714E-3</v>
          </cell>
          <cell r="G91">
            <v>1.3729327990517452E-2</v>
          </cell>
          <cell r="H91">
            <v>3.1413125982825633E-2</v>
          </cell>
          <cell r="I91">
            <v>2.2371095080209687E-2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1.1109812851324153E-3</v>
          </cell>
          <cell r="E92">
            <v>8.0332237826730747E-3</v>
          </cell>
          <cell r="F92">
            <v>1.9177535819131714E-3</v>
          </cell>
          <cell r="G92">
            <v>1.3729327990517452E-2</v>
          </cell>
          <cell r="H92">
            <v>3.1413125982825633E-2</v>
          </cell>
          <cell r="I92">
            <v>2.2371095080209687E-2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2.7288511908940501E-2</v>
          </cell>
          <cell r="E93">
            <v>2.5153665049950799E-2</v>
          </cell>
          <cell r="F93">
            <v>2.93583312594832E-2</v>
          </cell>
          <cell r="G93">
            <v>3.3914933257435199E-2</v>
          </cell>
          <cell r="H93">
            <v>4.0574277910533002E-2</v>
          </cell>
          <cell r="I93">
            <v>0.16863027674815201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2.7288511908940501E-2</v>
          </cell>
          <cell r="E94">
            <v>5.243647647057436E-2</v>
          </cell>
          <cell r="F94">
            <v>8.1779563075340109E-2</v>
          </cell>
          <cell r="G94">
            <v>0.11566773755985577</v>
          </cell>
          <cell r="H94">
            <v>0.10412036816060473</v>
          </cell>
          <cell r="I94">
            <v>0.21295256516832714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12.9104011024311</v>
          </cell>
          <cell r="E95">
            <v>19.59170216302125</v>
          </cell>
          <cell r="F95">
            <v>18.366388614321757</v>
          </cell>
          <cell r="G95">
            <v>13.320426849779221</v>
          </cell>
          <cell r="H95">
            <v>1.0864548032837331</v>
          </cell>
          <cell r="I95">
            <v>0.3838521257113553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9.0924855897276266E-2</v>
          </cell>
          <cell r="E96">
            <v>0.1379796554593197</v>
          </cell>
          <cell r="F96">
            <v>0.12935006626526271</v>
          </cell>
          <cell r="G96">
            <v>9.3812568811538918E-2</v>
          </cell>
          <cell r="H96">
            <v>8.2278089636714461E-3</v>
          </cell>
          <cell r="I96">
            <v>3.3037418416571231E-3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0.17493768431478443</v>
          </cell>
          <cell r="E97">
            <v>0.26547021901112805</v>
          </cell>
          <cell r="F97">
            <v>0.24886705439460385</v>
          </cell>
          <cell r="G97">
            <v>0.18049358875039595</v>
          </cell>
          <cell r="H97">
            <v>1.4721609800592592E-2</v>
          </cell>
          <cell r="I97">
            <v>5.2012483158720181E-3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1.7966861975222383E-2</v>
          </cell>
          <cell r="F98">
            <v>0.28757986425547505</v>
          </cell>
          <cell r="G98">
            <v>1.9014848125170658</v>
          </cell>
          <cell r="H98">
            <v>5.9215816962733774</v>
          </cell>
          <cell r="I98">
            <v>6.8094824165395025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1.7966861975222376E-2</v>
          </cell>
          <cell r="F99">
            <v>0.28757986425547499</v>
          </cell>
          <cell r="G99">
            <v>1.9014848125170658</v>
          </cell>
          <cell r="H99">
            <v>5.9215816962733774</v>
          </cell>
          <cell r="I99">
            <v>6.8094824165395016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1.7968137704991904E-2</v>
          </cell>
          <cell r="F100">
            <v>0.2876086606245325</v>
          </cell>
          <cell r="G100">
            <v>1.9016749800149906</v>
          </cell>
          <cell r="H100">
            <v>5.9221739136645564</v>
          </cell>
          <cell r="I100">
            <v>6.8101634328815379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1.7968137704991904E-2</v>
          </cell>
          <cell r="F101">
            <v>0.2876086606245325</v>
          </cell>
          <cell r="G101">
            <v>1.9016749800149906</v>
          </cell>
          <cell r="H101">
            <v>5.9221739136645564</v>
          </cell>
          <cell r="I101">
            <v>6.8101634328815379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2.7772242514319499E-2</v>
          </cell>
          <cell r="F102">
            <v>11.9131844136044</v>
          </cell>
          <cell r="G102">
            <v>44.607068479272598</v>
          </cell>
          <cell r="H102">
            <v>35.083010704494598</v>
          </cell>
          <cell r="I102">
            <v>64.366902896866193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2.7772242514319499E-2</v>
          </cell>
          <cell r="F103">
            <v>11.940946958189116</v>
          </cell>
          <cell r="G103">
            <v>56.542620122454181</v>
          </cell>
          <cell r="H103">
            <v>127.65302667322949</v>
          </cell>
          <cell r="I103">
            <v>115.16833737991662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31.635199008908099</v>
          </cell>
          <cell r="F104">
            <v>48.021090583090299</v>
          </cell>
          <cell r="G104">
            <v>195.8314355814075</v>
          </cell>
          <cell r="H104">
            <v>442.94709545611892</v>
          </cell>
          <cell r="I104">
            <v>128.47373457853988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0.19886049782029708</v>
          </cell>
          <cell r="F105">
            <v>0.3018630600849993</v>
          </cell>
          <cell r="G105">
            <v>1.2310065366624148</v>
          </cell>
          <cell r="H105">
            <v>2.7843883607514179</v>
          </cell>
          <cell r="I105">
            <v>0.80759254297490068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0.431585252508978</v>
          </cell>
          <cell r="F106">
            <v>0.65513084015130119</v>
          </cell>
          <cell r="G106">
            <v>2.671643050223842</v>
          </cell>
          <cell r="H106">
            <v>6.0429344536987513</v>
          </cell>
          <cell r="I106">
            <v>1.7527112493661641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1.38614789517173E-2</v>
          </cell>
          <cell r="F107">
            <v>7.2006429489645798E-3</v>
          </cell>
          <cell r="G107">
            <v>9.5119915942992905E-2</v>
          </cell>
          <cell r="H107">
            <v>0.103252032618569</v>
          </cell>
          <cell r="I107">
            <v>1.22983490600917E-3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1.38614789517173E-2</v>
          </cell>
          <cell r="F108">
            <v>2.10621219006819E-2</v>
          </cell>
          <cell r="G108">
            <v>0.1143454369577785</v>
          </cell>
          <cell r="H108">
            <v>0.27619525882900031</v>
          </cell>
          <cell r="I108">
            <v>8.0404240618488526E-2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7.2547048840066353E-4</v>
          </cell>
          <cell r="E109">
            <v>2.2263701216898514E-3</v>
          </cell>
          <cell r="F109">
            <v>2.1949353444169692E-3</v>
          </cell>
          <cell r="G109">
            <v>8.4985120043931228E-3</v>
          </cell>
          <cell r="H109">
            <v>0.26575073632719182</v>
          </cell>
          <cell r="I109">
            <v>0.648344808760842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4.1584074537222415E-3</v>
          </cell>
          <cell r="E110">
            <v>1.2699094526413447E-2</v>
          </cell>
          <cell r="F110">
            <v>1.2516259805725016E-2</v>
          </cell>
          <cell r="G110">
            <v>4.5781735704454832E-2</v>
          </cell>
          <cell r="H110">
            <v>1.3307396816471033</v>
          </cell>
          <cell r="I110">
            <v>2.9706745447347478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2.2621810223224301E-7</v>
          </cell>
          <cell r="F111">
            <v>4.2942272678231601E-7</v>
          </cell>
          <cell r="G111">
            <v>1.6356560233429099E-4</v>
          </cell>
          <cell r="H111">
            <v>2.9069138611895699E-3</v>
          </cell>
          <cell r="I111">
            <v>1.1721868731648001E-2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1.3922093681306631E-5</v>
          </cell>
          <cell r="E112">
            <v>4.1976795675576762E-5</v>
          </cell>
          <cell r="F112">
            <v>4.2405656845904211E-5</v>
          </cell>
          <cell r="G112">
            <v>1.7459183606966278E-4</v>
          </cell>
          <cell r="H112">
            <v>5.0496301724506903E-3</v>
          </cell>
          <cell r="I112">
            <v>1.22319990810579E-2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7.2142213831567742E-2</v>
          </cell>
          <cell r="F113">
            <v>8.3359311694812158E-2</v>
          </cell>
          <cell r="G113">
            <v>0.10461282592471256</v>
          </cell>
          <cell r="H113">
            <v>2.3578994954254799E-2</v>
          </cell>
          <cell r="I113">
            <v>2.0490091504407597E-2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7.2142213831567742E-2</v>
          </cell>
          <cell r="F114">
            <v>8.3359311694812158E-2</v>
          </cell>
          <cell r="G114">
            <v>0.10461282592471256</v>
          </cell>
          <cell r="H114">
            <v>2.3578994954254799E-2</v>
          </cell>
          <cell r="I114">
            <v>2.0490091504407594E-2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7.2148824661471989E-2</v>
          </cell>
          <cell r="F115">
            <v>8.3367683966202505E-2</v>
          </cell>
          <cell r="G115">
            <v>0.10462328825353777</v>
          </cell>
          <cell r="H115">
            <v>2.3581353089563769E-2</v>
          </cell>
          <cell r="I115">
            <v>2.049214071847958E-2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7.2148824661471989E-2</v>
          </cell>
          <cell r="F116">
            <v>8.3367683966202505E-2</v>
          </cell>
          <cell r="G116">
            <v>0.10462328825353777</v>
          </cell>
          <cell r="H116">
            <v>2.3581353089563769E-2</v>
          </cell>
          <cell r="I116">
            <v>2.049214071847958E-2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3.4696177097389498</v>
          </cell>
          <cell r="F117">
            <v>4.3812047589348597E-2</v>
          </cell>
          <cell r="G117">
            <v>4.6228926452207303E-2</v>
          </cell>
          <cell r="H117">
            <v>0.23404735604277099</v>
          </cell>
          <cell r="I117">
            <v>4.3739615350855299E-2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3.4696177097389498</v>
          </cell>
          <cell r="F118">
            <v>3.5134167969882402</v>
          </cell>
          <cell r="G118">
            <v>3.5596259551350844</v>
          </cell>
          <cell r="H118">
            <v>0.31831208979875603</v>
          </cell>
          <cell r="I118">
            <v>0.23247993901253403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61.5061750195337</v>
          </cell>
          <cell r="E119">
            <v>128.93537515044801</v>
          </cell>
          <cell r="F119">
            <v>40.1384751242853</v>
          </cell>
          <cell r="G119">
            <v>20.009252520378901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0.23134260615776026</v>
          </cell>
          <cell r="E120">
            <v>0.48948330569693177</v>
          </cell>
          <cell r="F120">
            <v>0.15449014466587827</v>
          </cell>
          <cell r="G120">
            <v>7.7014194160532956E-2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0.83341700568473975</v>
          </cell>
          <cell r="E121">
            <v>1.7470918042066126</v>
          </cell>
          <cell r="F121">
            <v>0.54388177675183225</v>
          </cell>
          <cell r="G121">
            <v>0.27112808293196339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3.0634653795807942E-2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2.5095889453546037E-2</v>
          </cell>
          <cell r="E123">
            <v>2.6568311489615214E-2</v>
          </cell>
          <cell r="F123">
            <v>2.9173341081204285E-2</v>
          </cell>
          <cell r="G123">
            <v>3.1649623123089117E-2</v>
          </cell>
          <cell r="H123">
            <v>3.3888891784631892E-2</v>
          </cell>
          <cell r="I123">
            <v>3.6436044733191349E-2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1.502385120186597</v>
          </cell>
          <cell r="E124">
            <v>1.5905328210967424</v>
          </cell>
          <cell r="F124">
            <v>1.7464849623146808</v>
          </cell>
          <cell r="G124">
            <v>1.8947295304141538</v>
          </cell>
          <cell r="H124">
            <v>2.0287851064649414</v>
          </cell>
          <cell r="I124">
            <v>2.1812724170198705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3.5533468432318802E-8</v>
          </cell>
          <cell r="E125">
            <v>1.3590066693409299E-4</v>
          </cell>
          <cell r="F125">
            <v>2.40486042395764E-4</v>
          </cell>
          <cell r="G125">
            <v>2.2860283417747501E-4</v>
          </cell>
          <cell r="H125">
            <v>1.03380192178148E-4</v>
          </cell>
          <cell r="I125">
            <v>1.4961985676887001E-3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2.3167000211516122E-3</v>
          </cell>
          <cell r="E126">
            <v>2.4526006880857048E-3</v>
          </cell>
          <cell r="F126">
            <v>2.6930867304814686E-3</v>
          </cell>
          <cell r="G126">
            <v>2.9216895646589436E-3</v>
          </cell>
          <cell r="H126">
            <v>3.1284116807709468E-3</v>
          </cell>
          <cell r="I126">
            <v>3.36355892698417E-3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802.55722124655802</v>
          </cell>
          <cell r="E127">
            <v>545.28081195814298</v>
          </cell>
          <cell r="F127">
            <v>407.29518341428701</v>
          </cell>
          <cell r="G127">
            <v>199.788067138294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2.8361763028282199</v>
          </cell>
          <cell r="E128">
            <v>1.9931945055465654</v>
          </cell>
          <cell r="F128">
            <v>1.5629950027014858</v>
          </cell>
          <cell r="G128">
            <v>0.76668657831613429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10.948938898315928</v>
          </cell>
          <cell r="E129">
            <v>7.4390288125258293</v>
          </cell>
          <cell r="F129">
            <v>5.5565509333463501</v>
          </cell>
          <cell r="G129">
            <v>2.7256216526370216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0.15266198828137015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0.2007697451752021</v>
          </cell>
          <cell r="E131">
            <v>0.23707042808839388</v>
          </cell>
          <cell r="F131">
            <v>0.19290583062159589</v>
          </cell>
          <cell r="G131">
            <v>0.16250619330631663</v>
          </cell>
          <cell r="H131">
            <v>2.3670960929473329E-2</v>
          </cell>
          <cell r="I131">
            <v>4.08225066512506E-3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2.1906614911745359E-3</v>
          </cell>
          <cell r="E132">
            <v>2.5723825837092604E-3</v>
          </cell>
          <cell r="F132">
            <v>2.0761300996781887E-3</v>
          </cell>
          <cell r="G132">
            <v>1.7476460842453339E-3</v>
          </cell>
          <cell r="H132">
            <v>2.4717894778077088E-4</v>
          </cell>
          <cell r="I132">
            <v>4.4250223062367749E-5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3.5597472548794806E-3</v>
          </cell>
          <cell r="E133">
            <v>4.2033763845459871E-3</v>
          </cell>
          <cell r="F133">
            <v>3.4203161457729801E-3</v>
          </cell>
          <cell r="G133">
            <v>2.8813154841545582E-3</v>
          </cell>
          <cell r="H133">
            <v>4.1969788882044933E-4</v>
          </cell>
          <cell r="I133">
            <v>7.2380330941933574E-5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1.7636609050289201E-5</v>
          </cell>
          <cell r="F134">
            <v>2.8404094749007002E-5</v>
          </cell>
          <cell r="G134">
            <v>2.9454238183179098E-5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2.5628304730247742E-4</v>
          </cell>
          <cell r="E135">
            <v>2.7565383134324213E-4</v>
          </cell>
          <cell r="F135">
            <v>3.0151775919412012E-4</v>
          </cell>
          <cell r="G135">
            <v>2.5422148346582082E-4</v>
          </cell>
          <cell r="H135">
            <v>3.4486603711554863E-5</v>
          </cell>
          <cell r="I135">
            <v>6.1120335748153168E-6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0.73831248469686728</v>
          </cell>
          <cell r="E136">
            <v>1.6567132220843412</v>
          </cell>
          <cell r="F136">
            <v>4.5101006508232135</v>
          </cell>
          <cell r="G136">
            <v>18.387281784478805</v>
          </cell>
          <cell r="H136">
            <v>37.077831682449975</v>
          </cell>
          <cell r="I136">
            <v>37.531217439505959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0.73831248469686728</v>
          </cell>
          <cell r="E137">
            <v>1.6567132220843412</v>
          </cell>
          <cell r="F137">
            <v>4.5101006508232135</v>
          </cell>
          <cell r="G137">
            <v>18.387281784478805</v>
          </cell>
          <cell r="H137">
            <v>37.077831682449975</v>
          </cell>
          <cell r="I137">
            <v>37.531217439505959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4.5369035193127401E-7</v>
          </cell>
          <cell r="E138">
            <v>4.05068587671518E-7</v>
          </cell>
          <cell r="F138">
            <v>1.1758372741738199</v>
          </cell>
          <cell r="G138">
            <v>9.0619222693956907</v>
          </cell>
          <cell r="H138">
            <v>9.0065879818848096</v>
          </cell>
          <cell r="I138">
            <v>20.904601938489201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1.2762584107484019</v>
          </cell>
          <cell r="E139">
            <v>1.2762588158169894</v>
          </cell>
          <cell r="F139">
            <v>2.45209608999081</v>
          </cell>
          <cell r="G139">
            <v>11.51401835938645</v>
          </cell>
          <cell r="H139">
            <v>30.020203283109801</v>
          </cell>
          <cell r="I139">
            <v>33.623550690330099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3.1465775491043031</v>
          </cell>
          <cell r="E140">
            <v>3.4383758714997192</v>
          </cell>
          <cell r="F140">
            <v>3.4224875223643005</v>
          </cell>
          <cell r="G140">
            <v>2.8369841302835495</v>
          </cell>
          <cell r="H140">
            <v>5.2877281857224928E-2</v>
          </cell>
          <cell r="I140">
            <v>9.1695070647641597E-3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3.5231921830561563E-2</v>
          </cell>
          <cell r="E141">
            <v>3.7610947840198937E-2</v>
          </cell>
          <cell r="F141">
            <v>3.7317847601023066E-2</v>
          </cell>
          <cell r="G141">
            <v>3.1393881053681974E-2</v>
          </cell>
          <cell r="H141">
            <v>4.4280524746028647E-4</v>
          </cell>
          <cell r="I141">
            <v>7.9554964967931953E-5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5.5790382076317355E-2</v>
          </cell>
          <cell r="E142">
            <v>6.0964111196803533E-2</v>
          </cell>
          <cell r="F142">
            <v>6.0682402878799606E-2</v>
          </cell>
          <cell r="G142">
            <v>5.0301137061765089E-2</v>
          </cell>
          <cell r="H142">
            <v>9.3754045846143423E-4</v>
          </cell>
          <cell r="I142">
            <v>1.6257991249581813E-4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7.2268174586138096E-6</v>
          </cell>
          <cell r="F143">
            <v>3.2387717669632503E-5</v>
          </cell>
          <cell r="G143">
            <v>3.30367424100792E-5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2.6902172804228958E-3</v>
          </cell>
          <cell r="E144">
            <v>2.8535964451441372E-3</v>
          </cell>
          <cell r="F144">
            <v>2.8458302856293107E-3</v>
          </cell>
          <cell r="G144">
            <v>2.3868205314200425E-3</v>
          </cell>
          <cell r="H144">
            <v>4.0581031862469914E-5</v>
          </cell>
          <cell r="I144">
            <v>7.3919996421808694E-6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325.79271073686903</v>
          </cell>
          <cell r="E145">
            <v>384.72024722113645</v>
          </cell>
          <cell r="F145">
            <v>456.07008762508201</v>
          </cell>
          <cell r="G145">
            <v>257.57833363325534</v>
          </cell>
          <cell r="H145">
            <v>0.18583369285384038</v>
          </cell>
          <cell r="I145">
            <v>8.2803320618382886E-2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1.5205786454745396</v>
          </cell>
          <cell r="E146">
            <v>1.7956122808365349</v>
          </cell>
          <cell r="F146">
            <v>2.1286247765147466</v>
          </cell>
          <cell r="G146">
            <v>1.2022003585463263</v>
          </cell>
          <cell r="H146">
            <v>8.6734520340895488E-4</v>
          </cell>
          <cell r="I146">
            <v>3.8646954630113569E-4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4.4446481683065278</v>
          </cell>
          <cell r="E147">
            <v>5.2485709034261498</v>
          </cell>
          <cell r="F147">
            <v>6.2219657247623807</v>
          </cell>
          <cell r="G147">
            <v>3.5140291082299484</v>
          </cell>
          <cell r="H147">
            <v>2.5352481971874529E-3</v>
          </cell>
          <cell r="I147">
            <v>1.1296496673722106E-3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8.3475658107095406E-6</v>
          </cell>
          <cell r="F148">
            <v>3.32820034221529E-2</v>
          </cell>
          <cell r="G148">
            <v>5.0701558359031999E-5</v>
          </cell>
          <cell r="H148">
            <v>2.8020092756311102E-5</v>
          </cell>
          <cell r="I148">
            <v>1.40982950892463E-5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0.10616884142894605</v>
          </cell>
          <cell r="E149">
            <v>0.12516406545748046</v>
          </cell>
          <cell r="F149">
            <v>0.15844604953191962</v>
          </cell>
          <cell r="G149">
            <v>0.10418268235569665</v>
          </cell>
          <cell r="H149">
            <v>7.9032513176105964E-5</v>
          </cell>
          <cell r="I149">
            <v>3.5522261811652351E-5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0.24005025479885889</v>
          </cell>
          <cell r="E150">
            <v>0.2953861348563106</v>
          </cell>
          <cell r="F150">
            <v>0.75387360658206048</v>
          </cell>
          <cell r="G150">
            <v>0.84816395583274018</v>
          </cell>
          <cell r="H150">
            <v>0.25636082904535173</v>
          </cell>
          <cell r="I150">
            <v>3.6467441139278398E-2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1.9914574533454912E-3</v>
          </cell>
          <cell r="E151">
            <v>2.4983443488846811E-3</v>
          </cell>
          <cell r="F151">
            <v>6.5449847830396533E-3</v>
          </cell>
          <cell r="G151">
            <v>7.1404726348557419E-3</v>
          </cell>
          <cell r="H151">
            <v>2.0981102114709738E-3</v>
          </cell>
          <cell r="I151">
            <v>3.0374934346412094E-4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4.2562101914691312E-3</v>
          </cell>
          <cell r="E152">
            <v>5.2373428166012639E-3</v>
          </cell>
          <cell r="F152">
            <v>1.3366553308192581E-2</v>
          </cell>
          <cell r="G152">
            <v>1.5038368011218797E-2</v>
          </cell>
          <cell r="H152">
            <v>4.5454047703076556E-3</v>
          </cell>
          <cell r="I152">
            <v>6.4658583580280791E-4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1.5900694864524901E-5</v>
          </cell>
          <cell r="F153">
            <v>2.9230184921082402E-4</v>
          </cell>
          <cell r="G153">
            <v>1.14178142220914E-4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1.742174683162537E-4</v>
          </cell>
          <cell r="F154">
            <v>4.6004862896174294E-4</v>
          </cell>
          <cell r="G154">
            <v>4.981814681688431E-4</v>
          </cell>
          <cell r="H154">
            <v>1.5732405038370215E-4</v>
          </cell>
          <cell r="I154">
            <v>2.6137318604845662E-5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2.7231268283094341</v>
          </cell>
          <cell r="E155">
            <v>2.6850418556884383</v>
          </cell>
          <cell r="F155">
            <v>5.8294632664886485</v>
          </cell>
          <cell r="G155">
            <v>16.274042861531665</v>
          </cell>
          <cell r="H155">
            <v>8.8858061909814392</v>
          </cell>
          <cell r="I155">
            <v>1.5763600980258701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3.296183624610257E-2</v>
          </cell>
          <cell r="E156">
            <v>3.2383396408574669E-2</v>
          </cell>
          <cell r="F156">
            <v>5.6290569738720445E-2</v>
          </cell>
          <cell r="G156">
            <v>0.13401780195557814</v>
          </cell>
          <cell r="H156">
            <v>7.2230812198903246E-2</v>
          </cell>
          <cell r="I156">
            <v>1.3251266896840537E-2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4.8282390572862266E-2</v>
          </cell>
          <cell r="E157">
            <v>4.7607125100858794E-2</v>
          </cell>
          <cell r="F157">
            <v>0.10335927777462152</v>
          </cell>
          <cell r="G157">
            <v>0.28854685924701562</v>
          </cell>
          <cell r="H157">
            <v>0.15754975515924532</v>
          </cell>
          <cell r="I157">
            <v>2.7949647128118222E-2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1.7276054425225501E-5</v>
          </cell>
          <cell r="F158">
            <v>2.09972947137794E-3</v>
          </cell>
          <cell r="G158">
            <v>7.2841449265523403E-3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2.5506865075385935E-3</v>
          </cell>
          <cell r="F159">
            <v>4.4455194100564395E-3</v>
          </cell>
          <cell r="G159">
            <v>1.0562207263001762E-2</v>
          </cell>
          <cell r="H159">
            <v>8.0358385688105508E-3</v>
          </cell>
          <cell r="I159">
            <v>1.4858947130051124E-3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1.0788581398096801E-2</v>
          </cell>
          <cell r="F160">
            <v>0.10540343466660937</v>
          </cell>
          <cell r="G160">
            <v>0.2008636226964314</v>
          </cell>
          <cell r="H160">
            <v>0.10054933604578786</v>
          </cell>
          <cell r="I160">
            <v>2.0125382588113888E-2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7.5779737821452271E-5</v>
          </cell>
          <cell r="F161">
            <v>7.8518432889110388E-4</v>
          </cell>
          <cell r="G161">
            <v>1.5853251852209469E-3</v>
          </cell>
          <cell r="H161">
            <v>8.9353962870131534E-4</v>
          </cell>
          <cell r="I161">
            <v>1.9873997268290416E-4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1.4618673981160987E-4</v>
          </cell>
          <cell r="F162">
            <v>1.4282308220407794E-3</v>
          </cell>
          <cell r="G162">
            <v>2.7217293048297001E-3</v>
          </cell>
          <cell r="H162">
            <v>1.3624571279917056E-3</v>
          </cell>
          <cell r="I162">
            <v>2.7270166108555379E-4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8.46448228269991E-6</v>
          </cell>
          <cell r="F163">
            <v>1.08601186406446E-4</v>
          </cell>
          <cell r="G163">
            <v>1.43040624439862E-4</v>
          </cell>
          <cell r="H163">
            <v>4.1718045505905199E-5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8.3517933526277707E-6</v>
          </cell>
          <cell r="F164">
            <v>1.15029110127303E-4</v>
          </cell>
          <cell r="G164">
            <v>2.3614899570813499E-4</v>
          </cell>
          <cell r="H164">
            <v>1.3020447764953299E-4</v>
          </cell>
          <cell r="I164">
            <v>2.8809313000348301E-5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1.15484882721942E-2</v>
          </cell>
          <cell r="F167">
            <v>9.9468314883936204E-2</v>
          </cell>
          <cell r="G167">
            <v>0.16162771487944635</v>
          </cell>
          <cell r="H167">
            <v>0.10424116314973669</v>
          </cell>
          <cell r="I167">
            <v>2.741291728724523E-2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6.5306405775085775E-5</v>
          </cell>
          <cell r="F168">
            <v>5.9751689172689727E-4</v>
          </cell>
          <cell r="G168">
            <v>1.0239970055196939E-3</v>
          </cell>
          <cell r="H168">
            <v>7.7712906822991303E-4</v>
          </cell>
          <cell r="I168">
            <v>2.2067382730236757E-4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1.5648358092404044E-4</v>
          </cell>
          <cell r="F169">
            <v>1.3478091447687837E-3</v>
          </cell>
          <cell r="G169">
            <v>2.1900774373908734E-3</v>
          </cell>
          <cell r="H169">
            <v>1.4124818854977883E-3</v>
          </cell>
          <cell r="I169">
            <v>3.714487437296102E-4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5.2381444248951902E-6</v>
          </cell>
          <cell r="F170">
            <v>4.86416258628549E-5</v>
          </cell>
          <cell r="G170">
            <v>4.73573662761025E-5</v>
          </cell>
          <cell r="H170">
            <v>2.84759089752024E-5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5.1684082176364004E-6</v>
          </cell>
          <cell r="F171">
            <v>5.2866627897945299E-5</v>
          </cell>
          <cell r="G171">
            <v>9.1007064173824503E-5</v>
          </cell>
          <cell r="H171">
            <v>7.3037055136671405E-5</v>
          </cell>
          <cell r="I171">
            <v>2.1291053863695801E-5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1.06143795206177E-2</v>
          </cell>
          <cell r="F172">
            <v>8.1771575442960084E-2</v>
          </cell>
          <cell r="G172">
            <v>0.15567221306147305</v>
          </cell>
          <cell r="H172">
            <v>0.1018234429745849</v>
          </cell>
          <cell r="I172">
            <v>2.7422810420442988E-2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8.1386869626900516E-5</v>
          </cell>
          <cell r="F173">
            <v>6.5743902030561754E-4</v>
          </cell>
          <cell r="G173">
            <v>1.3142490123225208E-3</v>
          </cell>
          <cell r="H173">
            <v>9.7443606892057765E-4</v>
          </cell>
          <cell r="I173">
            <v>2.8215366704013308E-4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1.4480736044498947E-4</v>
          </cell>
          <cell r="F174">
            <v>1.1155740169571631E-3</v>
          </cell>
          <cell r="G174">
            <v>2.123768254590356E-3</v>
          </cell>
          <cell r="H174">
            <v>1.3891329191621418E-3</v>
          </cell>
          <cell r="I174">
            <v>3.7411746821886714E-4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9.0548105474144807E-6</v>
          </cell>
          <cell r="F175">
            <v>8.8259841402436301E-5</v>
          </cell>
          <cell r="G175">
            <v>1.17238448258255E-4</v>
          </cell>
          <cell r="H175">
            <v>6.6403144000849203E-5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8.9342624880630502E-6</v>
          </cell>
          <cell r="F176">
            <v>9.5507701888784295E-5</v>
          </cell>
          <cell r="G176">
            <v>1.9448084909344301E-4</v>
          </cell>
          <cell r="H176">
            <v>1.42283130807464E-4</v>
          </cell>
          <cell r="I176">
            <v>4.1285324987966797E-5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1.24481141042646E-2</v>
          </cell>
          <cell r="F177">
            <v>0.1009248350555353</v>
          </cell>
          <cell r="G177">
            <v>0.16350881669521516</v>
          </cell>
          <cell r="H177">
            <v>0.11266762113061389</v>
          </cell>
          <cell r="I177">
            <v>3.0113612501068102E-2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6.5440294148318872E-5</v>
          </cell>
          <cell r="F178">
            <v>5.6358081589875952E-4</v>
          </cell>
          <cell r="G178">
            <v>9.6206934303130287E-4</v>
          </cell>
          <cell r="H178">
            <v>7.8798769883270869E-4</v>
          </cell>
          <cell r="I178">
            <v>2.2541311368298446E-4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1.686736328491143E-4</v>
          </cell>
          <cell r="F179">
            <v>1.3675451904544104E-3</v>
          </cell>
          <cell r="G179">
            <v>2.2155666218863852E-3</v>
          </cell>
          <cell r="H179">
            <v>1.5266615329351464E-3</v>
          </cell>
          <cell r="I179">
            <v>4.0804352982477121E-4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4.8747330761645999E-6</v>
          </cell>
          <cell r="F180">
            <v>3.8076228291490603E-5</v>
          </cell>
          <cell r="G180">
            <v>3.5770773957701501E-5</v>
          </cell>
          <cell r="H180">
            <v>2.4831160077367601E-5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4.8098350190367597E-6</v>
          </cell>
          <cell r="F181">
            <v>4.2103840117793E-5</v>
          </cell>
          <cell r="G181">
            <v>7.0585087375909895E-5</v>
          </cell>
          <cell r="H181">
            <v>6.3950843460757601E-5</v>
          </cell>
          <cell r="I181">
            <v>1.9369143445661799E-5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1.1375369457550801E-2</v>
          </cell>
          <cell r="F182">
            <v>8.3800954982839182E-2</v>
          </cell>
          <cell r="G182">
            <v>0.14698495153714733</v>
          </cell>
          <cell r="H182">
            <v>0.10128924056808997</v>
          </cell>
          <cell r="I182">
            <v>2.971217952201689E-2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7.0161270303025495E-5</v>
          </cell>
          <cell r="F183">
            <v>5.4307604319519403E-4</v>
          </cell>
          <cell r="G183">
            <v>9.9748949288264773E-4</v>
          </cell>
          <cell r="H183">
            <v>7.9847411766686082E-4</v>
          </cell>
          <cell r="I183">
            <v>2.4873518118920452E-4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1.5518921497340775E-4</v>
          </cell>
          <cell r="F184">
            <v>1.1432599588381881E-3</v>
          </cell>
          <cell r="G184">
            <v>2.0052517262912311E-3</v>
          </cell>
          <cell r="H184">
            <v>1.3818450282140509E-3</v>
          </cell>
          <cell r="I184">
            <v>4.0535033454320473E-4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5.5722720918156102E-6</v>
          </cell>
          <cell r="F185">
            <v>4.19509868178389E-5</v>
          </cell>
          <cell r="G185">
            <v>4.2413429502935403E-5</v>
          </cell>
          <cell r="H185">
            <v>3.4308750757270097E-5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5.4980875925012299E-6</v>
          </cell>
          <cell r="F186">
            <v>4.6575871302102998E-5</v>
          </cell>
          <cell r="G186">
            <v>8.0765300561636496E-5</v>
          </cell>
          <cell r="H186">
            <v>7.4342426735322305E-5</v>
          </cell>
          <cell r="I186">
            <v>2.3701828774906801E-5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1.54196256485343E-2</v>
          </cell>
          <cell r="F187">
            <v>0.15815197522073771</v>
          </cell>
          <cell r="G187">
            <v>0.27273183084682401</v>
          </cell>
          <cell r="H187">
            <v>0.262141863228053</v>
          </cell>
          <cell r="I187">
            <v>9.2100957176904891E-2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8.2180459312483273E-5</v>
          </cell>
          <cell r="F188">
            <v>8.9511372929175102E-4</v>
          </cell>
          <cell r="G188">
            <v>1.6287471011536946E-3</v>
          </cell>
          <cell r="H188">
            <v>1.9041999897554003E-3</v>
          </cell>
          <cell r="I188">
            <v>7.0416349983901247E-4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2.0893801691780861E-4</v>
          </cell>
          <cell r="F189">
            <v>2.1429806940479281E-3</v>
          </cell>
          <cell r="G189">
            <v>3.6955532635070927E-3</v>
          </cell>
          <cell r="H189">
            <v>3.5520577673177848E-3</v>
          </cell>
          <cell r="I189">
            <v>1.2479804495515586E-3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6.8597641887679803E-6</v>
          </cell>
          <cell r="F190">
            <v>7.2097141256508997E-5</v>
          </cell>
          <cell r="G190">
            <v>7.50584977582557E-5</v>
          </cell>
          <cell r="H190">
            <v>1.2558069964088901E-4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6.7684391128611698E-6</v>
          </cell>
          <cell r="F191">
            <v>7.7518323710270597E-5</v>
          </cell>
          <cell r="G191">
            <v>1.3882893614957501E-4</v>
          </cell>
          <cell r="H191">
            <v>1.95870119746015E-4</v>
          </cell>
          <cell r="I191">
            <v>7.5406006449083905E-5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1.21767143344301E-2</v>
          </cell>
          <cell r="F192">
            <v>8.2234785853015899E-2</v>
          </cell>
          <cell r="G192">
            <v>0.13481532734471055</v>
          </cell>
          <cell r="H192">
            <v>0.10737687313133737</v>
          </cell>
          <cell r="I192">
            <v>3.2023404132125503E-2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6.9817840666333854E-5</v>
          </cell>
          <cell r="F193">
            <v>4.9530788467808367E-4</v>
          </cell>
          <cell r="G193">
            <v>8.4926271885722411E-4</v>
          </cell>
          <cell r="H193">
            <v>7.9258517407164854E-4</v>
          </cell>
          <cell r="I193">
            <v>2.49416589180625E-4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1.6612161438513142E-4</v>
          </cell>
          <cell r="F194">
            <v>1.1218933949933944E-3</v>
          </cell>
          <cell r="G194">
            <v>1.8392268396277033E-3</v>
          </cell>
          <cell r="H194">
            <v>1.4648959499500322E-3</v>
          </cell>
          <cell r="I194">
            <v>4.3688136605901098E-4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5.1495133763378499E-6</v>
          </cell>
          <cell r="F195">
            <v>3.2535578467221301E-5</v>
          </cell>
          <cell r="G195">
            <v>3.1088459855801202E-5</v>
          </cell>
          <cell r="H195">
            <v>2.8042282038290001E-5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5.0809571276045199E-6</v>
          </cell>
          <cell r="F196">
            <v>3.6892557237118798E-5</v>
          </cell>
          <cell r="G196">
            <v>6.1544609067049798E-5</v>
          </cell>
          <cell r="H196">
            <v>6.2264717088500205E-5</v>
          </cell>
          <cell r="I196">
            <v>2.0257123948094399E-5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16.951816612863201</v>
          </cell>
          <cell r="F197">
            <v>16.919534093825096</v>
          </cell>
          <cell r="G197">
            <v>0.65829493199472555</v>
          </cell>
          <cell r="H197">
            <v>0.14280069578365068</v>
          </cell>
          <cell r="I197">
            <v>3.491110056337747E-2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3.7583934982307186E-2</v>
          </cell>
          <cell r="F198">
            <v>3.75167392286316E-2</v>
          </cell>
          <cell r="G198">
            <v>1.6394828646518469E-3</v>
          </cell>
          <cell r="H198">
            <v>3.7487892226474167E-4</v>
          </cell>
          <cell r="I198">
            <v>9.9939315979832299E-5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0.23126625665570544</v>
          </cell>
          <cell r="F199">
            <v>0.23082584029775063</v>
          </cell>
          <cell r="G199">
            <v>8.9808312686865677E-3</v>
          </cell>
          <cell r="H199">
            <v>1.9481677460252483E-3</v>
          </cell>
          <cell r="I199">
            <v>4.7627695175139783E-4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8.1681643075966605E-4</v>
          </cell>
          <cell r="F200">
            <v>2.1376552044197701E-6</v>
          </cell>
          <cell r="G200">
            <v>3.2359865849929603E-5</v>
          </cell>
          <cell r="H200">
            <v>1.86563732555778E-6</v>
          </cell>
          <cell r="I200">
            <v>1.0659696934630599E-6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8.1681643075966605E-4</v>
          </cell>
          <cell r="F201">
            <v>8.1571878381261551E-4</v>
          </cell>
          <cell r="G201">
            <v>3.6051229215273983E-5</v>
          </cell>
          <cell r="H201">
            <v>8.8013086349078792E-6</v>
          </cell>
          <cell r="I201">
            <v>2.6136629516646155E-6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1.15585083272138E-2</v>
          </cell>
          <cell r="F202">
            <v>5.1344304321698994E-2</v>
          </cell>
          <cell r="G202">
            <v>7.9447877553853838E-2</v>
          </cell>
          <cell r="H202">
            <v>6.9330374214328777E-2</v>
          </cell>
          <cell r="I202">
            <v>2.2268934617736928E-2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6.2985834500695252E-5</v>
          </cell>
          <cell r="F203">
            <v>2.9256640774098753E-4</v>
          </cell>
          <cell r="G203">
            <v>4.7266600312735732E-4</v>
          </cell>
          <cell r="H203">
            <v>4.8618832490530771E-4</v>
          </cell>
          <cell r="I203">
            <v>1.6386149042316425E-4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1.5768769887058371E-4</v>
          </cell>
          <cell r="F204">
            <v>7.0046799893177386E-4</v>
          </cell>
          <cell r="G204">
            <v>1.0838728179243357E-3</v>
          </cell>
          <cell r="H204">
            <v>9.4584412297856455E-4</v>
          </cell>
          <cell r="I204">
            <v>3.0380538359804854E-4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5.2729116116380901E-6</v>
          </cell>
          <cell r="F205">
            <v>2.1176830322215401E-5</v>
          </cell>
          <cell r="G205">
            <v>1.93708312134161E-5</v>
          </cell>
          <cell r="H205">
            <v>2.2012104161319901E-5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5.20271254357519E-6</v>
          </cell>
          <cell r="F206">
            <v>2.5799816116790899E-5</v>
          </cell>
          <cell r="G206">
            <v>4.0673754116287599E-5</v>
          </cell>
          <cell r="H206">
            <v>4.5376608986740397E-5</v>
          </cell>
          <cell r="I206">
            <v>1.5547362774589102E-5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3.9838356114137302E-2</v>
          </cell>
          <cell r="F207">
            <v>6.581667689548179E-2</v>
          </cell>
          <cell r="G207">
            <v>0.68262158193271838</v>
          </cell>
          <cell r="H207">
            <v>0.23465994347971042</v>
          </cell>
          <cell r="I207">
            <v>4.0776787889729896E-2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6.3314145185111719E-5</v>
          </cell>
          <cell r="F208">
            <v>1.0684393048682636E-4</v>
          </cell>
          <cell r="G208">
            <v>1.2192122799522854E-3</v>
          </cell>
          <cell r="H208">
            <v>4.3819130712089067E-4</v>
          </cell>
          <cell r="I208">
            <v>8.2154067170875632E-5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5.4349735489955461E-4</v>
          </cell>
          <cell r="F209">
            <v>8.9790827961094095E-4</v>
          </cell>
          <cell r="G209">
            <v>9.3127091668856465E-3</v>
          </cell>
          <cell r="H209">
            <v>3.2013634853985048E-3</v>
          </cell>
          <cell r="I209">
            <v>5.562999712105032E-4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1.40019521547645E-6</v>
          </cell>
          <cell r="F210">
            <v>1.0869747600509E-6</v>
          </cell>
          <cell r="G210">
            <v>2.4273692749367202E-5</v>
          </cell>
          <cell r="H210">
            <v>1.2003814684672999E-6</v>
          </cell>
          <cell r="I210">
            <v>5.5919013135389404E-7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1.40019521547645E-6</v>
          </cell>
          <cell r="F211">
            <v>2.473665997005379E-6</v>
          </cell>
          <cell r="G211">
            <v>2.6553270968255034E-5</v>
          </cell>
          <cell r="H211">
            <v>9.6847468582513072E-6</v>
          </cell>
          <cell r="I211">
            <v>1.8925534067290691E-6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0.41619395612797044</v>
          </cell>
          <cell r="E212">
            <v>0.36070413675842772</v>
          </cell>
          <cell r="F212">
            <v>0.27746367362884677</v>
          </cell>
          <cell r="G212">
            <v>0.13873273243076703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0.46789021259811531</v>
          </cell>
          <cell r="E213">
            <v>0.37693284089088341</v>
          </cell>
          <cell r="F213">
            <v>0.26222934630262268</v>
          </cell>
          <cell r="G213">
            <v>0.11309621100741755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2.8026650161335483E-2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8686.6339163377197</v>
          </cell>
          <cell r="E215">
            <v>8090.5901952991699</v>
          </cell>
          <cell r="F215">
            <v>6529.3324877684399</v>
          </cell>
          <cell r="G215">
            <v>4519.2938930714299</v>
          </cell>
          <cell r="H215">
            <v>2870.1735349872702</v>
          </cell>
          <cell r="I215">
            <v>647.90635021364699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116.76636063511204</v>
          </cell>
          <cell r="E216">
            <v>108.75429787807782</v>
          </cell>
          <cell r="F216">
            <v>87.767758986527511</v>
          </cell>
          <cell r="G216">
            <v>60.748674989278079</v>
          </cell>
          <cell r="H216">
            <v>38.581080001696826</v>
          </cell>
          <cell r="I216">
            <v>8.7092039650177302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118.5079661164763</v>
          </cell>
          <cell r="E217">
            <v>110.37640102727384</v>
          </cell>
          <cell r="F217">
            <v>89.076841579378438</v>
          </cell>
          <cell r="G217">
            <v>61.654759796336094</v>
          </cell>
          <cell r="H217">
            <v>39.156528444573937</v>
          </cell>
          <cell r="I217">
            <v>8.8391043685354216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3.2427827695886299E-2</v>
          </cell>
          <cell r="F218">
            <v>4.75780323670505E-2</v>
          </cell>
          <cell r="G218">
            <v>5.0240215175208949</v>
          </cell>
          <cell r="H218">
            <v>0.2170024347437142</v>
          </cell>
          <cell r="I218">
            <v>2.6266134837909502E-2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3.4611431860381106E-5</v>
          </cell>
          <cell r="F219">
            <v>5.171081992113626E-5</v>
          </cell>
          <cell r="G219">
            <v>6.082840014531187E-3</v>
          </cell>
          <cell r="H219">
            <v>2.8048281759647287E-4</v>
          </cell>
          <cell r="I219">
            <v>3.6921206618759158E-5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4.4239874073514769E-4</v>
          </cell>
          <cell r="F220">
            <v>6.4908638972783822E-4</v>
          </cell>
          <cell r="G220">
            <v>6.8540539120339722E-2</v>
          </cell>
          <cell r="H220">
            <v>2.9604697782225691E-3</v>
          </cell>
          <cell r="I220">
            <v>3.5833744662905136E-4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7.5108643429342303E-7</v>
          </cell>
          <cell r="F221">
            <v>4.4216618949892198E-7</v>
          </cell>
          <cell r="G221">
            <v>1.3126418827822899E-4</v>
          </cell>
          <cell r="H221">
            <v>1.25238854450505E-6</v>
          </cell>
          <cell r="I221">
            <v>3.6402745070380701E-7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7.5108643429342303E-7</v>
          </cell>
          <cell r="F222">
            <v>1.19325262379235E-6</v>
          </cell>
          <cell r="G222">
            <v>1.3215136848198299E-4</v>
          </cell>
          <cell r="H222">
            <v>6.1265064387861596E-6</v>
          </cell>
          <cell r="I222">
            <v>7.92997136376009E-7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7.6361418590223714E-3</v>
          </cell>
          <cell r="E223">
            <v>0.18098500531946765</v>
          </cell>
          <cell r="F223">
            <v>0.43455342588411522</v>
          </cell>
          <cell r="G223">
            <v>0.87974581671193675</v>
          </cell>
          <cell r="H223">
            <v>1.8786654119455279</v>
          </cell>
          <cell r="I223">
            <v>2.4871617945906985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7.6361418590223714E-3</v>
          </cell>
          <cell r="E224">
            <v>0.18098500531946765</v>
          </cell>
          <cell r="F224">
            <v>0.43455342588411522</v>
          </cell>
          <cell r="G224">
            <v>0.87974581671193675</v>
          </cell>
          <cell r="H224">
            <v>1.8786654119455273</v>
          </cell>
          <cell r="I224">
            <v>2.4871617945906981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7.6347046553714168E-3</v>
          </cell>
          <cell r="E225">
            <v>0.18100314113641394</v>
          </cell>
          <cell r="F225">
            <v>0.43459693883248002</v>
          </cell>
          <cell r="G225">
            <v>0.87983380009204382</v>
          </cell>
          <cell r="H225">
            <v>1.8788532972757934</v>
          </cell>
          <cell r="I225">
            <v>2.4874105356444858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7.6347046553714168E-3</v>
          </cell>
          <cell r="E226">
            <v>0.18100314113641394</v>
          </cell>
          <cell r="F226">
            <v>0.43459693883248002</v>
          </cell>
          <cell r="G226">
            <v>0.87983380009204382</v>
          </cell>
          <cell r="H226">
            <v>1.8788532972757934</v>
          </cell>
          <cell r="I226">
            <v>2.4874105356444858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4.5470310446550401E-3</v>
          </cell>
          <cell r="E227">
            <v>2.6501362924355298</v>
          </cell>
          <cell r="F227">
            <v>6.8762890644838999</v>
          </cell>
          <cell r="G227">
            <v>11.1030297967463</v>
          </cell>
          <cell r="H227">
            <v>11.0555251754955</v>
          </cell>
          <cell r="I227">
            <v>19.613605378111899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4.5470310446550401E-3</v>
          </cell>
          <cell r="E228">
            <v>2.619269250023232</v>
          </cell>
          <cell r="F228">
            <v>9.2526029961479992</v>
          </cell>
          <cell r="G228">
            <v>18.467011065821019</v>
          </cell>
          <cell r="H228">
            <v>26.019615741730004</v>
          </cell>
          <cell r="I228">
            <v>25.422069224304902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F229">
            <v>1.1863871223520531E-3</v>
          </cell>
          <cell r="G229">
            <v>7.207017986710333E-4</v>
          </cell>
          <cell r="H229">
            <v>2.4350181542087961E-3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F230">
            <v>8.8272088463705367E-7</v>
          </cell>
          <cell r="G230">
            <v>5.4828195394742009E-7</v>
          </cell>
          <cell r="H230">
            <v>2.1467050104904777E-6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F231">
            <v>1.6185363197163074E-5</v>
          </cell>
          <cell r="G231">
            <v>9.8322209914192899E-6</v>
          </cell>
          <cell r="H231">
            <v>3.3219892963285145E-5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1.2086386106153E-8</v>
          </cell>
          <cell r="F232">
            <v>2.1586238284762999E-8</v>
          </cell>
          <cell r="G232">
            <v>1.19541966353544E-8</v>
          </cell>
          <cell r="H232">
            <v>2.74699035125503E-8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1.2086386106153E-8</v>
          </cell>
          <cell r="F233">
            <v>3.3672624390916001E-8</v>
          </cell>
          <cell r="G233">
            <v>3.1417726514608801E-8</v>
          </cell>
          <cell r="H233">
            <v>5.9122413534932601E-8</v>
          </cell>
          <cell r="I233">
            <v>4.8206559073542098E-9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1410.2052824571799</v>
          </cell>
          <cell r="E234">
            <v>1167.2425530390301</v>
          </cell>
          <cell r="F234">
            <v>838.86467098733203</v>
          </cell>
          <cell r="G234">
            <v>356.88425871018899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1.5766914991560543</v>
          </cell>
          <cell r="E235">
            <v>1.3375709594082914</v>
          </cell>
          <cell r="F235">
            <v>0.99633815214792953</v>
          </cell>
          <cell r="G235">
            <v>0.42387933972172648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19.238816950302652</v>
          </cell>
          <cell r="E236">
            <v>15.924182169700329</v>
          </cell>
          <cell r="F236">
            <v>11.444265634206431</v>
          </cell>
          <cell r="G236">
            <v>4.8688166263327339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7.8952494684840799E-6</v>
          </cell>
          <cell r="F238">
            <v>7.4941816482788795E-5</v>
          </cell>
          <cell r="G238">
            <v>6.7123623684689398E-5</v>
          </cell>
          <cell r="H238">
            <v>9.5560350189522806E-5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6.4283045438387595E-4</v>
          </cell>
          <cell r="F239">
            <v>6.1017555093460596E-3</v>
          </cell>
          <cell r="G239">
            <v>5.4651990016733399E-3</v>
          </cell>
          <cell r="H239">
            <v>7.7805145459460597E-3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8.7104397612991189E-6</v>
          </cell>
          <cell r="F240">
            <v>8.2679613947778263E-5</v>
          </cell>
          <cell r="G240">
            <v>7.4054187014544129E-5</v>
          </cell>
          <cell r="H240">
            <v>1.0542702636783294E-4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8.8204645964493804E-7</v>
          </cell>
          <cell r="E241">
            <v>5.7317156400122901E-6</v>
          </cell>
          <cell r="F241">
            <v>8.6924836541050596E-6</v>
          </cell>
          <cell r="G241">
            <v>7.0388956434277203E-6</v>
          </cell>
          <cell r="H241">
            <v>2.08877957421784E-5</v>
          </cell>
          <cell r="I241">
            <v>1.3451204458652101E-6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1.5951122302636496</v>
          </cell>
          <cell r="E242">
            <v>1.5951179619792897</v>
          </cell>
          <cell r="F242">
            <v>8.2077409353731312E-5</v>
          </cell>
          <cell r="G242">
            <v>7.2194518057067114E-5</v>
          </cell>
          <cell r="H242">
            <v>9.704974575142078E-5</v>
          </cell>
          <cell r="I242">
            <v>6.2650943736163996E-6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6.6126881189152539E-2</v>
          </cell>
          <cell r="E243">
            <v>0.10289094361183802</v>
          </cell>
          <cell r="F243">
            <v>0.13078137126314218</v>
          </cell>
          <cell r="G243">
            <v>5.0604285053867004</v>
          </cell>
          <cell r="H243">
            <v>11.818217549489647</v>
          </cell>
          <cell r="I243">
            <v>10.963956920948757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6.6126881189152539E-2</v>
          </cell>
          <cell r="E244">
            <v>0.10289094361183802</v>
          </cell>
          <cell r="F244">
            <v>0.13078137126314218</v>
          </cell>
          <cell r="G244">
            <v>5.0604285053867004</v>
          </cell>
          <cell r="H244">
            <v>11.818217549489647</v>
          </cell>
          <cell r="I244">
            <v>10.963956920948757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6.613046682433249E-2</v>
          </cell>
          <cell r="E245">
            <v>0.10290126924175004</v>
          </cell>
          <cell r="F245">
            <v>0.13079450396802869</v>
          </cell>
          <cell r="G245">
            <v>5.0609345988472798</v>
          </cell>
          <cell r="H245">
            <v>11.819399489419476</v>
          </cell>
          <cell r="I245">
            <v>10.965053426267017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6.613046682433249E-2</v>
          </cell>
          <cell r="E246">
            <v>0.10290126924175004</v>
          </cell>
          <cell r="F246">
            <v>0.13079450396802869</v>
          </cell>
          <cell r="G246">
            <v>5.0609345988472798</v>
          </cell>
          <cell r="H246">
            <v>11.819399489419476</v>
          </cell>
          <cell r="I246">
            <v>10.965053426267017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1.03247538278044E-2</v>
          </cell>
          <cell r="E247">
            <v>2.3758526584955499E-2</v>
          </cell>
          <cell r="F247">
            <v>0.50386405792808697</v>
          </cell>
          <cell r="G247">
            <v>78.803242352694198</v>
          </cell>
          <cell r="H247">
            <v>75.805577300518905</v>
          </cell>
          <cell r="I247">
            <v>175.98931257131301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1.03247538278044E-2</v>
          </cell>
          <cell r="E248">
            <v>3.3468089623771992E-2</v>
          </cell>
          <cell r="F248">
            <v>0.52857258285335917</v>
          </cell>
          <cell r="G248">
            <v>75.178166529023642</v>
          </cell>
          <cell r="H248">
            <v>248.63104549038073</v>
          </cell>
          <cell r="I248">
            <v>231.11236288366609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3.2622047835634391</v>
          </cell>
          <cell r="E249">
            <v>4.079948683187391</v>
          </cell>
          <cell r="F249">
            <v>17.058159880009558</v>
          </cell>
          <cell r="G249">
            <v>36.226825557807643</v>
          </cell>
          <cell r="H249">
            <v>69.70476334082673</v>
          </cell>
          <cell r="I249">
            <v>36.268372937629458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8.4334784761464165E-2</v>
          </cell>
          <cell r="E250">
            <v>0.10561853131802663</v>
          </cell>
          <cell r="F250">
            <v>0.4489991990241945</v>
          </cell>
          <cell r="G250">
            <v>0.97249124823214361</v>
          </cell>
          <cell r="H250">
            <v>1.9471578831629186</v>
          </cell>
          <cell r="I250">
            <v>1.0503527012182967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4.4203316850453124E-2</v>
          </cell>
          <cell r="E251">
            <v>5.528385749576413E-2</v>
          </cell>
          <cell r="F251">
            <v>0.23114037777790761</v>
          </cell>
          <cell r="G251">
            <v>0.49087839509224557</v>
          </cell>
          <cell r="H251">
            <v>0.94450898835808472</v>
          </cell>
          <cell r="I251">
            <v>0.49144136771855629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3.3804890637993798E-3</v>
          </cell>
          <cell r="F252">
            <v>0.118309279615508</v>
          </cell>
          <cell r="G252">
            <v>0.24977175784243399</v>
          </cell>
          <cell r="H252">
            <v>0.27166176287692201</v>
          </cell>
          <cell r="I252">
            <v>0.28631273367499599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2.9121711902268407E-2</v>
          </cell>
          <cell r="E253">
            <v>3.6352056910184609E-2</v>
          </cell>
          <cell r="F253">
            <v>0.1546607357306215</v>
          </cell>
          <cell r="G253">
            <v>0.38886041517993086</v>
          </cell>
          <cell r="H253">
            <v>0.79227414464928192</v>
          </cell>
          <cell r="I253">
            <v>0.50615032353024192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15.7143870750412</v>
          </cell>
          <cell r="F254">
            <v>9.8409280152860905</v>
          </cell>
          <cell r="G254">
            <v>8.1170310125065193</v>
          </cell>
          <cell r="H254">
            <v>16.151495739672999</v>
          </cell>
          <cell r="I254">
            <v>16.151591436991598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1165.53657284171</v>
          </cell>
          <cell r="F255">
            <v>729.90193367045595</v>
          </cell>
          <cell r="G255">
            <v>602.04043993500602</v>
          </cell>
          <cell r="H255">
            <v>1197.9569359460099</v>
          </cell>
          <cell r="I255">
            <v>1197.96403381908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15.900908224307095</v>
          </cell>
          <cell r="F256">
            <v>9.957734429337723</v>
          </cell>
          <cell r="G256">
            <v>8.2133757153479792</v>
          </cell>
          <cell r="H256">
            <v>16.343205128867837</v>
          </cell>
          <cell r="I256">
            <v>16.343301962061066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6.41702657633201E-7</v>
          </cell>
          <cell r="E257">
            <v>1.5630314731256002E-5</v>
          </cell>
          <cell r="F257">
            <v>5.2628813938662104E-6</v>
          </cell>
          <cell r="G257">
            <v>4.7965197198612604E-6</v>
          </cell>
          <cell r="H257">
            <v>12.5470077762006</v>
          </cell>
          <cell r="I257">
            <v>3.6045822809083998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17.17652256071036</v>
          </cell>
          <cell r="E258">
            <v>17.176538191025092</v>
          </cell>
          <cell r="F258">
            <v>15.301533459473223</v>
          </cell>
          <cell r="G258">
            <v>10.301535283390624</v>
          </cell>
          <cell r="H258">
            <v>16.15149771372262</v>
          </cell>
          <cell r="I258">
            <v>16.151592575324013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4.5610492987868012E-2</v>
          </cell>
          <cell r="E259">
            <v>6.9229701817601616E-2</v>
          </cell>
          <cell r="F259">
            <v>9.0564101053255644E-2</v>
          </cell>
          <cell r="G259">
            <v>8.8221496344837821E-2</v>
          </cell>
          <cell r="H259">
            <v>0.84751008553651919</v>
          </cell>
          <cell r="I259">
            <v>1.2927271191217391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4.5610492987868012E-2</v>
          </cell>
          <cell r="E260">
            <v>6.9229701817601616E-2</v>
          </cell>
          <cell r="F260">
            <v>9.0564101053255644E-2</v>
          </cell>
          <cell r="G260">
            <v>8.8221496344837794E-2</v>
          </cell>
          <cell r="H260">
            <v>0.84751008553651908</v>
          </cell>
          <cell r="I260">
            <v>1.2927271191217391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4.5611620007603187E-2</v>
          </cell>
          <cell r="E261">
            <v>6.9236660986696175E-2</v>
          </cell>
          <cell r="F261">
            <v>9.0573211628908509E-2</v>
          </cell>
          <cell r="G261">
            <v>8.8230319376780358E-2</v>
          </cell>
          <cell r="H261">
            <v>0.84759484502083493</v>
          </cell>
          <cell r="I261">
            <v>1.2928564047622217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4.5611620007603187E-2</v>
          </cell>
          <cell r="E262">
            <v>6.9236660986696175E-2</v>
          </cell>
          <cell r="F262">
            <v>9.0573211628908509E-2</v>
          </cell>
          <cell r="G262">
            <v>8.8230319376780358E-2</v>
          </cell>
          <cell r="H262">
            <v>0.84759484502083493</v>
          </cell>
          <cell r="I262">
            <v>1.2928564047622217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8.5196927591193201E-3</v>
          </cell>
          <cell r="E263">
            <v>3.1631177422094703E-2</v>
          </cell>
          <cell r="F263">
            <v>0.35738923261494598</v>
          </cell>
          <cell r="G263">
            <v>9.9318663194648396E-2</v>
          </cell>
          <cell r="H263">
            <v>0.10295606651991999</v>
          </cell>
          <cell r="I263">
            <v>7.1944659821446901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8.5196927591193201E-3</v>
          </cell>
          <cell r="E264">
            <v>3.9482668059668075E-2</v>
          </cell>
          <cell r="F264">
            <v>0.38974085382669749</v>
          </cell>
          <cell r="G264">
            <v>0.4335794183863379</v>
          </cell>
          <cell r="H264">
            <v>7.0883295536730042</v>
          </cell>
          <cell r="I264">
            <v>8.2169043565607893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8.2722650054485403</v>
          </cell>
          <cell r="E265">
            <v>12.024909393623373</v>
          </cell>
          <cell r="F265">
            <v>11.068295995547484</v>
          </cell>
          <cell r="G265">
            <v>7.5231737973488526</v>
          </cell>
          <cell r="H265">
            <v>4.4031827700708279E-2</v>
          </cell>
          <cell r="I265">
            <v>2.274946582132277E-2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0.12360904672126347</v>
          </cell>
          <cell r="E266">
            <v>0.17993327653133662</v>
          </cell>
          <cell r="F266">
            <v>0.16563102166953766</v>
          </cell>
          <cell r="G266">
            <v>0.11261336773603403</v>
          </cell>
          <cell r="H266">
            <v>7.045988912930723E-4</v>
          </cell>
          <cell r="I266">
            <v>3.7421709795668371E-4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0.11209031172694506</v>
          </cell>
          <cell r="E267">
            <v>0.16293915167511375</v>
          </cell>
          <cell r="F267">
            <v>0.14997691050877318</v>
          </cell>
          <cell r="G267">
            <v>0.10194002435432073</v>
          </cell>
          <cell r="H267">
            <v>5.966372317169152E-4</v>
          </cell>
          <cell r="I267">
            <v>3.0825834446236819E-4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5.9306615817139501E-5</v>
          </cell>
          <cell r="F268">
            <v>1.0852400303161101E-4</v>
          </cell>
          <cell r="G268">
            <v>1.16864935284323E-4</v>
          </cell>
          <cell r="H268">
            <v>8.9859668524492297E-5</v>
          </cell>
          <cell r="I268">
            <v>5.1806870403762701E-5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4.2719678292020627E-2</v>
          </cell>
          <cell r="E269">
            <v>6.1934343291319562E-2</v>
          </cell>
          <cell r="F269">
            <v>6.2042509468065603E-2</v>
          </cell>
          <cell r="G269">
            <v>5.3866174426170997E-2</v>
          </cell>
          <cell r="H269">
            <v>2.822048113552538E-4</v>
          </cell>
          <cell r="I269">
            <v>1.555149424170978E-4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0.14992955293023133</v>
          </cell>
          <cell r="E270">
            <v>0.82806794418034635</v>
          </cell>
          <cell r="F270">
            <v>3.2183488645601548</v>
          </cell>
          <cell r="G270">
            <v>10.222432899064831</v>
          </cell>
          <cell r="H270">
            <v>16.550788522834512</v>
          </cell>
          <cell r="I270">
            <v>15.928931538359636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0.1499295529302313</v>
          </cell>
          <cell r="E271">
            <v>0.82806794418034635</v>
          </cell>
          <cell r="F271">
            <v>3.2183488645601543</v>
          </cell>
          <cell r="G271">
            <v>10.222432899064829</v>
          </cell>
          <cell r="H271">
            <v>16.550788522834509</v>
          </cell>
          <cell r="I271">
            <v>15.928931538359633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0.14994095830492937</v>
          </cell>
          <cell r="E272">
            <v>0.82815079476405529</v>
          </cell>
          <cell r="F272">
            <v>3.21867078489259</v>
          </cell>
          <cell r="G272">
            <v>10.223455244584294</v>
          </cell>
          <cell r="H272">
            <v>16.552443767143735</v>
          </cell>
          <cell r="I272">
            <v>15.930524590790792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0.14994095830492937</v>
          </cell>
          <cell r="E273">
            <v>0.82815079476405529</v>
          </cell>
          <cell r="F273">
            <v>3.21867078489259</v>
          </cell>
          <cell r="G273">
            <v>10.223455244584294</v>
          </cell>
          <cell r="H273">
            <v>16.552443767143735</v>
          </cell>
          <cell r="I273">
            <v>15.930524590790792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2.42939381656068E-2</v>
          </cell>
          <cell r="E274">
            <v>9.1247837829387493</v>
          </cell>
          <cell r="F274">
            <v>39.585141171777401</v>
          </cell>
          <cell r="G274">
            <v>122.84054764806299</v>
          </cell>
          <cell r="H274">
            <v>133.80308442191401</v>
          </cell>
          <cell r="I274">
            <v>269.23961509426903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2.42939381656068E-2</v>
          </cell>
          <cell r="E275">
            <v>9.0268917334594914</v>
          </cell>
          <cell r="F275">
            <v>47.563958208499116</v>
          </cell>
          <cell r="G275">
            <v>157.61156214821992</v>
          </cell>
          <cell r="H275">
            <v>290.37524409344775</v>
          </cell>
          <cell r="I275">
            <v>330.05467291170044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9.382327689470479</v>
          </cell>
          <cell r="E276">
            <v>0.28008075697084395</v>
          </cell>
          <cell r="F276">
            <v>0.31189237457678665</v>
          </cell>
          <cell r="G276">
            <v>0.29851586026164612</v>
          </cell>
          <cell r="H276">
            <v>0.1163449346060942</v>
          </cell>
          <cell r="I276">
            <v>2.23146967701034E-2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9.273337338746597E-2</v>
          </cell>
          <cell r="E277">
            <v>2.7720891551578784E-3</v>
          </cell>
          <cell r="F277">
            <v>3.0894291556846573E-3</v>
          </cell>
          <cell r="G277">
            <v>2.9619226620991989E-3</v>
          </cell>
          <cell r="H277">
            <v>1.1728494024669592E-3</v>
          </cell>
          <cell r="I277">
            <v>2.3998036355840752E-4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0.12713181151043998</v>
          </cell>
          <cell r="E278">
            <v>3.7951322082770233E-3</v>
          </cell>
          <cell r="F278">
            <v>4.2261839373548375E-3</v>
          </cell>
          <cell r="G278">
            <v>4.0449303558488699E-3</v>
          </cell>
          <cell r="H278">
            <v>1.5764896288088651E-3</v>
          </cell>
          <cell r="I278">
            <v>3.0236716490655011E-4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2.9834379360296299E-5</v>
          </cell>
          <cell r="F279">
            <v>4.77774772781402E-5</v>
          </cell>
          <cell r="G279">
            <v>4.8158894078454903E-5</v>
          </cell>
          <cell r="H279">
            <v>3.0102673078786199E-5</v>
          </cell>
          <cell r="I279">
            <v>2.2356465796740599E-5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4.0362543722575299E-2</v>
          </cell>
          <cell r="E280">
            <v>1.197510266682994E-3</v>
          </cell>
          <cell r="F280">
            <v>1.2451245200153366E-3</v>
          </cell>
          <cell r="G280">
            <v>1.2929879812032807E-3</v>
          </cell>
          <cell r="H280">
            <v>4.8040762172153056E-4</v>
          </cell>
          <cell r="I280">
            <v>9.7844320333347108E-5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4722.2890066159098</v>
          </cell>
          <cell r="E281">
            <v>4315.6630538619802</v>
          </cell>
          <cell r="F281">
            <v>3636.68785143998</v>
          </cell>
          <cell r="G281">
            <v>1100.77830757267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18.302991058198142</v>
          </cell>
          <cell r="E282">
            <v>17.107601197771164</v>
          </cell>
          <cell r="F282">
            <v>14.897226926125223</v>
          </cell>
          <cell r="G282">
            <v>4.7519186665865796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63.98765591620473</v>
          </cell>
          <cell r="E283">
            <v>58.477819158021362</v>
          </cell>
          <cell r="F283">
            <v>49.277613163143464</v>
          </cell>
          <cell r="G283">
            <v>14.915695224561926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1.6628767315317277</v>
          </cell>
          <cell r="G284">
            <v>0.83143892651209783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4.5341271589544725</v>
          </cell>
          <cell r="E285">
            <v>0.30199429441805781</v>
          </cell>
          <cell r="F285">
            <v>0.33980532266817065</v>
          </cell>
          <cell r="G285">
            <v>0.31829415228542063</v>
          </cell>
          <cell r="H285">
            <v>0.30812825911012193</v>
          </cell>
          <cell r="I285">
            <v>3.9039455882311322E-2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4.1519927974361104E-2</v>
          </cell>
          <cell r="E286">
            <v>2.768843889316789E-3</v>
          </cell>
          <cell r="F286">
            <v>3.1168497082696605E-3</v>
          </cell>
          <cell r="G286">
            <v>2.9218958022351879E-3</v>
          </cell>
          <cell r="H286">
            <v>2.8357204359420931E-3</v>
          </cell>
          <cell r="I286">
            <v>3.7067433728910066E-4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6.143803738420707E-2</v>
          </cell>
          <cell r="E287">
            <v>4.0920636100007825E-3</v>
          </cell>
          <cell r="F287">
            <v>4.6044081662353778E-3</v>
          </cell>
          <cell r="G287">
            <v>4.3129288927563833E-3</v>
          </cell>
          <cell r="H287">
            <v>4.1751796627387833E-3</v>
          </cell>
          <cell r="I287">
            <v>5.2898991710448871E-4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1.89528814794675E-5</v>
          </cell>
          <cell r="F288">
            <v>2.5039695863801201E-5</v>
          </cell>
          <cell r="G288">
            <v>2.10492594493204E-5</v>
          </cell>
          <cell r="H288">
            <v>1.6050124088635099E-5</v>
          </cell>
          <cell r="I288">
            <v>1.18898290143679E-5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1.8245266639818201E-2</v>
          </cell>
          <cell r="E289">
            <v>1.2429233461022718E-3</v>
          </cell>
          <cell r="F289">
            <v>1.2678250691991744E-3</v>
          </cell>
          <cell r="G289">
            <v>1.2886526800072878E-3</v>
          </cell>
          <cell r="H289">
            <v>1.225702951733243E-3</v>
          </cell>
          <cell r="I289">
            <v>1.518429065852085E-4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3835.69115532665</v>
          </cell>
          <cell r="E290">
            <v>3569.7777802330302</v>
          </cell>
          <cell r="F290">
            <v>2524.9252875544598</v>
          </cell>
          <cell r="G290">
            <v>967.427477519543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17.740385577980518</v>
          </cell>
          <cell r="E291">
            <v>17.235952293324427</v>
          </cell>
          <cell r="F291">
            <v>12.960752511315432</v>
          </cell>
          <cell r="G291">
            <v>5.457417536127978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52.328665147703312</v>
          </cell>
          <cell r="E292">
            <v>48.700924696221399</v>
          </cell>
          <cell r="F292">
            <v>34.446456856131789</v>
          </cell>
          <cell r="G292">
            <v>13.198192053472606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0.70637063318597193</v>
          </cell>
          <cell r="G293">
            <v>0.35318480022354859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2.5109035083013901E-4</v>
          </cell>
          <cell r="F294">
            <v>2.7895092656022371E-4</v>
          </cell>
          <cell r="G294">
            <v>4.6211359569410152E-4</v>
          </cell>
          <cell r="H294">
            <v>5.5917979304934888E-4</v>
          </cell>
          <cell r="I294">
            <v>5.5607526466483535E-4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1.3785488595572705E-4</v>
          </cell>
          <cell r="F295">
            <v>1.5315103922180728E-4</v>
          </cell>
          <cell r="G295">
            <v>2.5371192808638443E-4</v>
          </cell>
          <cell r="H295">
            <v>2.9285919373003442E-4</v>
          </cell>
          <cell r="I295">
            <v>2.7277772583227258E-4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1.6688315807483996E-3</v>
          </cell>
          <cell r="E296">
            <v>1.1988190974201222E-2</v>
          </cell>
          <cell r="F296">
            <v>2.4637927000742371E-3</v>
          </cell>
          <cell r="G296">
            <v>1.8976778397273623E-2</v>
          </cell>
          <cell r="H296">
            <v>1.2209897362627193E-2</v>
          </cell>
          <cell r="I296">
            <v>9.6962480625840345E-3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1.1102325436293215E-3</v>
          </cell>
          <cell r="E297">
            <v>7.9754481592640251E-3</v>
          </cell>
          <cell r="F297">
            <v>1.6391005946520222E-3</v>
          </cell>
          <cell r="G297">
            <v>1.2624783227344416E-2</v>
          </cell>
          <cell r="H297">
            <v>7.4851936922368011E-3</v>
          </cell>
          <cell r="I297">
            <v>5.4324602191161853E-3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3.9540340814058411E-4</v>
          </cell>
          <cell r="F298">
            <v>3.9007871938368665E-4</v>
          </cell>
          <cell r="G298">
            <v>6.0640601851536858E-4</v>
          </cell>
          <cell r="H298">
            <v>5.6076077935621237E-4</v>
          </cell>
          <cell r="I298">
            <v>5.611980398897966E-4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2.170863657464898E-4</v>
          </cell>
          <cell r="F299">
            <v>2.1416297837256227E-4</v>
          </cell>
          <cell r="G299">
            <v>3.3293207902622602E-4</v>
          </cell>
          <cell r="H299">
            <v>2.9368560672244325E-4</v>
          </cell>
          <cell r="I299">
            <v>2.7528694306320952E-4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2.4688098588332746E-2</v>
          </cell>
          <cell r="F302">
            <v>0.27216303465436487</v>
          </cell>
          <cell r="G302">
            <v>1.6061530375355535</v>
          </cell>
          <cell r="H302">
            <v>5.0825246392174552</v>
          </cell>
          <cell r="I302">
            <v>6.2423744919909216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1.7619693248447626E-2</v>
          </cell>
          <cell r="F303">
            <v>0.19424052310139373</v>
          </cell>
          <cell r="G303">
            <v>1.1462982347621138</v>
          </cell>
          <cell r="H303">
            <v>3.300639134568101</v>
          </cell>
          <cell r="I303">
            <v>3.7121800080520249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8.4160090895918688E-5</v>
          </cell>
          <cell r="F304">
            <v>4.1529337029297571E-4</v>
          </cell>
          <cell r="G304">
            <v>1.2036011267821981E-3</v>
          </cell>
          <cell r="H304">
            <v>3.8187782301906233E-2</v>
          </cell>
          <cell r="I304">
            <v>2.9435024429160451E-2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5.5989635422376197E-5</v>
          </cell>
          <cell r="F305">
            <v>2.7628444965428647E-4</v>
          </cell>
          <cell r="G305">
            <v>8.0072618226894568E-4</v>
          </cell>
          <cell r="H305">
            <v>2.3225588299158495E-2</v>
          </cell>
          <cell r="I305">
            <v>1.6294399871128129E-2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151.79325333606499</v>
          </cell>
          <cell r="E306">
            <v>103.119345859834</v>
          </cell>
          <cell r="F306">
            <v>70.303008762108405</v>
          </cell>
          <cell r="G306">
            <v>33.433014835931303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1.5861471571773023</v>
          </cell>
          <cell r="E307">
            <v>1.0999932469108167</v>
          </cell>
          <cell r="F307">
            <v>0.77290267326105111</v>
          </cell>
          <cell r="G307">
            <v>0.38576227905344518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2.0568191508951901</v>
          </cell>
          <cell r="E308">
            <v>1.3972811092118436</v>
          </cell>
          <cell r="F308">
            <v>0.95261529487951835</v>
          </cell>
          <cell r="G308">
            <v>0.45302188124568032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0.37186167117163077</v>
          </cell>
          <cell r="G309">
            <v>0.18588681175508778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2.3949077673091665E-2</v>
          </cell>
          <cell r="F310">
            <v>2.8209233796550097E-2</v>
          </cell>
          <cell r="G310">
            <v>3.5737352453660012E-2</v>
          </cell>
          <cell r="H310">
            <v>6.7814158172480529E-3</v>
          </cell>
          <cell r="I310">
            <v>5.6174213140765053E-3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1.7880458507678214E-2</v>
          </cell>
          <cell r="F311">
            <v>2.1061104787318291E-2</v>
          </cell>
          <cell r="G311">
            <v>2.6681622417547176E-2</v>
          </cell>
          <cell r="H311">
            <v>4.7553758613205757E-3</v>
          </cell>
          <cell r="I311">
            <v>3.6506535692565527E-3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4.8634244602860518E-4</v>
          </cell>
          <cell r="F312">
            <v>0.1307828127943528</v>
          </cell>
          <cell r="G312">
            <v>1.0511178518569411</v>
          </cell>
          <cell r="H312">
            <v>3.5187443339468594</v>
          </cell>
          <cell r="I312">
            <v>4.3287216581733743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3.4709861037145244E-4</v>
          </cell>
          <cell r="F313">
            <v>9.3338619633293804E-2</v>
          </cell>
          <cell r="G313">
            <v>0.75017418013872406</v>
          </cell>
          <cell r="H313">
            <v>2.2852589647856374</v>
          </cell>
          <cell r="I313">
            <v>2.5747906622409653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7.2678169431286521E-2</v>
          </cell>
          <cell r="F314">
            <v>8.34413336069771E-2</v>
          </cell>
          <cell r="G314">
            <v>0.10411735652394129</v>
          </cell>
          <cell r="H314">
            <v>7.4863052810663052E-3</v>
          </cell>
          <cell r="I314">
            <v>6.1246114945719176E-3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5.4261755323889542E-2</v>
          </cell>
          <cell r="F315">
            <v>6.2297568355261304E-2</v>
          </cell>
          <cell r="G315">
            <v>7.7734353642652979E-2</v>
          </cell>
          <cell r="H315">
            <v>5.2424080460362144E-3</v>
          </cell>
          <cell r="I315">
            <v>3.9759463987794072E-3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1.4265078389587611</v>
          </cell>
          <cell r="E316">
            <v>1.6484114300232209</v>
          </cell>
          <cell r="F316">
            <v>3.0134059576347969</v>
          </cell>
          <cell r="G316">
            <v>4.2795898522574429</v>
          </cell>
          <cell r="H316">
            <v>5.4547424669316023</v>
          </cell>
          <cell r="I316">
            <v>5.922632699660717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8.1082535456666362E-3</v>
          </cell>
          <cell r="E317">
            <v>9.3695509110970875E-3</v>
          </cell>
          <cell r="F317">
            <v>1.712816352860691E-2</v>
          </cell>
          <cell r="G317">
            <v>2.4325137686515359E-2</v>
          </cell>
          <cell r="H317">
            <v>3.1004691134736299E-2</v>
          </cell>
          <cell r="I317">
            <v>3.3664173638020579E-2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2.5292692180119852E-2</v>
          </cell>
          <cell r="E318">
            <v>2.9227153014596139E-2</v>
          </cell>
          <cell r="F318">
            <v>5.3429183646007031E-2</v>
          </cell>
          <cell r="G318">
            <v>7.5879252699599942E-2</v>
          </cell>
          <cell r="H318">
            <v>9.6715291966872327E-2</v>
          </cell>
          <cell r="I318">
            <v>0.10501121807909089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1.55643059037687E-6</v>
          </cell>
          <cell r="E319">
            <v>8.7367089803319392E-6</v>
          </cell>
          <cell r="F319">
            <v>4.9360765199620601E-4</v>
          </cell>
          <cell r="G319">
            <v>1.1373397600047399E-3</v>
          </cell>
          <cell r="H319">
            <v>1.3354256124400599E-3</v>
          </cell>
          <cell r="I319">
            <v>2.4074894224393301E-3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5.845337532152323E-4</v>
          </cell>
          <cell r="E320">
            <v>7.1922642079227939E-4</v>
          </cell>
          <cell r="F320">
            <v>1.2128003260052699E-3</v>
          </cell>
          <cell r="G320">
            <v>2.0405467280065273E-3</v>
          </cell>
          <cell r="H320">
            <v>3.0217180970171405E-3</v>
          </cell>
          <cell r="I320">
            <v>3.3377803632743891E-3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2.4020533566466943E-2</v>
          </cell>
          <cell r="E321">
            <v>5.3574471763825238E-2</v>
          </cell>
          <cell r="F321">
            <v>0.19831666880382143</v>
          </cell>
          <cell r="G321">
            <v>0.84230556687510039</v>
          </cell>
          <cell r="H321">
            <v>2.1280949286914606</v>
          </cell>
          <cell r="I321">
            <v>4.5671361528857624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3.5253932187319176E-2</v>
          </cell>
          <cell r="E322">
            <v>7.8629010854696979E-2</v>
          </cell>
          <cell r="F322">
            <v>0.29106107798475994</v>
          </cell>
          <cell r="G322">
            <v>1.2362166416265783</v>
          </cell>
          <cell r="H322">
            <v>3.1233158954054652</v>
          </cell>
          <cell r="I322">
            <v>6.7029946599046637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1.1464410150504201E-3</v>
          </cell>
          <cell r="F323">
            <v>1.01134030827068E-2</v>
          </cell>
          <cell r="G323">
            <v>4.5841849929946402E-2</v>
          </cell>
          <cell r="H323">
            <v>9.1357060206763305E-2</v>
          </cell>
          <cell r="I323">
            <v>0.36220624575899302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1.699E-3</v>
          </cell>
          <cell r="E324">
            <v>3.738408243945268E-3</v>
          </cell>
          <cell r="F324">
            <v>1.3851810549820886E-2</v>
          </cell>
          <cell r="G324">
            <v>5.873175025729669E-2</v>
          </cell>
          <cell r="H324">
            <v>0.18335659891554093</v>
          </cell>
          <cell r="I324">
            <v>0.42274225917054403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1.5017292198632557E-4</v>
          </cell>
          <cell r="E325">
            <v>3.881309708155177E-4</v>
          </cell>
          <cell r="F325">
            <v>4.4070658137742766E-4</v>
          </cell>
          <cell r="G325">
            <v>6.9857836750570066E-3</v>
          </cell>
          <cell r="H325">
            <v>2.5329209334878203E-2</v>
          </cell>
          <cell r="I325">
            <v>5.9194182311100511E-2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3.9655561609624248E-4</v>
          </cell>
          <cell r="E326">
            <v>1.0096653297718915E-3</v>
          </cell>
          <cell r="F326">
            <v>1.1255940322271027E-3</v>
          </cell>
          <cell r="G326">
            <v>1.5633070684420849E-2</v>
          </cell>
          <cell r="H326">
            <v>5.1903372714678035E-2</v>
          </cell>
          <cell r="I326">
            <v>0.11064308690362791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2.0070623426677002E-6</v>
          </cell>
          <cell r="F327">
            <v>2.98325567411679E-6</v>
          </cell>
          <cell r="G327">
            <v>1.55262773422008E-4</v>
          </cell>
          <cell r="H327">
            <v>3.9915007837071798E-4</v>
          </cell>
          <cell r="I327">
            <v>1.1426091201394201E-3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8.7105234101906568E-6</v>
          </cell>
          <cell r="F328">
            <v>1.1169387958150678E-5</v>
          </cell>
          <cell r="G328">
            <v>1.5656055538934617E-4</v>
          </cell>
          <cell r="H328">
            <v>5.5533769866922386E-4</v>
          </cell>
          <cell r="I328">
            <v>1.3700617543804926E-3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2.4325595621570235E-4</v>
          </cell>
          <cell r="E329">
            <v>3.7104079517175564E-4</v>
          </cell>
          <cell r="F329">
            <v>3.6760285312435737E-4</v>
          </cell>
          <cell r="G329">
            <v>5.3380982127613878E-4</v>
          </cell>
          <cell r="H329">
            <v>3.2030898301442595E-2</v>
          </cell>
          <cell r="I329">
            <v>5.5055126713886689E-2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8.8398623823107193E-4</v>
          </cell>
          <cell r="E330">
            <v>1.3311422455748153E-3</v>
          </cell>
          <cell r="F330">
            <v>1.3075576709274729E-3</v>
          </cell>
          <cell r="G330">
            <v>1.6828463959203564E-3</v>
          </cell>
          <cell r="H330">
            <v>9.0631696837476544E-2</v>
          </cell>
          <cell r="I330">
            <v>0.14369142062836585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6.5963524917370895E-7</v>
          </cell>
          <cell r="F331">
            <v>1.0206959859687901E-6</v>
          </cell>
          <cell r="G331">
            <v>9.5266248188260693E-6</v>
          </cell>
          <cell r="H331">
            <v>5.0171300673585697E-4</v>
          </cell>
          <cell r="I331">
            <v>9.110954414421E-4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5.6013010790208407E-6</v>
          </cell>
          <cell r="E332">
            <v>8.3304169905412108E-6</v>
          </cell>
          <cell r="F332">
            <v>8.652886876549599E-6</v>
          </cell>
          <cell r="G332">
            <v>1.15779125987258E-5</v>
          </cell>
          <cell r="H332">
            <v>6.9625214998391945E-4</v>
          </cell>
          <cell r="I332">
            <v>1.1965502808071538E-3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7.405143842625972E-5</v>
          </cell>
          <cell r="E333">
            <v>1.4090449562049432E-4</v>
          </cell>
          <cell r="F333">
            <v>1.3026826188789511E-4</v>
          </cell>
          <cell r="G333">
            <v>1.5783323797225582E-4</v>
          </cell>
          <cell r="H333">
            <v>8.6761194457578089E-4</v>
          </cell>
          <cell r="I333">
            <v>2.109831083525672E-3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4.0471811582004082E-4</v>
          </cell>
          <cell r="E334">
            <v>7.6160960379397012E-4</v>
          </cell>
          <cell r="F334">
            <v>6.9820315738711375E-4</v>
          </cell>
          <cell r="G334">
            <v>7.8021261529509554E-4</v>
          </cell>
          <cell r="H334">
            <v>3.6688021019637175E-3</v>
          </cell>
          <cell r="I334">
            <v>8.1342583467920622E-3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3.6158912358141998E-7</v>
          </cell>
          <cell r="F335">
            <v>3.7427044221524599E-7</v>
          </cell>
          <cell r="G335">
            <v>1.81382222121549E-6</v>
          </cell>
          <cell r="H335">
            <v>1.47947093649235E-5</v>
          </cell>
          <cell r="I335">
            <v>4.0781178381291802E-5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1.6896446924862793E-6</v>
          </cell>
          <cell r="E336">
            <v>3.0775801493822303E-6</v>
          </cell>
          <cell r="F336">
            <v>2.9220739599457559E-6</v>
          </cell>
          <cell r="G336">
            <v>3.3214919423782808E-6</v>
          </cell>
          <cell r="H336">
            <v>1.8891987278508301E-5</v>
          </cell>
          <cell r="I336">
            <v>4.5848680678185602E-5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6.6604357276636904E-6</v>
          </cell>
          <cell r="F337">
            <v>1.8196631815867701E-5</v>
          </cell>
          <cell r="G337">
            <v>1.1897641063768367E-5</v>
          </cell>
          <cell r="H337">
            <v>2.3913432669874215E-5</v>
          </cell>
          <cell r="I337">
            <v>1.0352254879497438E-5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5.2679029359129455E-5</v>
          </cell>
          <cell r="F338">
            <v>1.402842745113931E-4</v>
          </cell>
          <cell r="G338">
            <v>8.3640186367009233E-5</v>
          </cell>
          <cell r="H338">
            <v>1.5189283692265538E-4</v>
          </cell>
          <cell r="I338">
            <v>6.0733694539828437E-5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1.7443869694629301E-7</v>
          </cell>
          <cell r="F339">
            <v>1.82770869652854E-7</v>
          </cell>
          <cell r="G339">
            <v>2.1527746320312201E-7</v>
          </cell>
          <cell r="H339">
            <v>4.03502984892113E-7</v>
          </cell>
          <cell r="I339">
            <v>1.7278041654282399E-7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1.7443869694629301E-7</v>
          </cell>
          <cell r="F340">
            <v>3.5720956659914698E-7</v>
          </cell>
          <cell r="G340">
            <v>2.55125531057245E-7</v>
          </cell>
          <cell r="H340">
            <v>5.593875666072323E-7</v>
          </cell>
          <cell r="I340">
            <v>2.3896515190989731E-7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1.3834016372110569E-2</v>
          </cell>
          <cell r="E341">
            <v>0.32788956619101495</v>
          </cell>
          <cell r="F341">
            <v>0.78727132896196905</v>
          </cell>
          <cell r="G341">
            <v>1.5831464719779733</v>
          </cell>
          <cell r="H341">
            <v>2.3210289133249193</v>
          </cell>
          <cell r="I341">
            <v>2.4015749396931527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7.6360492265799881E-3</v>
          </cell>
          <cell r="E342">
            <v>0.18098727086691768</v>
          </cell>
          <cell r="F342">
            <v>0.43455511840712696</v>
          </cell>
          <cell r="G342">
            <v>0.87385933829612006</v>
          </cell>
          <cell r="H342">
            <v>1.2074753323078402</v>
          </cell>
          <cell r="I342">
            <v>1.1345368610338353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5.6511012372215301E-5</v>
          </cell>
          <cell r="E343">
            <v>3.3277340041166698E-2</v>
          </cell>
          <cell r="F343">
            <v>8.7707156807173295E-2</v>
          </cell>
          <cell r="G343">
            <v>0.14544497772239201</v>
          </cell>
          <cell r="H343">
            <v>0.153068053541427</v>
          </cell>
          <cell r="I343">
            <v>0.28790078402223501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1.5282221965726961E-3</v>
          </cell>
          <cell r="E344">
            <v>3.5030262655144785E-2</v>
          </cell>
          <cell r="F344">
            <v>0.11961825297182514</v>
          </cell>
          <cell r="G344">
            <v>0.24057818017151472</v>
          </cell>
          <cell r="H344">
            <v>0.3527305026302674</v>
          </cell>
          <cell r="I344">
            <v>0.36497707769450566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16.063715763071301</v>
          </cell>
          <cell r="E345">
            <v>15.399256395547299</v>
          </cell>
          <cell r="F345">
            <v>339.06961641409299</v>
          </cell>
          <cell r="G345">
            <v>410.01109551707799</v>
          </cell>
          <cell r="H345">
            <v>87.479237084507005</v>
          </cell>
          <cell r="I345">
            <v>123.601982654545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0.30708461917613356</v>
          </cell>
          <cell r="E346">
            <v>0.32461238776864459</v>
          </cell>
          <cell r="F346">
            <v>5.9999825739291124</v>
          </cell>
          <cell r="G346">
            <v>7.2471582659892606</v>
          </cell>
          <cell r="H346">
            <v>1.5583960116050906</v>
          </cell>
          <cell r="I346">
            <v>2.2019709325097838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0.28481765537360459</v>
          </cell>
          <cell r="E347">
            <v>0.27303646091395889</v>
          </cell>
          <cell r="F347">
            <v>6.0118726314555397</v>
          </cell>
          <cell r="G347">
            <v>7.2697002751254942</v>
          </cell>
          <cell r="H347">
            <v>1.5510503029167921</v>
          </cell>
          <cell r="I347">
            <v>2.1915245151515093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2.3246500067843665E-2</v>
          </cell>
          <cell r="E348">
            <v>4.8795807585337608E-2</v>
          </cell>
          <cell r="F348">
            <v>5.2104567291576358E-3</v>
          </cell>
          <cell r="G348">
            <v>3.3785997583772538E-4</v>
          </cell>
          <cell r="H348">
            <v>3.8448086423803837E-4</v>
          </cell>
          <cell r="I348">
            <v>5.7434825494559504E-4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3.8154713867423959E-3</v>
          </cell>
          <cell r="F349">
            <v>2.0382393676645163E-3</v>
          </cell>
          <cell r="G349">
            <v>2.3711638378569493E-4</v>
          </cell>
          <cell r="H349">
            <v>1.1932187988669201E-2</v>
          </cell>
          <cell r="I349">
            <v>1.689587130302804E-2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2.4046662679493002E-7</v>
          </cell>
          <cell r="E350">
            <v>1.2525624224731599E-7</v>
          </cell>
          <cell r="F350">
            <v>1.48928717341188E-7</v>
          </cell>
          <cell r="G350">
            <v>1.7398196907974E-7</v>
          </cell>
          <cell r="H350">
            <v>2.5536153249540498E-7</v>
          </cell>
          <cell r="I350">
            <v>5.80787646582239E-7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0.95961793354827085</v>
          </cell>
          <cell r="E351">
            <v>0.95961805880451301</v>
          </cell>
          <cell r="F351">
            <v>0.95961820773323037</v>
          </cell>
          <cell r="G351">
            <v>0.95961838171519953</v>
          </cell>
          <cell r="H351">
            <v>0.95961890320552468</v>
          </cell>
          <cell r="I351">
            <v>0.4812551403471152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9.6796414094597286E-2</v>
          </cell>
          <cell r="E352">
            <v>0.15061668940835027</v>
          </cell>
          <cell r="F352">
            <v>0.19144205557536437</v>
          </cell>
          <cell r="G352">
            <v>7.4018932996828051</v>
          </cell>
          <cell r="H352">
            <v>17.950870285658091</v>
          </cell>
          <cell r="I352">
            <v>17.702324504902567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6.6126881189152567E-2</v>
          </cell>
          <cell r="E353">
            <v>0.10289443073661718</v>
          </cell>
          <cell r="F353">
            <v>0.13078445293714513</v>
          </cell>
          <cell r="G353">
            <v>5.0566348286886482</v>
          </cell>
          <cell r="H353">
            <v>11.550032575108485</v>
          </cell>
          <cell r="I353">
            <v>10.30630663606158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7.1869332519002593E-5</v>
          </cell>
          <cell r="E354">
            <v>1.67170820763234E-4</v>
          </cell>
          <cell r="F354">
            <v>3.6038422145042602E-3</v>
          </cell>
          <cell r="G354">
            <v>0.579580670890392</v>
          </cell>
          <cell r="H354">
            <v>0.59084517100760703</v>
          </cell>
          <cell r="I354">
            <v>1.45852195074644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7.3589969189571409E-3</v>
          </cell>
          <cell r="E355">
            <v>1.1427106958072799E-2</v>
          </cell>
          <cell r="F355">
            <v>1.45347265197972E-2</v>
          </cell>
          <cell r="G355">
            <v>0.56160503657407668</v>
          </cell>
          <cell r="H355">
            <v>1.8933448662542294</v>
          </cell>
          <cell r="I355">
            <v>1.8671624110208951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2.7879452970531484E-2</v>
          </cell>
          <cell r="E356">
            <v>2.4233396666988351E-2</v>
          </cell>
          <cell r="F356">
            <v>1.8590212897362041E-2</v>
          </cell>
          <cell r="G356">
            <v>9.2942151924644834E-3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4.045056375306598E-2</v>
          </cell>
          <cell r="E357">
            <v>3.4835795278277917E-2</v>
          </cell>
          <cell r="F357">
            <v>2.6358560429115992E-2</v>
          </cell>
          <cell r="G357">
            <v>1.3178016526456567E-2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6.1001878142022625E-2</v>
          </cell>
          <cell r="E359">
            <v>9.2596905399655954E-2</v>
          </cell>
          <cell r="F359">
            <v>0.1211302306121876</v>
          </cell>
          <cell r="G359">
            <v>0.10947519962843405</v>
          </cell>
          <cell r="H359">
            <v>0.6763923877182606</v>
          </cell>
          <cell r="I359">
            <v>0.83903269908274236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4.5610492987868137E-2</v>
          </cell>
          <cell r="E360">
            <v>6.9233778255097786E-2</v>
          </cell>
          <cell r="F360">
            <v>9.056785958447576E-2</v>
          </cell>
          <cell r="G360">
            <v>8.1853509712817532E-2</v>
          </cell>
          <cell r="H360">
            <v>0.47988320346766122</v>
          </cell>
          <cell r="I360">
            <v>0.52998908328960193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5.1477567456584802E-5</v>
          </cell>
          <cell r="E361">
            <v>1.9315814199505501E-4</v>
          </cell>
          <cell r="F361">
            <v>2.2178762124970999E-3</v>
          </cell>
          <cell r="G361">
            <v>6.3350043398055402E-4</v>
          </cell>
          <cell r="H361">
            <v>6.95252877374743E-4</v>
          </cell>
          <cell r="I361">
            <v>5.1601655126288802E-2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4.2726988651294743E-3</v>
          </cell>
          <cell r="E362">
            <v>6.3692802491442406E-3</v>
          </cell>
          <cell r="F362">
            <v>8.353633881476261E-3</v>
          </cell>
          <cell r="G362">
            <v>7.5407458740855129E-3</v>
          </cell>
          <cell r="H362">
            <v>4.6536948350803464E-2</v>
          </cell>
          <cell r="I362">
            <v>5.7709099903936405E-2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0.19415471148356847</v>
          </cell>
          <cell r="E363">
            <v>1.0723311256893344</v>
          </cell>
          <cell r="F363">
            <v>4.1676798255978884</v>
          </cell>
          <cell r="G363">
            <v>13.233086554074507</v>
          </cell>
          <cell r="H363">
            <v>22.488078915878159</v>
          </cell>
          <cell r="I363">
            <v>23.150291807262342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0.14992955293023133</v>
          </cell>
          <cell r="E364">
            <v>0.8280722370282525</v>
          </cell>
          <cell r="F364">
            <v>3.2183528704175588</v>
          </cell>
          <cell r="G364">
            <v>10.218813315315073</v>
          </cell>
          <cell r="H364">
            <v>16.281146197555312</v>
          </cell>
          <cell r="I364">
            <v>15.230218639621251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1.50583696441805E-4</v>
          </cell>
          <cell r="E365">
            <v>5.7116629257711701E-2</v>
          </cell>
          <cell r="F365">
            <v>0.25150203627747297</v>
          </cell>
          <cell r="G365">
            <v>0.80048301907538899</v>
          </cell>
          <cell r="H365">
            <v>0.91890502917968098</v>
          </cell>
          <cell r="I365">
            <v>1.9539582352832701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1.5353452629231804E-2</v>
          </cell>
          <cell r="E366">
            <v>8.4438000920233139E-2</v>
          </cell>
          <cell r="F366">
            <v>0.32821157933369449</v>
          </cell>
          <cell r="G366">
            <v>1.041999647242893</v>
          </cell>
          <cell r="H366">
            <v>1.9574978442333666</v>
          </cell>
          <cell r="I366">
            <v>2.3515923425441501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1.29225306392331E-2</v>
          </cell>
          <cell r="F367">
            <v>0.10325196131369101</v>
          </cell>
          <cell r="G367">
            <v>5.4504521334366701E-2</v>
          </cell>
          <cell r="H367">
            <v>0.17597971498289927</v>
          </cell>
          <cell r="I367">
            <v>2.8709307228121341E-2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2.7549167250621037E-5</v>
          </cell>
          <cell r="F368">
            <v>2.3041949559895921E-4</v>
          </cell>
          <cell r="G368">
            <v>1.2570056014404643E-4</v>
          </cell>
          <cell r="H368">
            <v>4.7102939696431226E-4</v>
          </cell>
          <cell r="I368">
            <v>7.9378381177104364E-5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2.2912288367434567E-4</v>
          </cell>
          <cell r="F369">
            <v>1.8307085339306932E-3</v>
          </cell>
          <cell r="G369">
            <v>9.6639222224054406E-4</v>
          </cell>
          <cell r="H369">
            <v>3.1202077124627566E-3</v>
          </cell>
          <cell r="I369">
            <v>5.0903027000215025E-4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7.3714832647014201E-7</v>
          </cell>
          <cell r="F370">
            <v>4.4955687878792797E-6</v>
          </cell>
          <cell r="G370">
            <v>1.2578228975680499E-6</v>
          </cell>
          <cell r="H370">
            <v>8.2074326329718104E-6</v>
          </cell>
          <cell r="I370">
            <v>6.6007627750592003E-7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7.3714832647014201E-7</v>
          </cell>
          <cell r="F371">
            <v>5.2327171143494197E-6</v>
          </cell>
          <cell r="G371">
            <v>2.8793377188010297E-6</v>
          </cell>
          <cell r="H371">
            <v>1.06523658096051E-5</v>
          </cell>
          <cell r="I371">
            <v>2.0289029512826604E-6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4.751820470119345E-5</v>
          </cell>
          <cell r="F372">
            <v>8.6673600264867558E-5</v>
          </cell>
          <cell r="G372">
            <v>1.5556038486880182E-4</v>
          </cell>
          <cell r="H372">
            <v>3.0042813730158063E-4</v>
          </cell>
          <cell r="I372">
            <v>3.9392056492996682E-3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1.0216696214425166E-4</v>
          </cell>
          <cell r="F373">
            <v>1.8175486340473042E-4</v>
          </cell>
          <cell r="G373">
            <v>3.0986674391775748E-4</v>
          </cell>
          <cell r="H373">
            <v>5.3170434041430669E-4</v>
          </cell>
          <cell r="I373">
            <v>6.5235641885407194E-3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3.4111006885632399E-6</v>
          </cell>
          <cell r="F374">
            <v>3.3534007960071802E-6</v>
          </cell>
          <cell r="G374">
            <v>5.8805001978754802E-6</v>
          </cell>
          <cell r="H374">
            <v>1.42118091373987E-5</v>
          </cell>
          <cell r="I374">
            <v>3.1058586176915099E-4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3.4111006885632399E-6</v>
          </cell>
          <cell r="F375">
            <v>6.76450148457042E-6</v>
          </cell>
          <cell r="G375">
            <v>1.21930464350278E-5</v>
          </cell>
          <cell r="H375">
            <v>2.5062271303207512E-5</v>
          </cell>
          <cell r="I375">
            <v>3.1943102439116163E-4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1.1596417013273101E-2</v>
          </cell>
          <cell r="F376">
            <v>7.17756606602033E-2</v>
          </cell>
          <cell r="G376">
            <v>0.12805980709125359</v>
          </cell>
          <cell r="H376">
            <v>0.13847853239205668</v>
          </cell>
          <cell r="I376">
            <v>4.5817999598044813E-2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1.7476474066150773E-5</v>
          </cell>
          <cell r="F377">
            <v>1.1277917572604671E-4</v>
          </cell>
          <cell r="G377">
            <v>2.0946110895644384E-4</v>
          </cell>
          <cell r="H377">
            <v>2.5328421551786012E-4</v>
          </cell>
          <cell r="I377">
            <v>8.7258380321326309E-5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2.0561023073179213E-4</v>
          </cell>
          <cell r="F378">
            <v>1.2726180968121146E-3</v>
          </cell>
          <cell r="G378">
            <v>2.2705639555186826E-3</v>
          </cell>
          <cell r="H378">
            <v>2.4552931275187311E-3</v>
          </cell>
          <cell r="I378">
            <v>8.1237587939795859E-4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4.4702621037522402E-7</v>
          </cell>
          <cell r="F379">
            <v>2.09860934259874E-6</v>
          </cell>
          <cell r="G379">
            <v>2.1082455168505099E-6</v>
          </cell>
          <cell r="H379">
            <v>1.9243021051930001E-6</v>
          </cell>
          <cell r="I379">
            <v>4.3800446828980702E-7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4.4702621037522402E-7</v>
          </cell>
          <cell r="F380">
            <v>2.5456355529739702E-6</v>
          </cell>
          <cell r="G380">
            <v>4.5743669564980407E-6</v>
          </cell>
          <cell r="H380">
            <v>5.6052339328873297E-6</v>
          </cell>
          <cell r="I380">
            <v>1.9790747593863849E-6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2.1870311797026351E-2</v>
          </cell>
          <cell r="E381">
            <v>9.6528208129074644E-2</v>
          </cell>
          <cell r="F381">
            <v>14.206609919685404</v>
          </cell>
          <cell r="G381">
            <v>44.243026359645192</v>
          </cell>
          <cell r="H381">
            <v>33.039675064621022</v>
          </cell>
          <cell r="I381">
            <v>5.0791672830499894E-2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3.6973408329416191E-5</v>
          </cell>
          <cell r="E382">
            <v>1.6780170885535584E-4</v>
          </cell>
          <cell r="F382">
            <v>2.6233075303975607E-2</v>
          </cell>
          <cell r="G382">
            <v>8.7095277822869535E-2</v>
          </cell>
          <cell r="H382">
            <v>7.2045065678029457E-2</v>
          </cell>
          <cell r="I382">
            <v>1.1378190150980326E-4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2.9836714593487498E-4</v>
          </cell>
          <cell r="E383">
            <v>1.316892334639493E-3</v>
          </cell>
          <cell r="F383">
            <v>0.19381459644864085</v>
          </cell>
          <cell r="G383">
            <v>0.60358835415614143</v>
          </cell>
          <cell r="H383">
            <v>0.45074590811215548</v>
          </cell>
          <cell r="I383">
            <v>6.9292868800136182E-4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2.8808738257799802E-6</v>
          </cell>
          <cell r="F384">
            <v>4.9153504657798504E-4</v>
          </cell>
          <cell r="G384">
            <v>1.4792955910053599E-3</v>
          </cell>
          <cell r="H384">
            <v>1.3150416351147701E-3</v>
          </cell>
          <cell r="I384">
            <v>7.60013186658348E-7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3.7128006893524133E-6</v>
          </cell>
          <cell r="F385">
            <v>4.9524784726733744E-4</v>
          </cell>
          <cell r="G385">
            <v>1.9737849706049195E-3</v>
          </cell>
          <cell r="H385">
            <v>1.7082901625929416E-3</v>
          </cell>
          <cell r="I385">
            <v>2.6781621869790065E-6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9.9954914439172107E-3</v>
          </cell>
          <cell r="F386">
            <v>1.3325731521012576</v>
          </cell>
          <cell r="G386">
            <v>2.0843130224685407</v>
          </cell>
          <cell r="H386">
            <v>4.3813008040270702</v>
          </cell>
          <cell r="I386">
            <v>0.67701043990458032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9.9994140471516148E-6</v>
          </cell>
          <cell r="F387">
            <v>1.4018570764988722E-3</v>
          </cell>
          <cell r="G387">
            <v>2.2583660293990816E-3</v>
          </cell>
          <cell r="H387">
            <v>5.3668863065680517E-3</v>
          </cell>
          <cell r="I387">
            <v>8.5330045173681948E-4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1.7722502560136905E-4</v>
          </cell>
          <cell r="F388">
            <v>2.3627183547894618E-2</v>
          </cell>
          <cell r="G388">
            <v>3.6955904653697608E-2</v>
          </cell>
          <cell r="H388">
            <v>7.7682638369274457E-2</v>
          </cell>
          <cell r="I388">
            <v>1.2003731203981923E-2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2.41487786223915E-7</v>
          </cell>
          <cell r="F389">
            <v>3.0301223869075099E-5</v>
          </cell>
          <cell r="G389">
            <v>1.8598103153841901E-5</v>
          </cell>
          <cell r="H389">
            <v>5.3013805293346901E-5</v>
          </cell>
          <cell r="I389">
            <v>3.8145144701638598E-7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2.41487786223915E-7</v>
          </cell>
          <cell r="F390">
            <v>3.0542711655299001E-5</v>
          </cell>
          <cell r="G390">
            <v>4.9042407025742899E-5</v>
          </cell>
          <cell r="H390">
            <v>1.1665308074631301E-4</v>
          </cell>
          <cell r="I390">
            <v>1.85398061307554E-5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7.9783826883322009</v>
          </cell>
          <cell r="E391">
            <v>9.6545837269934314</v>
          </cell>
          <cell r="F391">
            <v>17.467927893553053</v>
          </cell>
          <cell r="G391">
            <v>29.065506577873002</v>
          </cell>
          <cell r="H391">
            <v>2.9584951418791348</v>
          </cell>
          <cell r="I391">
            <v>4.058204129871483E-2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9.5202729085591669E-3</v>
          </cell>
          <cell r="E392">
            <v>1.1556454473363275E-2</v>
          </cell>
          <cell r="F392">
            <v>2.1696806746979831E-2</v>
          </cell>
          <cell r="G392">
            <v>3.8864503523961279E-2</v>
          </cell>
          <cell r="H392">
            <v>4.1689453481667457E-3</v>
          </cell>
          <cell r="I392">
            <v>6.3002801423241427E-5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0.10884560284218571</v>
          </cell>
          <cell r="E393">
            <v>0.13171328413360767</v>
          </cell>
          <cell r="F393">
            <v>0.23830733824765446</v>
          </cell>
          <cell r="G393">
            <v>0.39652805699690352</v>
          </cell>
          <cell r="H393">
            <v>4.036146169002907E-2</v>
          </cell>
          <cell r="I393">
            <v>5.5364312822257528E-4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3.2112045555736899E-6</v>
          </cell>
          <cell r="F394">
            <v>1.90085948028089E-4</v>
          </cell>
          <cell r="G394">
            <v>4.1918364205300202E-4</v>
          </cell>
          <cell r="H394">
            <v>1.8152571881870199E-6</v>
          </cell>
          <cell r="I394">
            <v>2.9436881838752002E-7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1.8328411530753617E-4</v>
          </cell>
          <cell r="E395">
            <v>2.196812995547499E-4</v>
          </cell>
          <cell r="F395">
            <v>4.0978980096205376E-4</v>
          </cell>
          <cell r="G395">
            <v>7.3349273306182422E-4</v>
          </cell>
          <cell r="H395">
            <v>7.8921536622504542E-5</v>
          </cell>
          <cell r="I395">
            <v>1.3209819799956729E-6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F396">
            <v>1.5117067969917951E-3</v>
          </cell>
          <cell r="G396">
            <v>1.0121562873134299E-3</v>
          </cell>
          <cell r="H396">
            <v>2.6005993556849701E-3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F397">
            <v>1.0564386749228035E-6</v>
          </cell>
          <cell r="G397">
            <v>7.1198606852538562E-7</v>
          </cell>
          <cell r="H397">
            <v>2.131007540526236E-6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F398">
            <v>2.6803312003400686E-5</v>
          </cell>
          <cell r="G398">
            <v>1.7946033463004104E-5</v>
          </cell>
          <cell r="H398">
            <v>4.6109917653988823E-5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F399">
            <v>2.9593682420355199E-8</v>
          </cell>
          <cell r="G399">
            <v>1.04185634714016E-8</v>
          </cell>
          <cell r="H399">
            <v>3.0621702889235198E-8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F400">
            <v>2.9593682420355199E-8</v>
          </cell>
          <cell r="G400">
            <v>3.2072164894343202E-8</v>
          </cell>
          <cell r="H400">
            <v>6.0335897080744596E-8</v>
          </cell>
          <cell r="I400">
            <v>5.3737608819337399E-9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45.223087296926494</v>
          </cell>
          <cell r="E401">
            <v>57.058595079223295</v>
          </cell>
          <cell r="F401">
            <v>105.16659953735709</v>
          </cell>
          <cell r="G401">
            <v>184.74954247092737</v>
          </cell>
          <cell r="H401">
            <v>83.062790892025177</v>
          </cell>
          <cell r="I401">
            <v>6.5960583031921385E-2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3.5752476984329776E-2</v>
          </cell>
          <cell r="E402">
            <v>4.5246191153559448E-2</v>
          </cell>
          <cell r="F402">
            <v>8.6634185790814014E-2</v>
          </cell>
          <cell r="G402">
            <v>0.16616915385021314</v>
          </cell>
          <cell r="H402">
            <v>8.1227131708192707E-2</v>
          </cell>
          <cell r="I402">
            <v>6.8503876844265102E-5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0.6169588990030902</v>
          </cell>
          <cell r="E403">
            <v>0.77842558088981573</v>
          </cell>
          <cell r="F403">
            <v>1.4347421492135999</v>
          </cell>
          <cell r="G403">
            <v>2.5204576053332546</v>
          </cell>
          <cell r="H403">
            <v>1.1331895073946168</v>
          </cell>
          <cell r="I403">
            <v>8.9987152840274658E-4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1.6229065154777501E-6</v>
          </cell>
          <cell r="F404">
            <v>7.8033828778607697E-4</v>
          </cell>
          <cell r="G404">
            <v>2.0963011044970799E-3</v>
          </cell>
          <cell r="H404">
            <v>3.3062997420273102E-6</v>
          </cell>
          <cell r="I404">
            <v>1.89169824671736E-7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7.0642603533388405E-4</v>
          </cell>
          <cell r="E405">
            <v>8.5374787973382677E-4</v>
          </cell>
          <cell r="F405">
            <v>1.634102330294588E-3</v>
          </cell>
          <cell r="G405">
            <v>3.1336639608789607E-3</v>
          </cell>
          <cell r="H405">
            <v>1.53182514971758E-3</v>
          </cell>
          <cell r="I405">
            <v>1.3170403602782646E-6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0.31961620790414191</v>
          </cell>
          <cell r="E406">
            <v>2.2922961792590669E-3</v>
          </cell>
          <cell r="F406">
            <v>8.8590298063560939E-3</v>
          </cell>
          <cell r="G406">
            <v>2.801191213395348E-3</v>
          </cell>
          <cell r="H406">
            <v>4.7200450374405697E-3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1.6851353110578125E-4</v>
          </cell>
          <cell r="E407">
            <v>1.2170576854688148E-6</v>
          </cell>
          <cell r="F407">
            <v>4.8099115615930978E-6</v>
          </cell>
          <cell r="G407">
            <v>1.6459346880239387E-6</v>
          </cell>
          <cell r="H407">
            <v>3.1480940218834242E-6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4.3603848281601907E-3</v>
          </cell>
          <cell r="E408">
            <v>3.1272799171337859E-5</v>
          </cell>
          <cell r="F408">
            <v>1.2085988821768208E-4</v>
          </cell>
          <cell r="G408">
            <v>3.8215432652051148E-5</v>
          </cell>
          <cell r="H408">
            <v>6.4393520292504479E-5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1.20221667114918E-8</v>
          </cell>
          <cell r="F409">
            <v>3.1894192061916801E-8</v>
          </cell>
          <cell r="G409">
            <v>1.98789394549977E-8</v>
          </cell>
          <cell r="H409">
            <v>3.3274308341892001E-8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3.743799872132459E-6</v>
          </cell>
          <cell r="E410">
            <v>3.9394154490392019E-8</v>
          </cell>
          <cell r="F410">
            <v>1.0091738961768907E-7</v>
          </cell>
          <cell r="G410">
            <v>5.6426161946836226E-8</v>
          </cell>
          <cell r="H410">
            <v>6.8998632277259794E-8</v>
          </cell>
          <cell r="I410">
            <v>5.8392629955246399E-9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7.7130866483806296E-3</v>
          </cell>
          <cell r="E411">
            <v>7.7424513867882603E-3</v>
          </cell>
          <cell r="F411">
            <v>7.6428322784163304E-3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1.3607648456213711E-3</v>
          </cell>
          <cell r="E412">
            <v>1.0950348879006535E-3</v>
          </cell>
          <cell r="F412">
            <v>6.7980819798095851E-4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1.3675685546774165E-4</v>
          </cell>
          <cell r="E413">
            <v>1.3727750685794791E-4</v>
          </cell>
          <cell r="F413">
            <v>1.3551121061021839E-4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1.2709059492253401</v>
          </cell>
          <cell r="E415">
            <v>1.2694210869257501</v>
          </cell>
          <cell r="F415">
            <v>1.2643833723900999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0.24219480795878459</v>
          </cell>
          <cell r="E416">
            <v>0.19378321697100867</v>
          </cell>
          <cell r="F416">
            <v>0.12110775009386891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1.7338416769786345E-2</v>
          </cell>
          <cell r="E417">
            <v>1.7318159439641913E-2</v>
          </cell>
          <cell r="F417">
            <v>1.7249432092634329E-2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3.5253420265776533E-2</v>
          </cell>
          <cell r="E419">
            <v>7.8631457161078472E-2</v>
          </cell>
          <cell r="F419">
            <v>0.29108471888259008</v>
          </cell>
          <cell r="G419">
            <v>1.2372926624087</v>
          </cell>
          <cell r="H419">
            <v>3.1246602810417734</v>
          </cell>
          <cell r="I419">
            <v>6.7042085236983739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3.5253420265776533E-2</v>
          </cell>
          <cell r="E420">
            <v>7.8631457161078472E-2</v>
          </cell>
          <cell r="F420">
            <v>0.29108471888259008</v>
          </cell>
          <cell r="G420">
            <v>1.2372926624087</v>
          </cell>
          <cell r="H420">
            <v>3.1246602810417734</v>
          </cell>
          <cell r="I420">
            <v>6.7042085236983739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3.7326146882233802E-3</v>
          </cell>
          <cell r="E421">
            <v>4.5823002278152303E-3</v>
          </cell>
          <cell r="F421">
            <v>2.2456627297984599E-2</v>
          </cell>
          <cell r="G421">
            <v>0.10161869234910401</v>
          </cell>
          <cell r="H421">
            <v>0.159110259434285</v>
          </cell>
          <cell r="I421">
            <v>0.60195689772301497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3.7326146882233802E-3</v>
          </cell>
          <cell r="E422">
            <v>8.3149149160386196E-3</v>
          </cell>
          <cell r="F422">
            <v>3.0771542214023201E-2</v>
          </cell>
          <cell r="G422">
            <v>0.130781628101166</v>
          </cell>
          <cell r="H422">
            <v>0.330275212770963</v>
          </cell>
          <cell r="I422">
            <v>0.70863043666089598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3.9073960816970723E-3</v>
          </cell>
          <cell r="H423">
            <v>9.9192674726518767E-3</v>
          </cell>
          <cell r="I423">
            <v>3.7353373932088388E-3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1.6669653216843803E-2</v>
          </cell>
          <cell r="H424">
            <v>3.7540484955999827E-2</v>
          </cell>
          <cell r="I424">
            <v>1.3778927776804161E-2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8.5556709059745996E-5</v>
          </cell>
          <cell r="H425">
            <v>1.6367429576510299E-4</v>
          </cell>
          <cell r="I425">
            <v>1.40965232494789E-5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8.5556709059745996E-5</v>
          </cell>
          <cell r="H426">
            <v>2.289228285614841E-4</v>
          </cell>
          <cell r="I426">
            <v>1.0753207693011121E-4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6.4119967021704385E-5</v>
          </cell>
          <cell r="H427">
            <v>1.834980203048963E-3</v>
          </cell>
          <cell r="I427">
            <v>7.5566767626836706E-4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3.7918032376773616E-4</v>
          </cell>
          <cell r="H428">
            <v>9.7671547294323428E-3</v>
          </cell>
          <cell r="I428">
            <v>3.857157676917195E-3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1.4005656624968E-6</v>
          </cell>
          <cell r="H429">
            <v>2.13749999060613E-5</v>
          </cell>
          <cell r="I429">
            <v>3.3412974681202899E-6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1.4005656624968E-6</v>
          </cell>
          <cell r="H430">
            <v>4.0038112782867598E-5</v>
          </cell>
          <cell r="I430">
            <v>1.7292603601452101E-5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2.7552388209271353E-5</v>
          </cell>
          <cell r="H431">
            <v>2.3309241780300528E-3</v>
          </cell>
          <cell r="I431">
            <v>8.9668133762651966E-3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2.4359278630561661E-4</v>
          </cell>
          <cell r="H432">
            <v>1.79742879655924E-2</v>
          </cell>
          <cell r="I432">
            <v>6.1858689479811907E-2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5.8663196925657396E-7</v>
          </cell>
          <cell r="H433">
            <v>4.9717121851949102E-5</v>
          </cell>
          <cell r="I433">
            <v>1.7782348257277199E-4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5.8663196925657396E-7</v>
          </cell>
          <cell r="H434">
            <v>5.06767973001565E-5</v>
          </cell>
          <cell r="I434">
            <v>1.9485265313404199E-4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107.883772594359</v>
          </cell>
          <cell r="E435">
            <v>91.724616446569101</v>
          </cell>
          <cell r="F435">
            <v>68.277791701666004</v>
          </cell>
          <cell r="G435">
            <v>32.395382499206498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0.72184966013765861</v>
          </cell>
          <cell r="E436">
            <v>0.62769492719822739</v>
          </cell>
          <cell r="F436">
            <v>0.4828363968951272</v>
          </cell>
          <cell r="G436">
            <v>0.2414200717860393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1.4618397370509326</v>
          </cell>
          <cell r="E437">
            <v>1.2428809816608279</v>
          </cell>
          <cell r="F437">
            <v>0.92517332929086704</v>
          </cell>
          <cell r="G437">
            <v>0.43896182248247212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4.3894651672422895E-2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H439">
            <v>1.8029290038851187E-6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H440">
            <v>2.1392726311874645E-5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H441">
            <v>2.9233959053793301E-8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H442">
            <v>5.4193923160225402E-8</v>
          </cell>
          <cell r="I442">
            <v>5.1302276086857803E-9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16.651094582040098</v>
          </cell>
          <cell r="E446">
            <v>17.1330227765934</v>
          </cell>
          <cell r="F446">
            <v>15.712381169818199</v>
          </cell>
          <cell r="G446">
            <v>16.711787958059499</v>
          </cell>
          <cell r="H446">
            <v>18.3645268891303</v>
          </cell>
          <cell r="I446">
            <v>18.693325855521501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17.744176304889248</v>
          </cell>
          <cell r="E447">
            <v>34.877199081482651</v>
          </cell>
          <cell r="F447">
            <v>48.693665723910833</v>
          </cell>
          <cell r="G447">
            <v>57.869931454194621</v>
          </cell>
          <cell r="H447">
            <v>60.592730675890778</v>
          </cell>
          <cell r="I447">
            <v>46.32606255962417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36.053934750261668</v>
          </cell>
          <cell r="E448">
            <v>40.456109252798193</v>
          </cell>
          <cell r="F448">
            <v>29.385076800179743</v>
          </cell>
          <cell r="G448">
            <v>22.540979541041338</v>
          </cell>
          <cell r="H448">
            <v>0.21515587584092072</v>
          </cell>
          <cell r="I448">
            <v>1.70042128091447E-2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0.33424963220676357</v>
          </cell>
          <cell r="E449">
            <v>0.37088544089753139</v>
          </cell>
          <cell r="F449">
            <v>0.26835153114125782</v>
          </cell>
          <cell r="G449">
            <v>0.20771384827144229</v>
          </cell>
          <cell r="H449">
            <v>1.756039759279227E-3</v>
          </cell>
          <cell r="I449">
            <v>1.4473442357522295E-4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0.48853570122305778</v>
          </cell>
          <cell r="E450">
            <v>0.54818576223303772</v>
          </cell>
          <cell r="F450">
            <v>0.3981717723601581</v>
          </cell>
          <cell r="G450">
            <v>0.30543332711438131</v>
          </cell>
          <cell r="H450">
            <v>2.9153912715571949E-3</v>
          </cell>
          <cell r="I450">
            <v>2.3040938765778732E-4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1.08127967435405E-5</v>
          </cell>
          <cell r="F451">
            <v>1.6169992425386301E-3</v>
          </cell>
          <cell r="G451">
            <v>1.4255471595878299E-4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3.6530633230257431E-2</v>
          </cell>
          <cell r="E452">
            <v>3.9624041006699605E-2</v>
          </cell>
          <cell r="F452">
            <v>4.0754777349963946E-2</v>
          </cell>
          <cell r="G452">
            <v>3.1547337060978425E-2</v>
          </cell>
          <cell r="H452">
            <v>2.6194205941638726E-4</v>
          </cell>
          <cell r="I452">
            <v>2.1205308202859448E-5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4.6642075113346372E-2</v>
          </cell>
          <cell r="H453">
            <v>2.0044259013448515</v>
          </cell>
          <cell r="I453">
            <v>4.0555315737075448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2.1972987227818666E-4</v>
          </cell>
          <cell r="H454">
            <v>2.4940193332906083E-3</v>
          </cell>
          <cell r="I454">
            <v>9.6243607625692807E-4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2.0937497996508487E-4</v>
          </cell>
          <cell r="H455">
            <v>3.1843941774559906E-3</v>
          </cell>
          <cell r="I455">
            <v>1.0121380855531894E-3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1.680969424097395E-4</v>
          </cell>
          <cell r="H456">
            <v>4.4895085365545052E-4</v>
          </cell>
          <cell r="I456">
            <v>5.6618893276615589E-4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2.5433201436679287E-4</v>
          </cell>
          <cell r="H457">
            <v>4.0439777329143937E-4</v>
          </cell>
          <cell r="I457">
            <v>2.4980743037598436E-4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5.8888514765427146E-3</v>
          </cell>
          <cell r="H458">
            <v>0.6711889847050877</v>
          </cell>
          <cell r="I458">
            <v>1.352624279996181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3.7976024996754097E-3</v>
          </cell>
          <cell r="H459">
            <v>0.26818451175152602</v>
          </cell>
          <cell r="I459">
            <v>0.65765006177141272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6.3726598519287039E-3</v>
          </cell>
          <cell r="H460">
            <v>0.36762672427570259</v>
          </cell>
          <cell r="I460">
            <v>0.7627380269124221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3.6245630990033107E-3</v>
          </cell>
          <cell r="H461">
            <v>0.26964230410282664</v>
          </cell>
          <cell r="I461">
            <v>0.69871299503544693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1.1527966732026234E-3</v>
          </cell>
          <cell r="H462">
            <v>1.8245669141601665E-3</v>
          </cell>
          <cell r="I462">
            <v>1.8276314212931305E-3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3.0032260156130338E-4</v>
          </cell>
          <cell r="H463">
            <v>7.0022384539290253E-4</v>
          </cell>
          <cell r="I463">
            <v>6.4399053933798767E-4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5.0116762214886743E-3</v>
          </cell>
          <cell r="H464">
            <v>0.33568496957897359</v>
          </cell>
          <cell r="I464">
            <v>0.52251406964481295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1.5373909649841941E-3</v>
          </cell>
          <cell r="H465">
            <v>3.8029582797647183E-3</v>
          </cell>
          <cell r="I465">
            <v>1.2391060198818737E-3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1.9621143832799601E-4</v>
          </cell>
          <cell r="H466">
            <v>1.3582837781405498E-2</v>
          </cell>
          <cell r="I466">
            <v>1.2865943838100989E-2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3.3714210590722314E-3</v>
          </cell>
          <cell r="H467">
            <v>4.9365745264161199E-3</v>
          </cell>
          <cell r="I467">
            <v>2.9943109395405036E-3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4.4185131706882749E-3</v>
          </cell>
          <cell r="H468">
            <v>9.0878430282814605E-3</v>
          </cell>
          <cell r="I468">
            <v>5.1956731834037042E-3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4.3747767845897043E-3</v>
          </cell>
          <cell r="H469">
            <v>1.0475840061916318E-2</v>
          </cell>
          <cell r="I469">
            <v>8.2812083465128444E-3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1.857932666141704E-4</v>
          </cell>
          <cell r="H470">
            <v>3.2677524888579328E-4</v>
          </cell>
          <cell r="I470">
            <v>1.9810037197497376E-4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2.0810419092198804E-4</v>
          </cell>
          <cell r="H471">
            <v>2.4450495243877307E-4</v>
          </cell>
          <cell r="I471">
            <v>1.7899740772236455E-4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1.5338976125928896E-4</v>
          </cell>
          <cell r="H472">
            <v>1.1760438476177501E-4</v>
          </cell>
          <cell r="I472">
            <v>9.137394066307801E-5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1.8093954394910421E-4</v>
          </cell>
          <cell r="H473">
            <v>2.4297913846458877E-4</v>
          </cell>
          <cell r="I473">
            <v>1.7103626283507104E-4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9.6020636727743537E-4</v>
          </cell>
          <cell r="H474">
            <v>1.0340955727709995E-3</v>
          </cell>
          <cell r="I474">
            <v>5.4561891592289232E-4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4.0946269259340643E-3</v>
          </cell>
          <cell r="H475">
            <v>3.9218721999635303E-2</v>
          </cell>
          <cell r="I475">
            <v>2.4298862218443885E-2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4.7854082879133196E-3</v>
          </cell>
          <cell r="H476">
            <v>1.0547560883767</v>
          </cell>
          <cell r="I476">
            <v>4.6080212628040101E-2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4.7854082879133196E-3</v>
          </cell>
          <cell r="H477">
            <v>1.3029059206344831</v>
          </cell>
          <cell r="I477">
            <v>0.91513351234661822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2.18388519710247</v>
          </cell>
          <cell r="F478">
            <v>2.1838812269238201</v>
          </cell>
          <cell r="G478">
            <v>2.1838784445053601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0.88509884640276248</v>
          </cell>
          <cell r="F479">
            <v>0.88509723734357282</v>
          </cell>
          <cell r="G479">
            <v>0.8850961096673684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1.7802103034122998E-5</v>
          </cell>
          <cell r="E480">
            <v>2.1838678795655899</v>
          </cell>
          <cell r="F480">
            <v>3.53116641886936E-6</v>
          </cell>
          <cell r="G480">
            <v>2.8726662189127399E-6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1.7802103034122998E-5</v>
          </cell>
          <cell r="E481">
            <v>2.1838856816686301</v>
          </cell>
          <cell r="F481">
            <v>2.1838837651713923</v>
          </cell>
          <cell r="G481">
            <v>2.1838794900165719</v>
          </cell>
          <cell r="H481">
            <v>-2.4767801143354973E-9</v>
          </cell>
          <cell r="I481">
            <v>-1.9026888865999146E-9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27.45866478397355</v>
          </cell>
          <cell r="E482">
            <v>42.590438048521548</v>
          </cell>
          <cell r="F482">
            <v>68.429651023360108</v>
          </cell>
          <cell r="G482">
            <v>101.65776328389674</v>
          </cell>
          <cell r="H482">
            <v>11.166150166234003</v>
          </cell>
          <cell r="I482">
            <v>0.39995098529986328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0.13068152008675762</v>
          </cell>
          <cell r="E483">
            <v>0.2026967891239268</v>
          </cell>
          <cell r="F483">
            <v>0.32567099984986869</v>
          </cell>
          <cell r="G483">
            <v>0.48381052535056895</v>
          </cell>
          <cell r="H483">
            <v>5.3142040544234458E-2</v>
          </cell>
          <cell r="I483">
            <v>1.9034502635280406E-3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0.37206862850912675</v>
          </cell>
          <cell r="E484">
            <v>0.57710620661953449</v>
          </cell>
          <cell r="F484">
            <v>0.92723104367696685</v>
          </cell>
          <cell r="G484">
            <v>1.3774764672614725</v>
          </cell>
          <cell r="H484">
            <v>0.15130284778094891</v>
          </cell>
          <cell r="I484">
            <v>5.4193900447135936E-3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1.19157008769515E-5</v>
          </cell>
          <cell r="F485">
            <v>1.2379578803901401E-2</v>
          </cell>
          <cell r="G485">
            <v>2.7480289006559199E-2</v>
          </cell>
          <cell r="H485">
            <v>1.60775656048351E-4</v>
          </cell>
          <cell r="I485">
            <v>6.0710620426440603E-5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1.2434957745142786E-2</v>
          </cell>
          <cell r="E486">
            <v>1.4133857641787598E-2</v>
          </cell>
          <cell r="F486">
            <v>2.651341063848104E-2</v>
          </cell>
          <cell r="G486">
            <v>4.7569828692465815E-2</v>
          </cell>
          <cell r="H486">
            <v>5.2744300891941643E-3</v>
          </cell>
          <cell r="I486">
            <v>1.8455638462085142E-4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272.36218910720538</v>
          </cell>
          <cell r="E487">
            <v>391.63669274511489</v>
          </cell>
          <cell r="F487">
            <v>362.75552399558035</v>
          </cell>
          <cell r="G487">
            <v>303.45993639639443</v>
          </cell>
          <cell r="H487">
            <v>0.18121788005097941</v>
          </cell>
          <cell r="I487">
            <v>2.4866073593243901E-2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2.2340954680930332</v>
          </cell>
          <cell r="E488">
            <v>3.2077045760455589</v>
          </cell>
          <cell r="F488">
            <v>2.9949437675779937</v>
          </cell>
          <cell r="G488">
            <v>2.5052567161017012</v>
          </cell>
          <cell r="H488">
            <v>1.2508510781480942E-3</v>
          </cell>
          <cell r="I488">
            <v>1.7000004844621591E-4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3.69054456784832</v>
          </cell>
          <cell r="E489">
            <v>5.3067302539988432</v>
          </cell>
          <cell r="F489">
            <v>4.9153865040051539</v>
          </cell>
          <cell r="G489">
            <v>4.1119232574037232</v>
          </cell>
          <cell r="H489">
            <v>2.4555268299590719E-3</v>
          </cell>
          <cell r="I489">
            <v>3.3693866657512073E-4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1.0038537478312001E-5</v>
          </cell>
          <cell r="F490">
            <v>4.66371193543677E-4</v>
          </cell>
          <cell r="G490">
            <v>6.8073644436115498E-5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0.21743003419590948</v>
          </cell>
          <cell r="E491">
            <v>0.24337780906097828</v>
          </cell>
          <cell r="F491">
            <v>0.24049365821194904</v>
          </cell>
          <cell r="G491">
            <v>0.19008812519309953</v>
          </cell>
          <cell r="H491">
            <v>1.2206347520625243E-4</v>
          </cell>
          <cell r="I491">
            <v>1.6719174316850248E-5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0.37125825543354329</v>
          </cell>
          <cell r="E492">
            <v>0.43596363352442719</v>
          </cell>
          <cell r="F492">
            <v>0.34980729115937986</v>
          </cell>
          <cell r="G492">
            <v>0.2741910760280265</v>
          </cell>
          <cell r="H492">
            <v>4.3716483362608555E-2</v>
          </cell>
          <cell r="I492">
            <v>8.4334382977514707E-3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3.7997471964804335E-3</v>
          </cell>
          <cell r="E493">
            <v>4.5644162074527962E-3</v>
          </cell>
          <cell r="F493">
            <v>3.6949297096652537E-3</v>
          </cell>
          <cell r="G493">
            <v>2.9185331376425337E-3</v>
          </cell>
          <cell r="H493">
            <v>3.8989752653041589E-4</v>
          </cell>
          <cell r="I493">
            <v>7.4931917088500713E-5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5.0649148080974581E-3</v>
          </cell>
          <cell r="E494">
            <v>5.9476621217520679E-3</v>
          </cell>
          <cell r="F494">
            <v>4.7722686379178571E-3</v>
          </cell>
          <cell r="G494">
            <v>3.7406695228925841E-3</v>
          </cell>
          <cell r="H494">
            <v>5.9640495719793293E-4</v>
          </cell>
          <cell r="I494">
            <v>1.1505372848228483E-4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1.51991364931238E-5</v>
          </cell>
          <cell r="F495">
            <v>6.2869036944108997E-5</v>
          </cell>
          <cell r="G495">
            <v>3.6249383464241803E-5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4.4471697450533808E-4</v>
          </cell>
          <cell r="E496">
            <v>4.8779181652545072E-4</v>
          </cell>
          <cell r="F496">
            <v>5.4573718486598756E-4</v>
          </cell>
          <cell r="G496">
            <v>4.3141543021286781E-4</v>
          </cell>
          <cell r="H496">
            <v>5.5633163719741439E-5</v>
          </cell>
          <cell r="I496">
            <v>1.0694747825675142E-5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270.8811492569402</v>
          </cell>
          <cell r="E497">
            <v>423.61101331388414</v>
          </cell>
          <cell r="F497">
            <v>417.66899592409675</v>
          </cell>
          <cell r="G497">
            <v>336.53839165040893</v>
          </cell>
          <cell r="H497">
            <v>0.19160243172599908</v>
          </cell>
          <cell r="I497">
            <v>2.83112072750339E-2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1.8928318642062025</v>
          </cell>
          <cell r="E498">
            <v>2.9619924340975405</v>
          </cell>
          <cell r="F498">
            <v>2.9201471992498615</v>
          </cell>
          <cell r="G498">
            <v>2.3723111942384323</v>
          </cell>
          <cell r="H498">
            <v>1.2036805654757387E-3</v>
          </cell>
          <cell r="I498">
            <v>1.7989961487575951E-4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3.6704762771943127</v>
          </cell>
          <cell r="E499">
            <v>5.7399866302694269</v>
          </cell>
          <cell r="F499">
            <v>5.6594714894864131</v>
          </cell>
          <cell r="G499">
            <v>4.5601408082711279</v>
          </cell>
          <cell r="H499">
            <v>2.5962389122764092E-3</v>
          </cell>
          <cell r="I499">
            <v>3.8362069478365697E-4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8.5239000757353705E-6</v>
          </cell>
          <cell r="F500">
            <v>2.9927568968003102E-4</v>
          </cell>
          <cell r="G500">
            <v>5.5209684764431802E-5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0.18201240490408235</v>
          </cell>
          <cell r="E501">
            <v>0.20366172059306872</v>
          </cell>
          <cell r="F501">
            <v>0.20082232347554485</v>
          </cell>
          <cell r="G501">
            <v>0.16313475057305929</v>
          </cell>
          <cell r="H501">
            <v>1.0008494535490364E-4</v>
          </cell>
          <cell r="I501">
            <v>1.5810666393270412E-5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89.028972090675225</v>
          </cell>
          <cell r="E502">
            <v>93.655320726315679</v>
          </cell>
          <cell r="F502">
            <v>70.023772606525071</v>
          </cell>
          <cell r="G502">
            <v>60.6487716939153</v>
          </cell>
          <cell r="H502">
            <v>5.7454853262119535E-2</v>
          </cell>
          <cell r="I502">
            <v>1.1414783136634601E-2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0.84729878215483989</v>
          </cell>
          <cell r="E503">
            <v>0.90039170043630656</v>
          </cell>
          <cell r="F503">
            <v>0.68238377057633115</v>
          </cell>
          <cell r="G503">
            <v>0.63173020397340163</v>
          </cell>
          <cell r="H503">
            <v>4.1243911513280229E-4</v>
          </cell>
          <cell r="I503">
            <v>8.1386877991216944E-5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1.2145835210187617</v>
          </cell>
          <cell r="E504">
            <v>1.2776987820779788</v>
          </cell>
          <cell r="F504">
            <v>0.9553038554778307</v>
          </cell>
          <cell r="G504">
            <v>0.82740479800703182</v>
          </cell>
          <cell r="H504">
            <v>7.8383155882837E-4</v>
          </cell>
          <cell r="I504">
            <v>1.5572691864440156E-4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1.13240887635244E-5</v>
          </cell>
          <cell r="F505">
            <v>3.98004193002989E-5</v>
          </cell>
          <cell r="G505">
            <v>2.2839756263838499E-5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6.4369267583136797E-2</v>
          </cell>
          <cell r="E506">
            <v>6.8314851743577779E-2</v>
          </cell>
          <cell r="F506">
            <v>6.7733001653596164E-2</v>
          </cell>
          <cell r="G506">
            <v>5.140678747891584E-2</v>
          </cell>
          <cell r="H506">
            <v>3.820743706074834E-5</v>
          </cell>
          <cell r="I506">
            <v>7.6565136617756431E-6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1.0197753115431799E-8</v>
          </cell>
          <cell r="H507">
            <v>9.0047837487262372E-7</v>
          </cell>
          <cell r="I507">
            <v>9.522982679322446E-7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6.1566915181628501E-7</v>
          </cell>
          <cell r="H508">
            <v>5.0188619247107118E-5</v>
          </cell>
          <cell r="I508">
            <v>4.9290603201697552E-5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1.3916513124980701E-8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1.3916513124980701E-8</v>
          </cell>
          <cell r="H510">
            <v>3.1589810618475697E-8</v>
          </cell>
          <cell r="I510">
            <v>3.1589810618475697E-8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270.282385986691</v>
          </cell>
          <cell r="E511">
            <v>318.91772472959457</v>
          </cell>
          <cell r="F511">
            <v>569.22721163696701</v>
          </cell>
          <cell r="G511">
            <v>487.38345755638761</v>
          </cell>
          <cell r="H511">
            <v>16.030882015785505</v>
          </cell>
          <cell r="I511">
            <v>0.20712267226601599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1.671143379087737</v>
          </cell>
          <cell r="E512">
            <v>1.9562453400838307</v>
          </cell>
          <cell r="F512">
            <v>3.4303237899089916</v>
          </cell>
          <cell r="G512">
            <v>2.9407767506086908</v>
          </cell>
          <cell r="H512">
            <v>9.4746995415097554E-2</v>
          </cell>
          <cell r="I512">
            <v>1.3283327549271212E-3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3.6623629537491964</v>
          </cell>
          <cell r="E513">
            <v>4.3213783838698445</v>
          </cell>
          <cell r="F513">
            <v>7.7131058487393842</v>
          </cell>
          <cell r="G513">
            <v>6.6041118910079666</v>
          </cell>
          <cell r="H513">
            <v>0.21722062352012916</v>
          </cell>
          <cell r="I513">
            <v>2.8065402746072694E-3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8.8654380934850008E-6</v>
          </cell>
          <cell r="F514">
            <v>0.120675044600819</v>
          </cell>
          <cell r="G514">
            <v>1.5229626005543E-4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0.13184474432675319</v>
          </cell>
          <cell r="E515">
            <v>0.15403970933463132</v>
          </cell>
          <cell r="F515">
            <v>0.27020657943895782</v>
          </cell>
          <cell r="G515">
            <v>0.231608838872152</v>
          </cell>
          <cell r="H515">
            <v>1.0632647249310874E-2</v>
          </cell>
          <cell r="I515">
            <v>1.4670026649991151E-4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367.51399569932312</v>
          </cell>
          <cell r="E516">
            <v>390.40222625281308</v>
          </cell>
          <cell r="F516">
            <v>386.63690286726535</v>
          </cell>
          <cell r="G516">
            <v>295.32142105947196</v>
          </cell>
          <cell r="H516">
            <v>6.1771028740586598E-2</v>
          </cell>
          <cell r="I516">
            <v>1.2374443235556899E-2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2.6489594337078897</v>
          </cell>
          <cell r="E517">
            <v>2.835786684757803</v>
          </cell>
          <cell r="F517">
            <v>2.805980178257494</v>
          </cell>
          <cell r="G517">
            <v>2.1805592595384313</v>
          </cell>
          <cell r="H517">
            <v>4.0651825564914684E-4</v>
          </cell>
          <cell r="I517">
            <v>8.2008421413846871E-5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5.013833502037139</v>
          </cell>
          <cell r="E518">
            <v>5.3260876705704421</v>
          </cell>
          <cell r="F518">
            <v>5.2747190022819384</v>
          </cell>
          <cell r="G518">
            <v>4.0289416242765679</v>
          </cell>
          <cell r="H518">
            <v>8.4271526249094918E-4</v>
          </cell>
          <cell r="I518">
            <v>1.6881914373201778E-4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7.9743782288702193E-6</v>
          </cell>
          <cell r="F519">
            <v>2.8098899418050099E-5</v>
          </cell>
          <cell r="G519">
            <v>1.8319891699973001E-5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0.18322594997952915</v>
          </cell>
          <cell r="E520">
            <v>0.19498380637332766</v>
          </cell>
          <cell r="F520">
            <v>0.19297722621596422</v>
          </cell>
          <cell r="G520">
            <v>0.14995516461614924</v>
          </cell>
          <cell r="H520">
            <v>3.2722328165358707E-5</v>
          </cell>
          <cell r="I520">
            <v>6.8434667644956751E-6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142.0944336572237</v>
          </cell>
          <cell r="E521">
            <v>162.01591250947865</v>
          </cell>
          <cell r="F521">
            <v>159.03897898133857</v>
          </cell>
          <cell r="G521">
            <v>122.42032608395454</v>
          </cell>
          <cell r="H521">
            <v>4.1794887889810388E-2</v>
          </cell>
          <cell r="I521">
            <v>8.5549564425189892E-3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0.90339063335790837</v>
          </cell>
          <cell r="E522">
            <v>1.0073845496568603</v>
          </cell>
          <cell r="F522">
            <v>0.99118436232366325</v>
          </cell>
          <cell r="G522">
            <v>0.77382480585578817</v>
          </cell>
          <cell r="H522">
            <v>2.5570971724309609E-4</v>
          </cell>
          <cell r="I522">
            <v>5.3576649343908115E-5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1.9385325191981431</v>
          </cell>
          <cell r="E523">
            <v>2.2103125853953443</v>
          </cell>
          <cell r="F523">
            <v>2.1696995768259031</v>
          </cell>
          <cell r="G523">
            <v>1.6701272317047009</v>
          </cell>
          <cell r="H523">
            <v>5.7018946643670396E-4</v>
          </cell>
          <cell r="I523">
            <v>1.1671154764691672E-4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4.6706415640786998E-6</v>
          </cell>
          <cell r="F524">
            <v>1.6605457553919501E-5</v>
          </cell>
          <cell r="G524">
            <v>1.3843987148638999E-5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7.1258048684965908E-2</v>
          </cell>
          <cell r="E525">
            <v>7.9325822642880295E-2</v>
          </cell>
          <cell r="F525">
            <v>7.8206050984655662E-2</v>
          </cell>
          <cell r="G525">
            <v>6.1071210265918732E-2</v>
          </cell>
          <cell r="H525">
            <v>2.4054845916458406E-5</v>
          </cell>
          <cell r="I525">
            <v>5.0868321716568394E-6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6.0426153062719203</v>
          </cell>
          <cell r="E526">
            <v>1.83160969614792</v>
          </cell>
          <cell r="F526">
            <v>3.94386307885134</v>
          </cell>
          <cell r="G526">
            <v>1.97006308464198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2.9739872913068913E-2</v>
          </cell>
          <cell r="E527">
            <v>9.098629650032013E-3</v>
          </cell>
          <cell r="F527">
            <v>1.9862732652406647E-2</v>
          </cell>
          <cell r="G527">
            <v>9.9219561065533521E-3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0.10713856926014052</v>
          </cell>
          <cell r="E528">
            <v>3.2475349222480916E-2</v>
          </cell>
          <cell r="F528">
            <v>6.9926650334243556E-2</v>
          </cell>
          <cell r="G528">
            <v>3.4930196536205362E-2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1.3899757847099228E-3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5879.7525675824099</v>
          </cell>
          <cell r="E530">
            <v>5813.33887342862</v>
          </cell>
          <cell r="F530">
            <v>5430.6617054619701</v>
          </cell>
          <cell r="G530">
            <v>3050.9376027508201</v>
          </cell>
          <cell r="H530">
            <v>426.574972742444</v>
          </cell>
          <cell r="I530">
            <v>59.8630235915196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83.046667155422526</v>
          </cell>
          <cell r="E531">
            <v>82.108696914120131</v>
          </cell>
          <cell r="F531">
            <v>76.703812773247364</v>
          </cell>
          <cell r="G531">
            <v>43.092501720170198</v>
          </cell>
          <cell r="H531">
            <v>10.491686559276118</v>
          </cell>
          <cell r="I531">
            <v>5.1868578819034621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79.671444005181684</v>
          </cell>
          <cell r="E532">
            <v>78.771529450252359</v>
          </cell>
          <cell r="F532">
            <v>73.586201971029496</v>
          </cell>
          <cell r="G532">
            <v>41.340617923452783</v>
          </cell>
          <cell r="H532">
            <v>5.7801486821469403</v>
          </cell>
          <cell r="I532">
            <v>0.81115208118590254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4.6138892699629821</v>
          </cell>
          <cell r="E533">
            <v>4.5618434393412901</v>
          </cell>
          <cell r="F533">
            <v>4.261671300813628</v>
          </cell>
          <cell r="G533">
            <v>2.3946239924121424</v>
          </cell>
          <cell r="H533">
            <v>4.8680245460722231</v>
          </cell>
          <cell r="I533">
            <v>4.4531955066550006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1.7946105338964957E-2</v>
          </cell>
          <cell r="E534">
            <v>0.5560248400052854</v>
          </cell>
          <cell r="F534">
            <v>0.5564327856348259</v>
          </cell>
          <cell r="G534">
            <v>0.47873522766582777</v>
          </cell>
          <cell r="H534">
            <v>8.4143662566021037E-3</v>
          </cell>
          <cell r="I534">
            <v>0.85815886975208022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1.616922547455582E-3</v>
          </cell>
          <cell r="E535">
            <v>4.9851425775347041E-2</v>
          </cell>
          <cell r="F535">
            <v>4.9887544705494065E-2</v>
          </cell>
          <cell r="G535">
            <v>4.2917699943301427E-2</v>
          </cell>
          <cell r="H535">
            <v>7.2729004522642917E-4</v>
          </cell>
          <cell r="I535">
            <v>7.2035627300463534E-2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3.1504602473097002E-4</v>
          </cell>
          <cell r="E536">
            <v>0.183167035360359</v>
          </cell>
          <cell r="F536">
            <v>2.09699141865502E-4</v>
          </cell>
          <cell r="G536">
            <v>3.1688904330327399E-4</v>
          </cell>
          <cell r="H536">
            <v>1.26234473115119E-3</v>
          </cell>
          <cell r="I536">
            <v>0.294561026821546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6.2559506389489291E-3</v>
          </cell>
          <cell r="E537">
            <v>0.19137672774204303</v>
          </cell>
          <cell r="F537">
            <v>0.19158592401767308</v>
          </cell>
          <cell r="G537">
            <v>0.16485030610272916</v>
          </cell>
          <cell r="H537">
            <v>2.963684755883351E-3</v>
          </cell>
          <cell r="I537">
            <v>0.29548269429407803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2.2433731329583049E-3</v>
          </cell>
          <cell r="E538">
            <v>3.1211933253402447E-3</v>
          </cell>
          <cell r="F538">
            <v>3.2301642922203111E-3</v>
          </cell>
          <cell r="G538">
            <v>3.0628819290334677E-3</v>
          </cell>
          <cell r="H538">
            <v>1.4210642478965556E-3</v>
          </cell>
          <cell r="I538">
            <v>9.965908612219515E-4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3.5696784727082297E-4</v>
          </cell>
          <cell r="E539">
            <v>4.9619919588546465E-4</v>
          </cell>
          <cell r="F539">
            <v>5.1299484490995137E-4</v>
          </cell>
          <cell r="G539">
            <v>4.8511412118595486E-4</v>
          </cell>
          <cell r="H539">
            <v>2.1731691430996997E-4</v>
          </cell>
          <cell r="I539">
            <v>1.5002802084481982E-4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4.4249509972796498E-5</v>
          </cell>
          <cell r="E540">
            <v>1.2751825345034201E-4</v>
          </cell>
          <cell r="F540">
            <v>1.0453923589673101E-4</v>
          </cell>
          <cell r="G540">
            <v>1.18582371097894E-4</v>
          </cell>
          <cell r="H540">
            <v>1.7777478993301601E-4</v>
          </cell>
          <cell r="I540">
            <v>1.7185186615438101E-4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8.2918616507300484E-4</v>
          </cell>
          <cell r="E541">
            <v>1.0745264045280535E-3</v>
          </cell>
          <cell r="F541">
            <v>1.1788298081085427E-3</v>
          </cell>
          <cell r="G541">
            <v>1.1322642165762409E-3</v>
          </cell>
          <cell r="H541">
            <v>5.3389168518668624E-4</v>
          </cell>
          <cell r="I541">
            <v>3.887640088265919E-4</v>
          </cell>
        </row>
        <row r="542">
          <cell r="A542" t="str">
            <v>T_TW-BEVELC-S3</v>
          </cell>
          <cell r="B542" t="str">
            <v>VAR_fout</v>
          </cell>
          <cell r="C542" t="str">
            <v>TPTWL</v>
          </cell>
          <cell r="D542">
            <v>3.3624886853827194E-4</v>
          </cell>
          <cell r="E542">
            <v>6.9257925254628111E-4</v>
          </cell>
          <cell r="F542">
            <v>8.0861353824602687E-4</v>
          </cell>
          <cell r="G542">
            <v>9.5255406822251898E-4</v>
          </cell>
          <cell r="H542">
            <v>9.4396777260281992E-4</v>
          </cell>
          <cell r="I542">
            <v>5.2934224853321205E-4</v>
          </cell>
        </row>
        <row r="543">
          <cell r="A543" t="str">
            <v>T_TW-BEVELC-S3</v>
          </cell>
          <cell r="B543" t="str">
            <v>VAR_fin</v>
          </cell>
          <cell r="C543" t="str">
            <v>T-ELC-TWSTGout_S3</v>
          </cell>
          <cell r="D543">
            <v>8.2209557477266347E-5</v>
          </cell>
          <cell r="E543">
            <v>1.6895249514701079E-4</v>
          </cell>
          <cell r="F543">
            <v>1.9675064332452032E-4</v>
          </cell>
          <cell r="G543">
            <v>2.3077497169601437E-4</v>
          </cell>
          <cell r="H543">
            <v>2.244465071091081E-4</v>
          </cell>
          <cell r="I543">
            <v>1.221192621829061E-4</v>
          </cell>
        </row>
        <row r="544">
          <cell r="A544" t="str">
            <v>T_TW-BEVELC-S3</v>
          </cell>
          <cell r="B544" t="str">
            <v>VAR_ncap</v>
          </cell>
          <cell r="C544" t="str">
            <v>-</v>
          </cell>
          <cell r="D544">
            <v>1.90242512928987E-5</v>
          </cell>
          <cell r="E544">
            <v>5.94065452008169E-5</v>
          </cell>
          <cell r="F544">
            <v>5.9696740657679501E-5</v>
          </cell>
          <cell r="G544">
            <v>6.1805702391178405E-5</v>
          </cell>
          <cell r="H544">
            <v>6.5808136471203998E-5</v>
          </cell>
          <cell r="I544">
            <v>6.2244276059827798E-5</v>
          </cell>
        </row>
        <row r="545">
          <cell r="A545" t="str">
            <v>T_TW-BEVELC-S3</v>
          </cell>
          <cell r="B545" t="str">
            <v>VAR_cap</v>
          </cell>
          <cell r="C545" t="str">
            <v>-</v>
          </cell>
          <cell r="D545">
            <v>1.2602425129289871E-4</v>
          </cell>
          <cell r="E545">
            <v>2.4036519332112832E-4</v>
          </cell>
          <cell r="F545">
            <v>2.9999049651399797E-4</v>
          </cell>
          <cell r="G545">
            <v>3.6168278347843095E-4</v>
          </cell>
          <cell r="H545">
            <v>3.6234547441981146E-4</v>
          </cell>
          <cell r="I545">
            <v>2.0598056330030275E-4</v>
          </cell>
        </row>
        <row r="546">
          <cell r="A546" t="str">
            <v>T_TW-BEVELC-S4</v>
          </cell>
          <cell r="B546" t="str">
            <v>VAR_fout</v>
          </cell>
          <cell r="C546" t="str">
            <v>TPTWL</v>
          </cell>
          <cell r="D546">
            <v>2.6417374902978468E-4</v>
          </cell>
          <cell r="E546">
            <v>5.2925456379145997E-4</v>
          </cell>
          <cell r="F546">
            <v>7.072950322599866E-4</v>
          </cell>
          <cell r="G546">
            <v>8.54414900896354E-4</v>
          </cell>
          <cell r="H546">
            <v>1.2688390228208918E-3</v>
          </cell>
          <cell r="I546">
            <v>8.244572188505371E-4</v>
          </cell>
        </row>
        <row r="547">
          <cell r="A547" t="str">
            <v>T_TW-BEVELC-S4</v>
          </cell>
          <cell r="B547" t="str">
            <v>VAR_fin</v>
          </cell>
          <cell r="C547" t="str">
            <v>T-ELC-TWSTGout_S4</v>
          </cell>
          <cell r="D547">
            <v>7.016467368269489E-5</v>
          </cell>
          <cell r="E547">
            <v>1.4016465977637394E-4</v>
          </cell>
          <cell r="F547">
            <v>1.865392130564033E-4</v>
          </cell>
          <cell r="G547">
            <v>2.2418813691711453E-4</v>
          </cell>
          <cell r="H547">
            <v>3.282683507718856E-4</v>
          </cell>
          <cell r="I547">
            <v>2.0812084224676802E-4</v>
          </cell>
        </row>
        <row r="548">
          <cell r="A548" t="str">
            <v>T_TW-BEVELC-S4</v>
          </cell>
          <cell r="B548" t="str">
            <v>VAR_ncap</v>
          </cell>
          <cell r="C548" t="str">
            <v>-</v>
          </cell>
          <cell r="D548">
            <v>8.5708369104623696E-5</v>
          </cell>
          <cell r="E548">
            <v>7.1316130086875306E-5</v>
          </cell>
          <cell r="F548">
            <v>7.82032895090086E-5</v>
          </cell>
          <cell r="G548">
            <v>6.3758234527368305E-5</v>
          </cell>
          <cell r="H548">
            <v>7.5145057949232801E-5</v>
          </cell>
          <cell r="I548">
            <v>6.0312879627177698E-5</v>
          </cell>
        </row>
        <row r="549">
          <cell r="A549" t="str">
            <v>T_TW-BEVELC-S4</v>
          </cell>
          <cell r="B549" t="str">
            <v>VAR_cap</v>
          </cell>
          <cell r="C549" t="str">
            <v>-</v>
          </cell>
          <cell r="D549">
            <v>9.8708369104623701E-5</v>
          </cell>
          <cell r="E549">
            <v>1.8398045667787852E-4</v>
          </cell>
          <cell r="F549">
            <v>2.621346302852042E-4</v>
          </cell>
          <cell r="G549">
            <v>3.2582333384123231E-4</v>
          </cell>
          <cell r="H549">
            <v>4.8779556813247294E-4</v>
          </cell>
          <cell r="I549">
            <v>3.2096088998451844E-4</v>
          </cell>
        </row>
        <row r="550">
          <cell r="A550" t="str">
            <v>T_B_u-BeVELCEXT</v>
          </cell>
          <cell r="B550" t="str">
            <v>VAR_fout</v>
          </cell>
          <cell r="C550" t="str">
            <v>TPBSu</v>
          </cell>
          <cell r="D550">
            <v>1.9815202673759626E-3</v>
          </cell>
          <cell r="E550">
            <v>1.6041789795346105E-3</v>
          </cell>
          <cell r="F550">
            <v>1.0000123239783799E-3</v>
          </cell>
        </row>
        <row r="551">
          <cell r="A551" t="str">
            <v>T_B_u-BeVELCEXT</v>
          </cell>
          <cell r="B551" t="str">
            <v>VAR_fin</v>
          </cell>
          <cell r="C551" t="str">
            <v>TELC</v>
          </cell>
          <cell r="D551">
            <v>4.7284834500374101E-4</v>
          </cell>
          <cell r="E551">
            <v>4.7548829378346792E-4</v>
          </cell>
          <cell r="F551">
            <v>4.6545313017740944E-4</v>
          </cell>
        </row>
        <row r="552">
          <cell r="A552" t="str">
            <v>T_B_u-BeVELCEXT</v>
          </cell>
          <cell r="B552" t="str">
            <v>VAR_cap</v>
          </cell>
          <cell r="C552" t="str">
            <v>-</v>
          </cell>
          <cell r="D552">
            <v>3.77895550061805E-5</v>
          </cell>
          <cell r="E552">
            <v>3.02316440049444E-5</v>
          </cell>
          <cell r="F552">
            <v>1.8894777503090199E-5</v>
          </cell>
        </row>
        <row r="553">
          <cell r="A553" t="str">
            <v>T_B_u-HYBDSL-S1</v>
          </cell>
          <cell r="B553" t="str">
            <v>VAR_fout</v>
          </cell>
          <cell r="C553" t="str">
            <v>CO2_T</v>
          </cell>
          <cell r="E553">
            <v>15.4932171168062</v>
          </cell>
          <cell r="F553">
            <v>15.375795849269204</v>
          </cell>
          <cell r="G553">
            <v>0.1743087986108903</v>
          </cell>
          <cell r="H553">
            <v>0.1900542206760675</v>
          </cell>
          <cell r="I553">
            <v>4.7352498960272253</v>
          </cell>
        </row>
        <row r="554">
          <cell r="A554" t="str">
            <v>T_B_u-HYBDSL-S1</v>
          </cell>
          <cell r="B554" t="str">
            <v>VAR_fout</v>
          </cell>
          <cell r="C554" t="str">
            <v>TPBSu</v>
          </cell>
          <cell r="E554">
            <v>3.4350068673050599E-2</v>
          </cell>
          <cell r="F554">
            <v>3.4095047041717098E-2</v>
          </cell>
          <cell r="G554">
            <v>4.1973181875231531E-4</v>
          </cell>
          <cell r="H554">
            <v>5.1253842095980401E-4</v>
          </cell>
          <cell r="I554">
            <v>1.4515666623580573E-2</v>
          </cell>
        </row>
        <row r="555">
          <cell r="A555" t="str">
            <v>T_B_u-HYBDSL-S1</v>
          </cell>
          <cell r="B555" t="str">
            <v>VAR_fin</v>
          </cell>
          <cell r="C555" t="str">
            <v>TDSL</v>
          </cell>
          <cell r="E555">
            <v>0.21136721851031584</v>
          </cell>
          <cell r="F555">
            <v>0.20976529125878907</v>
          </cell>
          <cell r="G555">
            <v>2.3780190806397062E-3</v>
          </cell>
          <cell r="H555">
            <v>2.5928270215015976E-3</v>
          </cell>
          <cell r="I555">
            <v>6.4600953561080865E-2</v>
          </cell>
        </row>
        <row r="556">
          <cell r="A556" t="str">
            <v>T_B_u-HYBDSL-S1</v>
          </cell>
          <cell r="B556" t="str">
            <v>VAR_ncap</v>
          </cell>
          <cell r="C556" t="str">
            <v>-</v>
          </cell>
          <cell r="E556">
            <v>6.4788449069965197E-4</v>
          </cell>
          <cell r="F556">
            <v>2.2340270035660301E-6</v>
          </cell>
          <cell r="G556">
            <v>4.8416031897131297E-6</v>
          </cell>
          <cell r="H556">
            <v>4.36381626383599E-6</v>
          </cell>
          <cell r="I556">
            <v>3.8706653639513001E-4</v>
          </cell>
        </row>
        <row r="557">
          <cell r="A557" t="str">
            <v>T_B_u-HYBDSL-S1</v>
          </cell>
          <cell r="B557" t="str">
            <v>VAR_cap</v>
          </cell>
          <cell r="C557" t="str">
            <v>-</v>
          </cell>
          <cell r="E557">
            <v>6.4788449069965197E-4</v>
          </cell>
          <cell r="F557">
            <v>6.4337848172932571E-4</v>
          </cell>
          <cell r="G557">
            <v>8.784825392992089E-6</v>
          </cell>
          <cell r="H557">
            <v>1.0624812784392445E-5</v>
          </cell>
          <cell r="I557">
            <v>3.9020136949930909E-4</v>
          </cell>
        </row>
        <row r="558">
          <cell r="A558" t="str">
            <v>T_B_u-HYBDSL-S2</v>
          </cell>
          <cell r="B558" t="str">
            <v>VAR_fout</v>
          </cell>
          <cell r="C558" t="str">
            <v>CO2_T</v>
          </cell>
          <cell r="E558">
            <v>0.27069350783964702</v>
          </cell>
          <cell r="F558">
            <v>0.30390402300534591</v>
          </cell>
          <cell r="G558">
            <v>0.35058361867451049</v>
          </cell>
          <cell r="H558">
            <v>0.13490926362047539</v>
          </cell>
          <cell r="I558">
            <v>5.2880889761755395E-2</v>
          </cell>
        </row>
        <row r="559">
          <cell r="A559" t="str">
            <v>T_B_u-HYBDSL-S2</v>
          </cell>
          <cell r="B559" t="str">
            <v>VAR_fout</v>
          </cell>
          <cell r="C559" t="str">
            <v>TPBSu</v>
          </cell>
          <cell r="E559">
            <v>4.3020670850282892E-4</v>
          </cell>
          <cell r="F559">
            <v>4.857630940577759E-4</v>
          </cell>
          <cell r="G559">
            <v>5.7739473393037682E-4</v>
          </cell>
          <cell r="H559">
            <v>2.6001951146476345E-4</v>
          </cell>
          <cell r="I559">
            <v>1.0804578574341098E-4</v>
          </cell>
        </row>
        <row r="560">
          <cell r="A560" t="str">
            <v>T_B_u-HYBDSL-S2</v>
          </cell>
          <cell r="B560" t="str">
            <v>VAR_fin</v>
          </cell>
          <cell r="C560" t="str">
            <v>TDSL</v>
          </cell>
          <cell r="E560">
            <v>3.6929537222325599E-3</v>
          </cell>
          <cell r="F560">
            <v>4.1460303274944823E-3</v>
          </cell>
          <cell r="G560">
            <v>4.7828597363507638E-3</v>
          </cell>
          <cell r="H560">
            <v>1.8405083713570998E-3</v>
          </cell>
          <cell r="I560">
            <v>7.2143096537183543E-4</v>
          </cell>
        </row>
        <row r="561">
          <cell r="A561" t="str">
            <v>T_B_u-HYBDSL-S2</v>
          </cell>
          <cell r="B561" t="str">
            <v>VAR_ncap</v>
          </cell>
          <cell r="C561" t="str">
            <v>-</v>
          </cell>
          <cell r="E561">
            <v>8.1424297729998294E-6</v>
          </cell>
          <cell r="F561">
            <v>1.14527671906974E-6</v>
          </cell>
          <cell r="G561">
            <v>2.8183076144622399E-6</v>
          </cell>
          <cell r="H561">
            <v>1.9131886173643299E-6</v>
          </cell>
          <cell r="I561">
            <v>7.7284413553657202E-7</v>
          </cell>
        </row>
        <row r="562">
          <cell r="A562" t="str">
            <v>T_B_u-HYBDSL-S2</v>
          </cell>
          <cell r="B562" t="str">
            <v>VAR_cap</v>
          </cell>
          <cell r="C562" t="str">
            <v>-</v>
          </cell>
          <cell r="E562">
            <v>8.1424297729998294E-6</v>
          </cell>
          <cell r="F562">
            <v>9.2877064920695696E-6</v>
          </cell>
          <cell r="G562">
            <v>1.1015240921490801E-5</v>
          </cell>
          <cell r="H562">
            <v>5.0682800924186897E-6</v>
          </cell>
          <cell r="I562">
            <v>2.1983999174569798E-6</v>
          </cell>
        </row>
        <row r="563">
          <cell r="A563" t="str">
            <v>T_B_u-HYBDSL-S3</v>
          </cell>
          <cell r="B563" t="str">
            <v>VAR_fout</v>
          </cell>
          <cell r="C563" t="str">
            <v>CO2_T</v>
          </cell>
          <cell r="E563">
            <v>7.8318851174590201</v>
          </cell>
          <cell r="F563">
            <v>7.8578772440041522</v>
          </cell>
          <cell r="G563">
            <v>4.7570642055827435</v>
          </cell>
          <cell r="H563">
            <v>13.63397276245875</v>
          </cell>
          <cell r="I563">
            <v>2.5108928208722623</v>
          </cell>
        </row>
        <row r="564">
          <cell r="A564" t="str">
            <v>T_B_u-HYBDSL-S3</v>
          </cell>
          <cell r="B564" t="str">
            <v>VAR_fout</v>
          </cell>
          <cell r="C564" t="str">
            <v>TPBSu</v>
          </cell>
          <cell r="E564">
            <v>8.3592635505354285E-3</v>
          </cell>
          <cell r="F564">
            <v>8.3885277323059691E-3</v>
          </cell>
          <cell r="G564">
            <v>5.0916646353914045E-3</v>
          </cell>
          <cell r="H564">
            <v>1.7934282262719821E-2</v>
          </cell>
          <cell r="I564">
            <v>3.3846919996230219E-3</v>
          </cell>
        </row>
        <row r="565">
          <cell r="A565" t="str">
            <v>T_B_u-HYBDSL-S3</v>
          </cell>
          <cell r="B565" t="str">
            <v>VAR_fin</v>
          </cell>
          <cell r="C565" t="str">
            <v>TDSL</v>
          </cell>
          <cell r="E565">
            <v>0.10684700023818586</v>
          </cell>
          <cell r="F565">
            <v>0.10720159950892433</v>
          </cell>
          <cell r="G565">
            <v>6.4898556692806975E-2</v>
          </cell>
          <cell r="H565">
            <v>0.18600235692303901</v>
          </cell>
          <cell r="I565">
            <v>3.4255018020085445E-2</v>
          </cell>
        </row>
        <row r="566">
          <cell r="A566" t="str">
            <v>T_B_u-HYBDSL-S3</v>
          </cell>
          <cell r="B566" t="str">
            <v>VAR_ncap</v>
          </cell>
          <cell r="C566" t="str">
            <v>-</v>
          </cell>
          <cell r="E566">
            <v>1.57645718720657E-4</v>
          </cell>
          <cell r="F566">
            <v>6.1375169478041397E-7</v>
          </cell>
          <cell r="G566">
            <v>2.01901690942374E-6</v>
          </cell>
          <cell r="H566">
            <v>1.8485717568939399E-4</v>
          </cell>
          <cell r="I566">
            <v>5.5048855647822099E-7</v>
          </cell>
        </row>
        <row r="567">
          <cell r="A567" t="str">
            <v>T_B_u-HYBDSL-S3</v>
          </cell>
          <cell r="B567" t="str">
            <v>VAR_cap</v>
          </cell>
          <cell r="C567" t="str">
            <v>-</v>
          </cell>
          <cell r="E567">
            <v>1.57645718720657E-4</v>
          </cell>
          <cell r="F567">
            <v>1.58259470415438E-4</v>
          </cell>
          <cell r="G567">
            <v>9.6036870868453401E-5</v>
          </cell>
          <cell r="H567">
            <v>3.3826400414201601E-4</v>
          </cell>
          <cell r="I567">
            <v>6.3867998843247496E-5</v>
          </cell>
        </row>
        <row r="568">
          <cell r="A568" t="str">
            <v>T_C-HY-GSL-S1</v>
          </cell>
          <cell r="B568" t="str">
            <v>VAR_fout</v>
          </cell>
          <cell r="C568" t="str">
            <v>CO2_T</v>
          </cell>
          <cell r="D568">
            <v>3.334724021034237</v>
          </cell>
          <cell r="E568">
            <v>3.9293590568323582</v>
          </cell>
          <cell r="F568">
            <v>2.8151869604202737</v>
          </cell>
          <cell r="G568">
            <v>3.9049625462133282</v>
          </cell>
          <cell r="H568">
            <v>1.5803026683277615</v>
          </cell>
          <cell r="I568">
            <v>0.26414925961975771</v>
          </cell>
        </row>
        <row r="569">
          <cell r="A569" t="str">
            <v>T_C-HY-GSL-S1</v>
          </cell>
          <cell r="B569" t="str">
            <v>VAR_fout</v>
          </cell>
          <cell r="C569" t="str">
            <v>TPCAR</v>
          </cell>
          <cell r="D569">
            <v>5.1428330279079483E-2</v>
          </cell>
          <cell r="E569">
            <v>6.1659660791063484E-2</v>
          </cell>
          <cell r="F569">
            <v>4.4071974051488522E-2</v>
          </cell>
          <cell r="G569">
            <v>5.5975481562722328E-2</v>
          </cell>
          <cell r="H569">
            <v>1.9427402341126481E-2</v>
          </cell>
          <cell r="I569">
            <v>3.3226525810510837E-3</v>
          </cell>
        </row>
        <row r="570">
          <cell r="A570" t="str">
            <v>T_C-HY-GSL-S1</v>
          </cell>
          <cell r="B570" t="str">
            <v>VAR_fin</v>
          </cell>
          <cell r="C570" t="str">
            <v>TGSL</v>
          </cell>
          <cell r="D570">
            <v>4.5185962344637454E-2</v>
          </cell>
          <cell r="E570">
            <v>5.324334765355497E-2</v>
          </cell>
          <cell r="F570">
            <v>3.8146164775342391E-2</v>
          </cell>
          <cell r="G570">
            <v>5.2912771628906903E-2</v>
          </cell>
          <cell r="H570">
            <v>2.1413315288994036E-2</v>
          </cell>
          <cell r="I570">
            <v>3.5792582604303163E-3</v>
          </cell>
        </row>
        <row r="571">
          <cell r="A571" t="str">
            <v>T_C-HY-GSL-S1</v>
          </cell>
          <cell r="B571" t="str">
            <v>VAR_ncap</v>
          </cell>
          <cell r="C571" t="str">
            <v>-</v>
          </cell>
          <cell r="E571">
            <v>2.7884084226847501E-5</v>
          </cell>
          <cell r="F571">
            <v>1.97981281857011E-4</v>
          </cell>
          <cell r="G571">
            <v>3.33551946097081E-3</v>
          </cell>
          <cell r="H571">
            <v>8.5364762233738006E-5</v>
          </cell>
        </row>
        <row r="572">
          <cell r="A572" t="str">
            <v>T_C-HY-GSL-S1</v>
          </cell>
          <cell r="B572" t="str">
            <v>VAR_cap</v>
          </cell>
          <cell r="C572" t="str">
            <v>-</v>
          </cell>
          <cell r="D572">
            <v>5.6690456338145748E-3</v>
          </cell>
          <cell r="E572">
            <v>6.5870173805839113E-3</v>
          </cell>
          <cell r="F572">
            <v>6.673302835264852E-3</v>
          </cell>
          <cell r="G572">
            <v>8.4862806994720919E-3</v>
          </cell>
          <cell r="H572">
            <v>2.9454237348601657E-3</v>
          </cell>
          <cell r="I572">
            <v>5.0305253493783733E-4</v>
          </cell>
        </row>
        <row r="573">
          <cell r="A573" t="str">
            <v>T_B_u-HYBDSL-S4</v>
          </cell>
          <cell r="B573" t="str">
            <v>VAR_fout</v>
          </cell>
          <cell r="C573" t="str">
            <v>CO2_T</v>
          </cell>
          <cell r="E573">
            <v>1.20095720166652E-4</v>
          </cell>
          <cell r="F573">
            <v>1.9317382222407229E-3</v>
          </cell>
          <cell r="G573">
            <v>1.6461972711675999E-3</v>
          </cell>
          <cell r="H573">
            <v>3.7048507462350199E-3</v>
          </cell>
        </row>
        <row r="574">
          <cell r="A574" t="str">
            <v>T_B_u-HYBDSL-S4</v>
          </cell>
          <cell r="B574" t="str">
            <v>VAR_fout</v>
          </cell>
          <cell r="C574" t="str">
            <v>TPBSu</v>
          </cell>
          <cell r="E574">
            <v>8.6428678803157404E-8</v>
          </cell>
          <cell r="F574">
            <v>1.4325507897968629E-6</v>
          </cell>
          <cell r="G574">
            <v>1.2869242054069976E-6</v>
          </cell>
          <cell r="H574">
            <v>3.2721833792464918E-6</v>
          </cell>
        </row>
        <row r="575">
          <cell r="A575" t="str">
            <v>T_B_u-HYBDSL-S4</v>
          </cell>
          <cell r="B575" t="str">
            <v>VAR_fin</v>
          </cell>
          <cell r="C575" t="str">
            <v>TDSL</v>
          </cell>
          <cell r="E575">
            <v>1.6384136448383642E-6</v>
          </cell>
          <cell r="F575">
            <v>2.6353863877772509E-5</v>
          </cell>
          <cell r="G575">
            <v>2.2458352949080496E-5</v>
          </cell>
          <cell r="H575">
            <v>5.0543666387926591E-5</v>
          </cell>
        </row>
        <row r="576">
          <cell r="A576" t="str">
            <v>T_B_u-HYBDSL-S4</v>
          </cell>
          <cell r="B576" t="str">
            <v>VAR_ncap</v>
          </cell>
          <cell r="C576" t="str">
            <v>-</v>
          </cell>
          <cell r="E576">
            <v>1.29620492170695E-8</v>
          </cell>
          <cell r="F576">
            <v>2.4208473698052199E-8</v>
          </cell>
          <cell r="G576">
            <v>1.7533595750620501E-8</v>
          </cell>
          <cell r="H576">
            <v>3.3772907109008297E-8</v>
          </cell>
        </row>
        <row r="577">
          <cell r="A577" t="str">
            <v>T_B_u-HYBDSL-S4</v>
          </cell>
          <cell r="B577" t="str">
            <v>VAR_cap</v>
          </cell>
          <cell r="C577" t="str">
            <v>-</v>
          </cell>
          <cell r="E577">
            <v>1.29620492170695E-8</v>
          </cell>
          <cell r="F577">
            <v>3.71705229151217E-8</v>
          </cell>
          <cell r="G577">
            <v>3.9181623502784499E-8</v>
          </cell>
          <cell r="H577">
            <v>6.9511065404429596E-8</v>
          </cell>
          <cell r="I577">
            <v>5.9267614132384301E-9</v>
          </cell>
        </row>
        <row r="578">
          <cell r="A578" t="str">
            <v>TFRLFDSLEXT</v>
          </cell>
          <cell r="B578" t="str">
            <v>VAR_fout</v>
          </cell>
          <cell r="C578" t="str">
            <v>CO2_T</v>
          </cell>
          <cell r="D578">
            <v>29.010402065068298</v>
          </cell>
          <cell r="E578">
            <v>20.28164083191</v>
          </cell>
          <cell r="F578">
            <v>1.01276729237425E-2</v>
          </cell>
        </row>
        <row r="579">
          <cell r="A579" t="str">
            <v>TFRLFDSLEXT</v>
          </cell>
          <cell r="B579" t="str">
            <v>VAR_fout</v>
          </cell>
          <cell r="C579" t="str">
            <v>TFRLF</v>
          </cell>
          <cell r="D579">
            <v>1.6041105464539797E-3</v>
          </cell>
          <cell r="E579">
            <v>1.1214596021415679E-3</v>
          </cell>
          <cell r="F579">
            <v>5.6000281938779772E-7</v>
          </cell>
        </row>
        <row r="580">
          <cell r="A580" t="str">
            <v>TFRLFDSLEXT</v>
          </cell>
          <cell r="B580" t="str">
            <v>VAR_fin</v>
          </cell>
          <cell r="C580" t="str">
            <v>TDSL</v>
          </cell>
          <cell r="D580">
            <v>0.39577629011007204</v>
          </cell>
          <cell r="E580">
            <v>0.27669359934392823</v>
          </cell>
          <cell r="F580">
            <v>1.3816743415746998E-4</v>
          </cell>
        </row>
        <row r="581">
          <cell r="A581" t="str">
            <v>TFRLFDSLEXT</v>
          </cell>
          <cell r="B581" t="str">
            <v>VAR_ncap</v>
          </cell>
          <cell r="C581" t="str">
            <v>-</v>
          </cell>
          <cell r="D581">
            <v>1.4820624249733001E-4</v>
          </cell>
        </row>
        <row r="582">
          <cell r="A582" t="str">
            <v>TFRLFDSLEXT</v>
          </cell>
          <cell r="B582" t="str">
            <v>VAR_cap</v>
          </cell>
          <cell r="C582" t="str">
            <v>-</v>
          </cell>
          <cell r="D582">
            <v>1.4820624249733001E-4</v>
          </cell>
          <cell r="E582">
            <v>1.4820624249733001E-4</v>
          </cell>
          <cell r="F582">
            <v>2.2513879331700058E-7</v>
          </cell>
          <cell r="G582">
            <v>6.753119885001416E-8</v>
          </cell>
          <cell r="H582">
            <v>4.2509380915008773E-8</v>
          </cell>
          <cell r="I582">
            <v>7.8854527834975544E-9</v>
          </cell>
        </row>
        <row r="583">
          <cell r="A583" t="str">
            <v>T_C-HY-GSL-S2</v>
          </cell>
          <cell r="B583" t="str">
            <v>VAR_fout</v>
          </cell>
          <cell r="C583" t="str">
            <v>CO2_T</v>
          </cell>
          <cell r="D583">
            <v>10.177875868099051</v>
          </cell>
          <cell r="E583">
            <v>15.188647852678548</v>
          </cell>
          <cell r="F583">
            <v>70.754532261585609</v>
          </cell>
          <cell r="G583">
            <v>61.618924932440883</v>
          </cell>
          <cell r="H583">
            <v>3.6741490690108241</v>
          </cell>
          <cell r="I583">
            <v>5.60176014674547E-2</v>
          </cell>
        </row>
        <row r="584">
          <cell r="A584" t="str">
            <v>T_C-HY-GSL-S2</v>
          </cell>
          <cell r="B584" t="str">
            <v>VAR_fout</v>
          </cell>
          <cell r="C584" t="str">
            <v>TPCAR</v>
          </cell>
          <cell r="D584">
            <v>0.22133011750442941</v>
          </cell>
          <cell r="E584">
            <v>0.39065532342144615</v>
          </cell>
          <cell r="F584">
            <v>1.8037859878680458</v>
          </cell>
          <cell r="G584">
            <v>1.5655232235821344</v>
          </cell>
          <cell r="H584">
            <v>8.9637608468728577E-2</v>
          </cell>
          <cell r="I584">
            <v>5.9556602706836476E-4</v>
          </cell>
        </row>
        <row r="585">
          <cell r="A585" t="str">
            <v>T_C-HY-GSL-S2</v>
          </cell>
          <cell r="B585" t="str">
            <v>VAR_fin</v>
          </cell>
          <cell r="C585" t="str">
            <v>TGSL</v>
          </cell>
          <cell r="D585">
            <v>0.13791159712871323</v>
          </cell>
          <cell r="E585">
            <v>0.20580823648615937</v>
          </cell>
          <cell r="F585">
            <v>0.95873349947948061</v>
          </cell>
          <cell r="G585">
            <v>0.83494478228239699</v>
          </cell>
          <cell r="H585">
            <v>4.9785217737274047E-2</v>
          </cell>
          <cell r="I585">
            <v>7.5904609034491426E-4</v>
          </cell>
        </row>
        <row r="586">
          <cell r="A586" t="str">
            <v>T_C-HY-GSL-S2</v>
          </cell>
          <cell r="B586" t="str">
            <v>VAR_ncap</v>
          </cell>
          <cell r="C586" t="str">
            <v>-</v>
          </cell>
          <cell r="E586">
            <v>4.1456073132597001E-4</v>
          </cell>
          <cell r="F586">
            <v>0.110520401249893</v>
          </cell>
          <cell r="G586">
            <v>1.07751056236528E-4</v>
          </cell>
          <cell r="H586">
            <v>5.3290501615883101E-5</v>
          </cell>
        </row>
        <row r="587">
          <cell r="A587" t="str">
            <v>T_C-HY-GSL-S2</v>
          </cell>
          <cell r="B587" t="str">
            <v>VAR_cap</v>
          </cell>
          <cell r="C587" t="str">
            <v>-</v>
          </cell>
          <cell r="D587">
            <v>1.7227224411732533E-2</v>
          </cell>
          <cell r="E587">
            <v>2.9639549295123229E-2</v>
          </cell>
          <cell r="F587">
            <v>0.13758250242358125</v>
          </cell>
          <cell r="G587">
            <v>0.11878271728774657</v>
          </cell>
          <cell r="H587">
            <v>9.4293896317454266E-3</v>
          </cell>
          <cell r="I587">
            <v>5.9462591599398268E-5</v>
          </cell>
        </row>
        <row r="588">
          <cell r="A588" t="str">
            <v>TPSHPNGAEXT</v>
          </cell>
          <cell r="B588" t="str">
            <v>VAR_fout</v>
          </cell>
          <cell r="C588" t="str">
            <v>TPSHP</v>
          </cell>
          <cell r="E588">
            <v>5.92171449910626E-6</v>
          </cell>
          <cell r="F588">
            <v>5.0000545480331597</v>
          </cell>
          <cell r="G588">
            <v>5.8506135386849802</v>
          </cell>
          <cell r="H588">
            <v>1.5330663031417301E-7</v>
          </cell>
        </row>
        <row r="589">
          <cell r="A589" t="str">
            <v>TPSHPNGAEXT</v>
          </cell>
          <cell r="B589" t="str">
            <v>VAR_fout</v>
          </cell>
          <cell r="C589" t="str">
            <v>CO2_T</v>
          </cell>
          <cell r="E589">
            <v>3.5492752220963399E-4</v>
          </cell>
          <cell r="F589">
            <v>299.68634453995799</v>
          </cell>
          <cell r="G589">
            <v>350.66597131709199</v>
          </cell>
          <cell r="H589">
            <v>9.1886804816291401E-6</v>
          </cell>
        </row>
        <row r="590">
          <cell r="A590" t="str">
            <v>TPSHPNGAEXT</v>
          </cell>
          <cell r="B590" t="str">
            <v>VAR_fin</v>
          </cell>
          <cell r="C590" t="str">
            <v>TNGA</v>
          </cell>
          <cell r="E590">
            <v>6.293041173929727E-6</v>
          </cell>
          <cell r="F590">
            <v>5.3135876691482107</v>
          </cell>
          <cell r="G590">
            <v>6.2174817609413395</v>
          </cell>
          <cell r="H590">
            <v>1.6291986669555232E-7</v>
          </cell>
        </row>
        <row r="591">
          <cell r="A591" t="str">
            <v>TPSHPNGAEXT</v>
          </cell>
          <cell r="B591" t="str">
            <v>VAR_ncap</v>
          </cell>
          <cell r="C591" t="str">
            <v>-</v>
          </cell>
          <cell r="D591">
            <v>1.7871786797544599E-5</v>
          </cell>
          <cell r="E591">
            <v>4.3328425491617101E-5</v>
          </cell>
          <cell r="F591">
            <v>4.9999977482400402</v>
          </cell>
          <cell r="G591">
            <v>0.85056424029694799</v>
          </cell>
          <cell r="I591">
            <v>1.0169013195546001E-8</v>
          </cell>
        </row>
        <row r="592">
          <cell r="A592" t="str">
            <v>TPSHPNGAEXT</v>
          </cell>
          <cell r="B592" t="str">
            <v>VAR_cap</v>
          </cell>
          <cell r="C592" t="str">
            <v>-</v>
          </cell>
          <cell r="D592">
            <v>1.7871786797544599E-5</v>
          </cell>
          <cell r="E592">
            <v>6.1200212289161805E-5</v>
          </cell>
          <cell r="F592">
            <v>5.0000567060762089</v>
          </cell>
          <cell r="G592">
            <v>5.8506147413917864</v>
          </cell>
          <cell r="H592">
            <v>-2.5945241066693825E-7</v>
          </cell>
          <cell r="I592">
            <v>5.0586250188722204E-9</v>
          </cell>
        </row>
        <row r="593">
          <cell r="A593" t="str">
            <v>T_C-HY-DSL-S1</v>
          </cell>
          <cell r="B593" t="str">
            <v>VAR_fout</v>
          </cell>
          <cell r="C593" t="str">
            <v>CO2_T</v>
          </cell>
          <cell r="D593">
            <v>2.4612822787487502E-3</v>
          </cell>
          <cell r="E593">
            <v>2.0333876333469059E-2</v>
          </cell>
          <cell r="F593">
            <v>0.11448208926025076</v>
          </cell>
          <cell r="G593">
            <v>0.15051828365817721</v>
          </cell>
          <cell r="H593">
            <v>0.57998170125622495</v>
          </cell>
          <cell r="I593">
            <v>0.17076723102573982</v>
          </cell>
        </row>
        <row r="594">
          <cell r="A594" t="str">
            <v>T_C-HY-DSL-S1</v>
          </cell>
          <cell r="B594" t="str">
            <v>VAR_fout</v>
          </cell>
          <cell r="C594" t="str">
            <v>TPCAR</v>
          </cell>
          <cell r="D594">
            <v>1.4043787119919359E-5</v>
          </cell>
          <cell r="E594">
            <v>4.2582071825686424E-4</v>
          </cell>
          <cell r="F594">
            <v>2.1941200028346725E-3</v>
          </cell>
          <cell r="G594">
            <v>2.5161929744337507E-3</v>
          </cell>
          <cell r="H594">
            <v>7.3800966910689443E-3</v>
          </cell>
          <cell r="I594">
            <v>2.1659445602638687E-3</v>
          </cell>
        </row>
        <row r="595">
          <cell r="A595" t="str">
            <v>T_C-HY-DSL-S1</v>
          </cell>
          <cell r="B595" t="str">
            <v>VAR_fin</v>
          </cell>
          <cell r="C595" t="str">
            <v>TDSL</v>
          </cell>
          <cell r="D595">
            <v>3.3578202984294056E-5</v>
          </cell>
          <cell r="E595">
            <v>2.7740622555892322E-4</v>
          </cell>
          <cell r="F595">
            <v>1.5618293214222487E-3</v>
          </cell>
          <cell r="G595">
            <v>2.0534554387200196E-3</v>
          </cell>
          <cell r="H595">
            <v>7.9124379434682805E-3</v>
          </cell>
          <cell r="I595">
            <v>2.3297030153579782E-3</v>
          </cell>
        </row>
        <row r="596">
          <cell r="A596" t="str">
            <v>T_C-HY-DSL-S1</v>
          </cell>
          <cell r="B596" t="str">
            <v>VAR_ncap</v>
          </cell>
          <cell r="C596" t="str">
            <v>-</v>
          </cell>
          <cell r="E596">
            <v>4.4561579611944001E-5</v>
          </cell>
          <cell r="F596">
            <v>2.8678816410260602E-4</v>
          </cell>
          <cell r="G596">
            <v>9.8121069949791894E-5</v>
          </cell>
          <cell r="H596">
            <v>8.2965904719102494E-5</v>
          </cell>
        </row>
        <row r="597">
          <cell r="A597" t="str">
            <v>T_C-HY-DSL-S1</v>
          </cell>
          <cell r="B597" t="str">
            <v>VAR_cap</v>
          </cell>
          <cell r="C597" t="str">
            <v>-</v>
          </cell>
          <cell r="D597">
            <v>1.5999999999999999E-6</v>
          </cell>
          <cell r="E597">
            <v>4.5568324577426698E-5</v>
          </cell>
          <cell r="F597">
            <v>3.2602174560322897E-4</v>
          </cell>
          <cell r="G597">
            <v>3.7601590759904783E-4</v>
          </cell>
          <cell r="H597">
            <v>1.1147817303493682E-3</v>
          </cell>
          <cell r="I597">
            <v>3.2728305666661486E-4</v>
          </cell>
        </row>
        <row r="598">
          <cell r="A598" t="str">
            <v>T_C-HY-GSL-S3</v>
          </cell>
          <cell r="B598" t="str">
            <v>VAR_fout</v>
          </cell>
          <cell r="C598" t="str">
            <v>CO2_T</v>
          </cell>
          <cell r="D598">
            <v>7.5683899119272091</v>
          </cell>
          <cell r="E598">
            <v>109.01639335012777</v>
          </cell>
          <cell r="F598">
            <v>103.04317388647665</v>
          </cell>
          <cell r="G598">
            <v>82.492399077239583</v>
          </cell>
          <cell r="H598">
            <v>7.3442192269562293E-2</v>
          </cell>
          <cell r="I598">
            <v>2.1631411707457499E-2</v>
          </cell>
        </row>
        <row r="599">
          <cell r="A599" t="str">
            <v>T_C-HY-GSL-S3</v>
          </cell>
          <cell r="B599" t="str">
            <v>VAR_fout</v>
          </cell>
          <cell r="C599" t="str">
            <v>TPCAR</v>
          </cell>
          <cell r="D599">
            <v>0.202190909591587</v>
          </cell>
          <cell r="E599">
            <v>3.6972141698955099</v>
          </cell>
          <cell r="F599">
            <v>3.4915925245149695</v>
          </cell>
          <cell r="G599">
            <v>2.8100147665719466</v>
          </cell>
          <cell r="H599">
            <v>7.2192817353998668E-4</v>
          </cell>
          <cell r="I599">
            <v>2.0776367876690206E-4</v>
          </cell>
        </row>
        <row r="600">
          <cell r="A600" t="str">
            <v>T_C-HY-GSL-S3</v>
          </cell>
          <cell r="B600" t="str">
            <v>VAR_fin</v>
          </cell>
          <cell r="C600" t="str">
            <v>TGSL</v>
          </cell>
          <cell r="D600">
            <v>0.10255270883370211</v>
          </cell>
          <cell r="E600">
            <v>1.4771869017632491</v>
          </cell>
          <cell r="F600">
            <v>1.3962489686514452</v>
          </cell>
          <cell r="G600">
            <v>1.1177831853284514</v>
          </cell>
          <cell r="H600">
            <v>9.9515165676913506E-4</v>
          </cell>
          <cell r="I600">
            <v>2.9310855972164613E-4</v>
          </cell>
        </row>
        <row r="601">
          <cell r="A601" t="str">
            <v>T_C-HY-GSL-S3</v>
          </cell>
          <cell r="B601" t="str">
            <v>VAR_ncap</v>
          </cell>
          <cell r="C601" t="str">
            <v>-</v>
          </cell>
          <cell r="E601">
            <v>0.23135613006682701</v>
          </cell>
          <cell r="F601">
            <v>4.42521251821194E-5</v>
          </cell>
          <cell r="G601">
            <v>2.3038753422131299E-5</v>
          </cell>
          <cell r="H601">
            <v>1.8268247955500701E-5</v>
          </cell>
        </row>
        <row r="602">
          <cell r="A602" t="str">
            <v>T_C-HY-GSL-S3</v>
          </cell>
          <cell r="B602" t="str">
            <v>VAR_cap</v>
          </cell>
          <cell r="C602" t="str">
            <v>-</v>
          </cell>
          <cell r="D602">
            <v>1.4248955903289477E-2</v>
          </cell>
          <cell r="E602">
            <v>0.25421074524260923</v>
          </cell>
          <cell r="F602">
            <v>0.2401071988905451</v>
          </cell>
          <cell r="G602">
            <v>0.19322103606925717</v>
          </cell>
          <cell r="H602">
            <v>5.6485803192193634E-5</v>
          </cell>
          <cell r="I602">
            <v>1.6984626217860196E-5</v>
          </cell>
        </row>
        <row r="603">
          <cell r="A603" t="str">
            <v>T_C-HY-DSL-S2</v>
          </cell>
          <cell r="B603" t="str">
            <v>VAR_fout</v>
          </cell>
          <cell r="C603" t="str">
            <v>CO2_T</v>
          </cell>
          <cell r="D603">
            <v>0.20064365737707304</v>
          </cell>
          <cell r="E603">
            <v>49.326689863163203</v>
          </cell>
          <cell r="F603">
            <v>115.87369560407571</v>
          </cell>
          <cell r="G603">
            <v>98.3750689346287</v>
          </cell>
          <cell r="H603">
            <v>4.3928827169252971</v>
          </cell>
          <cell r="I603">
            <v>5.3252678393085895E-2</v>
          </cell>
        </row>
        <row r="604">
          <cell r="A604" t="str">
            <v>T_C-HY-DSL-S2</v>
          </cell>
          <cell r="B604" t="str">
            <v>VAR_fout</v>
          </cell>
          <cell r="C604" t="str">
            <v>TPCAR</v>
          </cell>
          <cell r="D604">
            <v>3.2113110784421045E-3</v>
          </cell>
          <cell r="E604">
            <v>1.8044312317930753</v>
          </cell>
          <cell r="F604">
            <v>3.5496805084821017</v>
          </cell>
          <cell r="G604">
            <v>2.9914605617925329</v>
          </cell>
          <cell r="H604">
            <v>0.11437014894912789</v>
          </cell>
          <cell r="I604">
            <v>5.6969116021554167E-4</v>
          </cell>
        </row>
        <row r="605">
          <cell r="A605" t="str">
            <v>T_C-HY-DSL-S2</v>
          </cell>
          <cell r="B605" t="str">
            <v>VAR_fin</v>
          </cell>
          <cell r="C605" t="str">
            <v>TDSL</v>
          </cell>
          <cell r="D605">
            <v>2.7372940979136892E-3</v>
          </cell>
          <cell r="E605">
            <v>0.67294256293537957</v>
          </cell>
          <cell r="F605">
            <v>1.5808144011470098</v>
          </cell>
          <cell r="G605">
            <v>1.3420882528598765</v>
          </cell>
          <cell r="H605">
            <v>5.9930187134042287E-2</v>
          </cell>
          <cell r="I605">
            <v>7.2650311586747423E-4</v>
          </cell>
        </row>
        <row r="606">
          <cell r="A606" t="str">
            <v>T_C-HY-DSL-S2</v>
          </cell>
          <cell r="B606" t="str">
            <v>VAR_ncap</v>
          </cell>
          <cell r="C606" t="str">
            <v>-</v>
          </cell>
          <cell r="E606">
            <v>0.13822683380943801</v>
          </cell>
          <cell r="F606">
            <v>0.14214842158659199</v>
          </cell>
          <cell r="G606">
            <v>4.7940510794145098E-5</v>
          </cell>
          <cell r="H606">
            <v>5.1066809318404999E-5</v>
          </cell>
        </row>
        <row r="607">
          <cell r="A607" t="str">
            <v>T_C-HY-DSL-S2</v>
          </cell>
          <cell r="B607" t="str">
            <v>VAR_cap</v>
          </cell>
          <cell r="C607" t="str">
            <v>-</v>
          </cell>
          <cell r="D607">
            <v>2.5986386435055E-4</v>
          </cell>
          <cell r="E607">
            <v>0.13690725085363839</v>
          </cell>
          <cell r="F607">
            <v>0.26932971503759034</v>
          </cell>
          <cell r="G607">
            <v>0.22697765118273588</v>
          </cell>
          <cell r="H607">
            <v>1.2039357581928832E-2</v>
          </cell>
          <cell r="I607">
            <v>5.6804023218664967E-5</v>
          </cell>
        </row>
        <row r="608">
          <cell r="A608" t="str">
            <v>D-T-ELC-Bus_c_S1</v>
          </cell>
          <cell r="B608" t="str">
            <v>VAR_fout</v>
          </cell>
          <cell r="C608" t="str">
            <v>T-ELC-Bus_c_BatSTGin_S1</v>
          </cell>
          <cell r="D608">
            <v>3.9031949772713509E-4</v>
          </cell>
          <cell r="E608">
            <v>9.9972817161332952E-4</v>
          </cell>
          <cell r="F608">
            <v>1.1146834067327852E-3</v>
          </cell>
          <cell r="G608">
            <v>1.5842764747204859E-2</v>
          </cell>
          <cell r="H608">
            <v>5.4398455731961406E-2</v>
          </cell>
          <cell r="I608">
            <v>0.11161242935213525</v>
          </cell>
        </row>
        <row r="609">
          <cell r="A609" t="str">
            <v>D-T-ELC-Bus_c_S1</v>
          </cell>
          <cell r="B609" t="str">
            <v>VAR_fin</v>
          </cell>
          <cell r="C609" t="str">
            <v>TELC</v>
          </cell>
          <cell r="D609">
            <v>3.9031949772713509E-4</v>
          </cell>
          <cell r="E609">
            <v>9.9972817161332952E-4</v>
          </cell>
          <cell r="F609">
            <v>1.1146834067327852E-3</v>
          </cell>
          <cell r="G609">
            <v>1.5842764747204859E-2</v>
          </cell>
          <cell r="H609">
            <v>5.4398455731961406E-2</v>
          </cell>
          <cell r="I609">
            <v>0.11161242935213525</v>
          </cell>
        </row>
        <row r="610">
          <cell r="A610" t="str">
            <v>D-T-ELC-Bus_c_S1</v>
          </cell>
          <cell r="B610" t="str">
            <v>VAR_ncap</v>
          </cell>
          <cell r="C610" t="str">
            <v>-</v>
          </cell>
          <cell r="D610">
            <v>6.8379440992300704E-5</v>
          </cell>
          <cell r="E610">
            <v>4.5006742606032598E-5</v>
          </cell>
          <cell r="F610">
            <v>1.6848180005272198E-5</v>
          </cell>
          <cell r="G610">
            <v>1.59888198954026E-3</v>
          </cell>
          <cell r="H610">
            <v>5.9458178095379002E-3</v>
          </cell>
          <cell r="I610">
            <v>1.0881438823262301E-2</v>
          </cell>
        </row>
        <row r="611">
          <cell r="A611" t="str">
            <v>D-T-ELC-Bus_c_S1</v>
          </cell>
          <cell r="B611" t="str">
            <v>VAR_cap</v>
          </cell>
          <cell r="C611" t="str">
            <v>-</v>
          </cell>
          <cell r="D611">
            <v>6.8379440992300704E-5</v>
          </cell>
          <cell r="E611">
            <v>1.13386183598333E-4</v>
          </cell>
          <cell r="F611">
            <v>1.30234363603605E-4</v>
          </cell>
          <cell r="G611">
            <v>1.70480673965044E-3</v>
          </cell>
          <cell r="H611">
            <v>6.3983167074178103E-3</v>
          </cell>
          <cell r="I611">
            <v>1.38930084578581E-2</v>
          </cell>
        </row>
        <row r="612">
          <cell r="A612" t="str">
            <v>T_C-HY-GSL-S4</v>
          </cell>
          <cell r="B612" t="str">
            <v>VAR_fout</v>
          </cell>
          <cell r="C612" t="str">
            <v>CO2_T</v>
          </cell>
          <cell r="D612">
            <v>6.2663699517395486</v>
          </cell>
          <cell r="E612">
            <v>9.624563649397107</v>
          </cell>
          <cell r="F612">
            <v>9.2048811917840716</v>
          </cell>
          <cell r="G612">
            <v>7.8238693167337328</v>
          </cell>
          <cell r="H612">
            <v>9.081454247744189E-2</v>
          </cell>
          <cell r="I612">
            <v>2.8854751392146896E-2</v>
          </cell>
        </row>
        <row r="613">
          <cell r="A613" t="str">
            <v>T_C-HY-GSL-S4</v>
          </cell>
          <cell r="B613" t="str">
            <v>VAR_fout</v>
          </cell>
          <cell r="C613" t="str">
            <v>TPCAR</v>
          </cell>
          <cell r="D613">
            <v>0.10204450183476819</v>
          </cell>
          <cell r="E613">
            <v>0.18219528435147689</v>
          </cell>
          <cell r="F613">
            <v>0.17422450847486357</v>
          </cell>
          <cell r="G613">
            <v>0.14705303251871149</v>
          </cell>
          <cell r="H613">
            <v>8.6654563663053283E-4</v>
          </cell>
          <cell r="I613">
            <v>2.7354693122047795E-4</v>
          </cell>
        </row>
        <row r="614">
          <cell r="A614" t="str">
            <v>T_C-HY-GSL-S4</v>
          </cell>
          <cell r="B614" t="str">
            <v>VAR_fin</v>
          </cell>
          <cell r="C614" t="str">
            <v>TGSL</v>
          </cell>
          <cell r="D614">
            <v>8.4910161947690327E-2</v>
          </cell>
          <cell r="E614">
            <v>0.13041414159074691</v>
          </cell>
          <cell r="F614">
            <v>0.12472738742254856</v>
          </cell>
          <cell r="G614">
            <v>0.10601448938663618</v>
          </cell>
          <cell r="H614">
            <v>1.2305493560628991E-3</v>
          </cell>
          <cell r="I614">
            <v>3.9098579122150249E-4</v>
          </cell>
        </row>
        <row r="615">
          <cell r="A615" t="str">
            <v>T_C-HY-GSL-S4</v>
          </cell>
          <cell r="B615" t="str">
            <v>VAR_ncap</v>
          </cell>
          <cell r="C615" t="str">
            <v>-</v>
          </cell>
          <cell r="E615">
            <v>5.0063651661249795E-4</v>
          </cell>
          <cell r="F615">
            <v>4.5223942136902799E-5</v>
          </cell>
          <cell r="G615">
            <v>2.8614911649936999E-5</v>
          </cell>
          <cell r="H615">
            <v>3.1469138485548597E-5</v>
          </cell>
        </row>
        <row r="616">
          <cell r="A616" t="str">
            <v>T_C-HY-GSL-S4</v>
          </cell>
          <cell r="B616" t="str">
            <v>VAR_cap</v>
          </cell>
          <cell r="C616" t="str">
            <v>-</v>
          </cell>
          <cell r="D616">
            <v>8.0963014790825603E-3</v>
          </cell>
          <cell r="E616">
            <v>1.4348157972930837E-2</v>
          </cell>
          <cell r="F616">
            <v>1.3786693475744367E-2</v>
          </cell>
          <cell r="G616">
            <v>1.1598770325785343E-2</v>
          </cell>
          <cell r="H616">
            <v>8.2224793559432688E-5</v>
          </cell>
          <cell r="I616">
            <v>2.6841507174491917E-5</v>
          </cell>
        </row>
        <row r="617">
          <cell r="A617" t="str">
            <v>T_C-HY-DSL-S3</v>
          </cell>
          <cell r="B617" t="str">
            <v>VAR_fout</v>
          </cell>
          <cell r="C617" t="str">
            <v>CO2_T</v>
          </cell>
          <cell r="D617">
            <v>2.1192226709354154</v>
          </cell>
          <cell r="E617">
            <v>3.3340141833105172</v>
          </cell>
          <cell r="F617">
            <v>3.2035139586465107</v>
          </cell>
          <cell r="G617">
            <v>2.4203013447483039</v>
          </cell>
          <cell r="H617">
            <v>6.9210857772193102E-2</v>
          </cell>
          <cell r="I617">
            <v>2.1019609367103308E-2</v>
          </cell>
        </row>
        <row r="618">
          <cell r="A618" t="str">
            <v>T_C-HY-DSL-S3</v>
          </cell>
          <cell r="B618" t="str">
            <v>VAR_fout</v>
          </cell>
          <cell r="C618" t="str">
            <v>TPCAR</v>
          </cell>
          <cell r="D618">
            <v>2.598842806486179E-2</v>
          </cell>
          <cell r="E618">
            <v>5.4094302802349316E-2</v>
          </cell>
          <cell r="F618">
            <v>5.1807088439340038E-2</v>
          </cell>
          <cell r="G618">
            <v>4.1421897745267992E-2</v>
          </cell>
          <cell r="H618">
            <v>6.7544434454735113E-4</v>
          </cell>
          <cell r="I618">
            <v>2.0310160961577414E-4</v>
          </cell>
        </row>
        <row r="619">
          <cell r="A619" t="str">
            <v>T_C-HY-DSL-S3</v>
          </cell>
          <cell r="B619" t="str">
            <v>VAR_fin</v>
          </cell>
          <cell r="C619" t="str">
            <v>TDSL</v>
          </cell>
          <cell r="D619">
            <v>2.891163261849131E-2</v>
          </cell>
          <cell r="E619">
            <v>4.54845045472103E-2</v>
          </cell>
          <cell r="F619">
            <v>4.3704146775532256E-2</v>
          </cell>
          <cell r="G619">
            <v>3.3019117936538889E-2</v>
          </cell>
          <cell r="H619">
            <v>9.4421361217180322E-4</v>
          </cell>
          <cell r="I619">
            <v>2.8676138290727583E-4</v>
          </cell>
        </row>
        <row r="620">
          <cell r="A620" t="str">
            <v>T_C-HY-DSL-S3</v>
          </cell>
          <cell r="B620" t="str">
            <v>VAR_ncap</v>
          </cell>
          <cell r="C620" t="str">
            <v>-</v>
          </cell>
          <cell r="E620">
            <v>4.7347544592505903E-5</v>
          </cell>
          <cell r="F620">
            <v>3.65566185646808E-5</v>
          </cell>
          <cell r="G620">
            <v>1.7900045525999601E-5</v>
          </cell>
          <cell r="H620">
            <v>1.78063711289785E-5</v>
          </cell>
        </row>
        <row r="621">
          <cell r="A621" t="str">
            <v>T_C-HY-DSL-S3</v>
          </cell>
          <cell r="B621" t="str">
            <v>VAR_cap</v>
          </cell>
          <cell r="C621" t="str">
            <v>-</v>
          </cell>
          <cell r="D621">
            <v>1.8564869787716699E-3</v>
          </cell>
          <cell r="E621">
            <v>3.7210242271016481E-3</v>
          </cell>
          <cell r="F621">
            <v>3.5780744710818373E-3</v>
          </cell>
          <cell r="G621">
            <v>2.8606161949999626E-3</v>
          </cell>
          <cell r="H621">
            <v>5.2932002828747626E-5</v>
          </cell>
          <cell r="I621">
            <v>1.6604456321321752E-5</v>
          </cell>
        </row>
        <row r="622">
          <cell r="A622" t="str">
            <v>D-T-ELC-Bus_c_S2</v>
          </cell>
          <cell r="B622" t="str">
            <v>VAR_fout</v>
          </cell>
          <cell r="C622" t="str">
            <v>T-ELC-Bus_c_BatSTGin_S2</v>
          </cell>
          <cell r="D622">
            <v>8.747601284145426E-4</v>
          </cell>
          <cell r="E622">
            <v>1.3166860456155906E-3</v>
          </cell>
          <cell r="F622">
            <v>1.2916169710523479E-3</v>
          </cell>
          <cell r="G622">
            <v>1.8739814275846817E-3</v>
          </cell>
          <cell r="H622">
            <v>9.381854492974874E-2</v>
          </cell>
          <cell r="I622">
            <v>0.14471129660768606</v>
          </cell>
        </row>
        <row r="623">
          <cell r="A623" t="str">
            <v>D-T-ELC-Bus_c_S2</v>
          </cell>
          <cell r="B623" t="str">
            <v>VAR_fin</v>
          </cell>
          <cell r="C623" t="str">
            <v>TELC</v>
          </cell>
          <cell r="D623">
            <v>8.747601284145426E-4</v>
          </cell>
          <cell r="E623">
            <v>1.3166860456155906E-3</v>
          </cell>
          <cell r="F623">
            <v>1.2916169710523479E-3</v>
          </cell>
          <cell r="G623">
            <v>1.8739814275846817E-3</v>
          </cell>
          <cell r="H623">
            <v>9.381854492974874E-2</v>
          </cell>
          <cell r="I623">
            <v>0.14471129660768606</v>
          </cell>
        </row>
        <row r="624">
          <cell r="A624" t="str">
            <v>D-T-ELC-Bus_c_S2</v>
          </cell>
          <cell r="B624" t="str">
            <v>VAR_ncap</v>
          </cell>
          <cell r="C624" t="str">
            <v>-</v>
          </cell>
          <cell r="D624">
            <v>1.12249736010021E-4</v>
          </cell>
          <cell r="E624">
            <v>3.2222645428384699E-5</v>
          </cell>
          <cell r="F624">
            <v>1.24665400705034E-5</v>
          </cell>
          <cell r="G624">
            <v>1.03198401991257E-4</v>
          </cell>
          <cell r="H624">
            <v>8.3682693259707602E-3</v>
          </cell>
          <cell r="I624">
            <v>1.3587540204255099E-2</v>
          </cell>
        </row>
        <row r="625">
          <cell r="A625" t="str">
            <v>D-T-ELC-Bus_c_S2</v>
          </cell>
          <cell r="B625" t="str">
            <v>VAR_cap</v>
          </cell>
          <cell r="C625" t="str">
            <v>-</v>
          </cell>
          <cell r="D625">
            <v>1.12249736010021E-4</v>
          </cell>
          <cell r="E625">
            <v>1.4447238143840501E-4</v>
          </cell>
          <cell r="F625">
            <v>1.56938921508909E-4</v>
          </cell>
          <cell r="G625">
            <v>2.2575100196874399E-4</v>
          </cell>
          <cell r="H625">
            <v>1.15838133986694E-2</v>
          </cell>
          <cell r="I625">
            <v>1.8345355279496101E-2</v>
          </cell>
        </row>
        <row r="626">
          <cell r="A626" t="str">
            <v>T_C-HY-DSL-S4</v>
          </cell>
          <cell r="B626" t="str">
            <v>VAR_fout</v>
          </cell>
          <cell r="C626" t="str">
            <v>CO2_T</v>
          </cell>
          <cell r="D626">
            <v>2.5860815785457789</v>
          </cell>
          <cell r="E626">
            <v>11.603597194334245</v>
          </cell>
          <cell r="F626">
            <v>10.981776910170758</v>
          </cell>
          <cell r="G626">
            <v>8.9240165689609086</v>
          </cell>
          <cell r="H626">
            <v>8.5298846493453068E-2</v>
          </cell>
          <cell r="I626">
            <v>2.79570930910467E-2</v>
          </cell>
        </row>
        <row r="627">
          <cell r="A627" t="str">
            <v>T_C-HY-DSL-S4</v>
          </cell>
          <cell r="B627" t="str">
            <v>VAR_fout</v>
          </cell>
          <cell r="C627" t="str">
            <v>TPCAR</v>
          </cell>
          <cell r="D627">
            <v>4.7452914998705728E-2</v>
          </cell>
          <cell r="E627">
            <v>0.25780730807928448</v>
          </cell>
          <cell r="F627">
            <v>0.24449373450866529</v>
          </cell>
          <cell r="G627">
            <v>0.20034759439394045</v>
          </cell>
          <cell r="H627">
            <v>8.2192257266460323E-4</v>
          </cell>
          <cell r="I627">
            <v>2.6663382539561823E-4</v>
          </cell>
        </row>
        <row r="628">
          <cell r="A628" t="str">
            <v>T_C-HY-DSL-S4</v>
          </cell>
          <cell r="B628" t="str">
            <v>VAR_fin</v>
          </cell>
          <cell r="C628" t="str">
            <v>TDSL</v>
          </cell>
          <cell r="D628">
            <v>3.5280785519042047E-2</v>
          </cell>
          <cell r="E628">
            <v>0.15830282666213141</v>
          </cell>
          <cell r="F628">
            <v>0.14981960314011958</v>
          </cell>
          <cell r="G628">
            <v>0.12174647433780235</v>
          </cell>
          <cell r="H628">
            <v>1.1636950408383786E-3</v>
          </cell>
          <cell r="I628">
            <v>3.8140645417526271E-4</v>
          </cell>
        </row>
        <row r="629">
          <cell r="A629" t="str">
            <v>T_C-HY-DSL-S4</v>
          </cell>
          <cell r="B629" t="str">
            <v>VAR_ncap</v>
          </cell>
          <cell r="C629" t="str">
            <v>-</v>
          </cell>
          <cell r="E629">
            <v>1.16869355439248E-2</v>
          </cell>
          <cell r="F629">
            <v>4.6151022208755199E-5</v>
          </cell>
          <cell r="G629">
            <v>2.19912021294336E-5</v>
          </cell>
          <cell r="H629">
            <v>3.05587312171577E-5</v>
          </cell>
        </row>
        <row r="630">
          <cell r="A630" t="str">
            <v>T_C-HY-DSL-S4</v>
          </cell>
          <cell r="B630" t="str">
            <v>VAR_cap</v>
          </cell>
          <cell r="C630" t="str">
            <v>-</v>
          </cell>
          <cell r="D630">
            <v>3.7730346420031002E-3</v>
          </cell>
          <cell r="E630">
            <v>2.0301168077039685E-2</v>
          </cell>
          <cell r="F630">
            <v>1.927851120566763E-2</v>
          </cell>
          <cell r="G630">
            <v>1.5796303923225119E-2</v>
          </cell>
          <cell r="H630">
            <v>7.8102092388421314E-5</v>
          </cell>
          <cell r="I630">
            <v>2.6149830226676879E-5</v>
          </cell>
        </row>
        <row r="631">
          <cell r="A631" t="str">
            <v>D-T-ELC-Bus_c_S3</v>
          </cell>
          <cell r="B631" t="str">
            <v>VAR_fout</v>
          </cell>
          <cell r="C631" t="str">
            <v>T-ELC-Bus_c_BatSTGin_S3</v>
          </cell>
          <cell r="D631">
            <v>3.9077942144119505E-4</v>
          </cell>
          <cell r="E631">
            <v>7.391604753730288E-4</v>
          </cell>
          <cell r="F631">
            <v>6.7252180106809796E-4</v>
          </cell>
          <cell r="G631">
            <v>9.2126824337332349E-4</v>
          </cell>
          <cell r="H631">
            <v>4.1103964218018136E-3</v>
          </cell>
          <cell r="I631">
            <v>8.6940067052049159E-3</v>
          </cell>
        </row>
        <row r="632">
          <cell r="A632" t="str">
            <v>D-T-ELC-Bus_c_S3</v>
          </cell>
          <cell r="B632" t="str">
            <v>VAR_fin</v>
          </cell>
          <cell r="C632" t="str">
            <v>TELC</v>
          </cell>
          <cell r="D632">
            <v>3.9077942144119505E-4</v>
          </cell>
          <cell r="E632">
            <v>7.391604753730288E-4</v>
          </cell>
          <cell r="F632">
            <v>6.7252180106809796E-4</v>
          </cell>
          <cell r="G632">
            <v>9.2126824337332349E-4</v>
          </cell>
          <cell r="H632">
            <v>4.1103964218018136E-3</v>
          </cell>
          <cell r="I632">
            <v>8.6940067052049159E-3</v>
          </cell>
        </row>
        <row r="633">
          <cell r="A633" t="str">
            <v>D-T-ELC-Bus_c_S3</v>
          </cell>
          <cell r="B633" t="str">
            <v>VAR_ncap</v>
          </cell>
          <cell r="C633" t="str">
            <v>-</v>
          </cell>
          <cell r="D633">
            <v>5.7100331678782E-5</v>
          </cell>
          <cell r="E633">
            <v>2.6740151261013201E-5</v>
          </cell>
          <cell r="F633">
            <v>8.1283471212581908E-6</v>
          </cell>
          <cell r="G633">
            <v>6.4293494377855198E-5</v>
          </cell>
          <cell r="H633">
            <v>3.9603756485094002E-4</v>
          </cell>
          <cell r="I633">
            <v>9.2581058097567902E-4</v>
          </cell>
        </row>
        <row r="634">
          <cell r="A634" t="str">
            <v>D-T-ELC-Bus_c_S3</v>
          </cell>
          <cell r="B634" t="str">
            <v>VAR_cap</v>
          </cell>
          <cell r="C634" t="str">
            <v>-</v>
          </cell>
          <cell r="D634">
            <v>5.7100331678782E-5</v>
          </cell>
          <cell r="E634">
            <v>8.3840482939795193E-5</v>
          </cell>
          <cell r="F634">
            <v>9.1968830061053405E-5</v>
          </cell>
          <cell r="G634">
            <v>1.13949551668268E-4</v>
          </cell>
          <cell r="H634">
            <v>5.07963207342885E-4</v>
          </cell>
          <cell r="I634">
            <v>1.0614618614460201E-3</v>
          </cell>
        </row>
        <row r="635">
          <cell r="A635" t="str">
            <v>D-T-ELC-Bus_c_S4</v>
          </cell>
          <cell r="B635" t="str">
            <v>VAR_fout</v>
          </cell>
          <cell r="C635" t="str">
            <v>T-ELC-Bus_c_BatSTGin_S4</v>
          </cell>
          <cell r="E635">
            <v>5.4143095109542102E-5</v>
          </cell>
          <cell r="F635">
            <v>1.3058435362052375E-4</v>
          </cell>
          <cell r="G635">
            <v>3.3941766494547185E-4</v>
          </cell>
          <cell r="H635">
            <v>5.4654928967020884E-4</v>
          </cell>
          <cell r="I635">
            <v>3.0457099120122504E-4</v>
          </cell>
        </row>
        <row r="636">
          <cell r="A636" t="str">
            <v>D-T-ELC-Bus_c_S4</v>
          </cell>
          <cell r="B636" t="str">
            <v>VAR_fin</v>
          </cell>
          <cell r="C636" t="str">
            <v>TELC</v>
          </cell>
          <cell r="E636">
            <v>5.4143095109542102E-5</v>
          </cell>
          <cell r="F636">
            <v>1.3058435362052375E-4</v>
          </cell>
          <cell r="G636">
            <v>3.3941766494547185E-4</v>
          </cell>
          <cell r="H636">
            <v>5.4654928967020884E-4</v>
          </cell>
          <cell r="I636">
            <v>3.0457099120122504E-4</v>
          </cell>
        </row>
        <row r="637">
          <cell r="A637" t="str">
            <v>D-T-ELC-Bus_c_S4</v>
          </cell>
          <cell r="B637" t="str">
            <v>VAR_ncap</v>
          </cell>
          <cell r="C637" t="str">
            <v>-</v>
          </cell>
          <cell r="D637">
            <v>9.0063360838445395E-6</v>
          </cell>
          <cell r="E637">
            <v>7.6123055096121104E-6</v>
          </cell>
          <cell r="F637">
            <v>7.5715355600286599E-6</v>
          </cell>
          <cell r="G637">
            <v>3.7350886027747299E-5</v>
          </cell>
          <cell r="H637">
            <v>7.7370992584186406E-5</v>
          </cell>
          <cell r="I637">
            <v>4.2098291986469097E-5</v>
          </cell>
        </row>
        <row r="638">
          <cell r="A638" t="str">
            <v>D-T-ELC-Bus_c_S4</v>
          </cell>
          <cell r="B638" t="str">
            <v>VAR_cap</v>
          </cell>
          <cell r="C638" t="str">
            <v>-</v>
          </cell>
          <cell r="D638">
            <v>9.0063360838445395E-6</v>
          </cell>
          <cell r="E638">
            <v>1.66186415934567E-5</v>
          </cell>
          <cell r="F638">
            <v>2.4190177153485299E-5</v>
          </cell>
          <cell r="G638">
            <v>4.6585609532055697E-5</v>
          </cell>
          <cell r="H638">
            <v>1.08484301473086E-4</v>
          </cell>
          <cell r="I638">
            <v>5.5676021966059797E-5</v>
          </cell>
        </row>
        <row r="639">
          <cell r="A639" t="str">
            <v>D-TH2O</v>
          </cell>
          <cell r="B639" t="str">
            <v>VAR_fout</v>
          </cell>
          <cell r="C639" t="str">
            <v>TH2O</v>
          </cell>
          <cell r="D639">
            <v>5.0817058060449458E-3</v>
          </cell>
          <cell r="E639">
            <v>1.503269714222568E-2</v>
          </cell>
          <cell r="F639">
            <v>1.5150403568969104E-2</v>
          </cell>
          <cell r="G639">
            <v>6.614440292454804E-2</v>
          </cell>
          <cell r="H639">
            <v>1.3998500010774877</v>
          </cell>
          <cell r="I639">
            <v>3.0888930078661629</v>
          </cell>
        </row>
        <row r="640">
          <cell r="A640" t="str">
            <v>D-TH2O</v>
          </cell>
          <cell r="B640" t="str">
            <v>VAR_fin</v>
          </cell>
          <cell r="C640" t="str">
            <v>H2</v>
          </cell>
          <cell r="D640">
            <v>5.0817058060449458E-3</v>
          </cell>
          <cell r="E640">
            <v>1.503269714222568E-2</v>
          </cell>
          <cell r="F640">
            <v>1.5150403568969104E-2</v>
          </cell>
          <cell r="G640">
            <v>6.614440292454804E-2</v>
          </cell>
          <cell r="H640">
            <v>1.3998500010774877</v>
          </cell>
          <cell r="I640">
            <v>3.0888930078661629</v>
          </cell>
        </row>
        <row r="641">
          <cell r="A641" t="str">
            <v>D-TH2O</v>
          </cell>
          <cell r="B641" t="str">
            <v>VAR_ncap</v>
          </cell>
          <cell r="C641" t="str">
            <v>-</v>
          </cell>
          <cell r="D641">
            <v>1.00645261235445E-3</v>
          </cell>
          <cell r="E641">
            <v>1.7653964442123299E-3</v>
          </cell>
          <cell r="F641">
            <v>4.6168348643570903E-6</v>
          </cell>
          <cell r="G641">
            <v>8.8754142913707694E-3</v>
          </cell>
          <cell r="H641">
            <v>9.2446236269822096E-2</v>
          </cell>
          <cell r="I641">
            <v>0.30281046994354899</v>
          </cell>
        </row>
        <row r="642">
          <cell r="A642" t="str">
            <v>D-TH2O</v>
          </cell>
          <cell r="B642" t="str">
            <v>VAR_cap</v>
          </cell>
          <cell r="C642" t="str">
            <v>-</v>
          </cell>
          <cell r="D642">
            <v>1.00645261235445E-3</v>
          </cell>
          <cell r="E642">
            <v>2.7718490565667802E-3</v>
          </cell>
          <cell r="F642">
            <v>2.77646589143113E-3</v>
          </cell>
          <cell r="G642">
            <v>1.16518801828019E-2</v>
          </cell>
          <cell r="H642">
            <v>0.248743861871249</v>
          </cell>
          <cell r="I642">
            <v>0.55155433181479796</v>
          </cell>
        </row>
        <row r="643">
          <cell r="A643" t="str">
            <v>TFHGV-HYBDSL</v>
          </cell>
          <cell r="B643" t="str">
            <v>VAR_fout</v>
          </cell>
          <cell r="C643" t="str">
            <v>CO2_T</v>
          </cell>
          <cell r="E643">
            <v>386.42378924803501</v>
          </cell>
          <cell r="F643">
            <v>542.22798846737192</v>
          </cell>
          <cell r="G643">
            <v>784.52509914456095</v>
          </cell>
          <cell r="H643">
            <v>790.45305961778206</v>
          </cell>
          <cell r="I643">
            <v>195.11694104685571</v>
          </cell>
        </row>
        <row r="644">
          <cell r="A644" t="str">
            <v>TFHGV-HYBDSL</v>
          </cell>
          <cell r="B644" t="str">
            <v>VAR_fout</v>
          </cell>
          <cell r="C644" t="str">
            <v>TFHGV</v>
          </cell>
          <cell r="E644">
            <v>0.86176644479778142</v>
          </cell>
          <cell r="F644">
            <v>1.209226499229449</v>
          </cell>
          <cell r="G644">
            <v>1.7495750115696911</v>
          </cell>
          <cell r="H644">
            <v>1.7627949984443354</v>
          </cell>
          <cell r="I644">
            <v>0.43513167999561037</v>
          </cell>
        </row>
        <row r="645">
          <cell r="A645" t="str">
            <v>TFHGV-HYBDSL</v>
          </cell>
          <cell r="B645" t="str">
            <v>VAR_fin</v>
          </cell>
          <cell r="C645" t="str">
            <v>TDSL</v>
          </cell>
          <cell r="E645">
            <v>5.2718115859213581</v>
          </cell>
          <cell r="F645">
            <v>7.3973804702233705</v>
          </cell>
          <cell r="G645">
            <v>10.70293450401857</v>
          </cell>
          <cell r="H645">
            <v>10.783807088919268</v>
          </cell>
          <cell r="I645">
            <v>2.6618955122354135</v>
          </cell>
        </row>
        <row r="646">
          <cell r="A646" t="str">
            <v>TFHGV-HYBDSL</v>
          </cell>
          <cell r="B646" t="str">
            <v>VAR_ncap</v>
          </cell>
          <cell r="C646" t="str">
            <v>-</v>
          </cell>
          <cell r="E646">
            <v>1.62117944618595E-2</v>
          </cell>
          <cell r="F646">
            <v>6.53768124407356E-3</v>
          </cell>
          <cell r="G646">
            <v>2.3209177406601701E-2</v>
          </cell>
          <cell r="H646">
            <v>1.23640276115339E-2</v>
          </cell>
          <cell r="I646">
            <v>8.2490432498950796E-3</v>
          </cell>
        </row>
        <row r="647">
          <cell r="A647" t="str">
            <v>TFHGV-HYBDSL</v>
          </cell>
          <cell r="B647" t="str">
            <v>VAR_cap</v>
          </cell>
          <cell r="C647" t="str">
            <v>-</v>
          </cell>
          <cell r="E647">
            <v>1.62117944618595E-2</v>
          </cell>
          <cell r="F647">
            <v>2.2749475705933098E-2</v>
          </cell>
          <cell r="G647">
            <v>3.2914037921840701E-2</v>
          </cell>
          <cell r="H647">
            <v>3.5207929117246503E-2</v>
          </cell>
          <cell r="I647">
            <v>1.0418789594908599E-2</v>
          </cell>
        </row>
        <row r="648">
          <cell r="A648" t="str">
            <v>D-TKER</v>
          </cell>
          <cell r="B648" t="str">
            <v>VAR_fout</v>
          </cell>
          <cell r="C648" t="str">
            <v>CO2</v>
          </cell>
          <cell r="D648">
            <v>80.763254672403804</v>
          </cell>
          <cell r="E648">
            <v>102.299643522715</v>
          </cell>
          <cell r="F648">
            <v>134.604226798182</v>
          </cell>
          <cell r="G648">
            <v>186.46463697248501</v>
          </cell>
          <cell r="H648">
            <v>156.014378867224</v>
          </cell>
          <cell r="I648">
            <v>1.9749194547337801E-5</v>
          </cell>
        </row>
        <row r="649">
          <cell r="A649" t="str">
            <v>D-TKER</v>
          </cell>
          <cell r="B649" t="str">
            <v>VAR_fout</v>
          </cell>
          <cell r="C649" t="str">
            <v>TKER</v>
          </cell>
          <cell r="D649">
            <v>1.0930817228491501</v>
          </cell>
          <cell r="E649">
            <v>1.3845636984571901</v>
          </cell>
          <cell r="F649">
            <v>1.82178666186924</v>
          </cell>
          <cell r="G649">
            <v>2.5236858947683101</v>
          </cell>
          <cell r="H649">
            <v>2.1115600991213701</v>
          </cell>
          <cell r="I649">
            <v>2.6729338346072499E-7</v>
          </cell>
        </row>
        <row r="650">
          <cell r="A650" t="str">
            <v>D-TKER</v>
          </cell>
          <cell r="B650" t="str">
            <v>VAR_fin</v>
          </cell>
          <cell r="C650" t="str">
            <v>KER</v>
          </cell>
          <cell r="D650">
            <v>1.1093853663791744</v>
          </cell>
          <cell r="E650">
            <v>1.4052148835537817</v>
          </cell>
          <cell r="F650">
            <v>1.8489591593156731</v>
          </cell>
          <cell r="G650">
            <v>2.561327430940735</v>
          </cell>
          <cell r="H650">
            <v>2.143054654769565</v>
          </cell>
          <cell r="I650">
            <v>2.7128014488101334E-7</v>
          </cell>
        </row>
        <row r="651">
          <cell r="A651" t="str">
            <v>T_B_u-BEVELC-S1</v>
          </cell>
          <cell r="B651" t="str">
            <v>VAR_fout</v>
          </cell>
          <cell r="C651" t="str">
            <v>TPBSu</v>
          </cell>
          <cell r="D651">
            <v>1.7327939898827964E-6</v>
          </cell>
          <cell r="E651">
            <v>6.7186182150611676E-4</v>
          </cell>
          <cell r="F651">
            <v>2.7528172340698051E-3</v>
          </cell>
          <cell r="G651">
            <v>2.4873473314841917E-2</v>
          </cell>
          <cell r="H651">
            <v>4.8151341276101198E-2</v>
          </cell>
          <cell r="I651">
            <v>0.11141414351057517</v>
          </cell>
        </row>
        <row r="652">
          <cell r="A652" t="str">
            <v>T_B_u-BEVELC-S1</v>
          </cell>
          <cell r="B652" t="str">
            <v>VAR_fin</v>
          </cell>
          <cell r="C652" t="str">
            <v>T-ELC-Bus_u_BatSTGout_S1</v>
          </cell>
          <cell r="D652">
            <v>4.5757196379811226E-6</v>
          </cell>
          <cell r="E652">
            <v>1.7122572684582489E-3</v>
          </cell>
          <cell r="F652">
            <v>6.7486415580503825E-3</v>
          </cell>
          <cell r="G652">
            <v>5.5618829731870614E-2</v>
          </cell>
          <cell r="H652">
            <v>0.10185042511801164</v>
          </cell>
          <cell r="I652">
            <v>0.20723740171121668</v>
          </cell>
        </row>
        <row r="653">
          <cell r="A653" t="str">
            <v>T_B_u-BEVELC-S1</v>
          </cell>
          <cell r="B653" t="str">
            <v>VAR_ncap</v>
          </cell>
          <cell r="C653" t="str">
            <v>-</v>
          </cell>
          <cell r="E653">
            <v>1.2664538743355601E-5</v>
          </cell>
          <cell r="F653">
            <v>3.9905477918938899E-5</v>
          </cell>
          <cell r="G653">
            <v>4.6823848764690799E-4</v>
          </cell>
          <cell r="H653">
            <v>6.8684558855818903E-5</v>
          </cell>
          <cell r="I653">
            <v>2.1736425868311201E-3</v>
          </cell>
        </row>
        <row r="654">
          <cell r="A654" t="str">
            <v>T_B_u-BEVELC-S1</v>
          </cell>
          <cell r="B654" t="str">
            <v>VAR_cap</v>
          </cell>
          <cell r="C654" t="str">
            <v>-</v>
          </cell>
          <cell r="D654">
            <v>3.02390998593531E-8</v>
          </cell>
          <cell r="E654">
            <v>1.2706029601302155E-5</v>
          </cell>
          <cell r="F654">
            <v>5.258764436366347E-5</v>
          </cell>
          <cell r="G654">
            <v>4.6993206537790426E-4</v>
          </cell>
          <cell r="H654">
            <v>9.1559902935132412E-4</v>
          </cell>
          <cell r="I654">
            <v>2.3565750059244624E-3</v>
          </cell>
        </row>
        <row r="655">
          <cell r="A655" t="str">
            <v>TPSHPH2OEXT</v>
          </cell>
          <cell r="B655" t="str">
            <v>VAR_fout</v>
          </cell>
          <cell r="C655" t="str">
            <v>TPSHP</v>
          </cell>
          <cell r="G655">
            <v>1.34000531572005E-6</v>
          </cell>
        </row>
        <row r="656">
          <cell r="A656" t="str">
            <v>TPSHPH2OEXT</v>
          </cell>
          <cell r="B656" t="str">
            <v>VAR_fin</v>
          </cell>
          <cell r="C656" t="str">
            <v>TH2O</v>
          </cell>
          <cell r="G656">
            <v>7.4715447906814439E-7</v>
          </cell>
        </row>
        <row r="657">
          <cell r="A657" t="str">
            <v>TPSHPH2OEXT</v>
          </cell>
          <cell r="B657" t="str">
            <v>VAR_ncap</v>
          </cell>
          <cell r="C657" t="str">
            <v>-</v>
          </cell>
          <cell r="G657">
            <v>2.2824918331168199E-6</v>
          </cell>
        </row>
        <row r="658">
          <cell r="A658" t="str">
            <v>TPSHPH2OEXT</v>
          </cell>
          <cell r="B658" t="str">
            <v>VAR_cap</v>
          </cell>
          <cell r="C658" t="str">
            <v>-</v>
          </cell>
          <cell r="G658">
            <v>2.2824918331168199E-6</v>
          </cell>
          <cell r="H658">
            <v>-3.3382684000595299E-9</v>
          </cell>
          <cell r="I658">
            <v>-1.5852818689901432E-9</v>
          </cell>
        </row>
        <row r="659">
          <cell r="A659" t="str">
            <v>T_B_u-BEVELC-S2</v>
          </cell>
          <cell r="B659" t="str">
            <v>VAR_fout</v>
          </cell>
          <cell r="C659" t="str">
            <v>TPBSu</v>
          </cell>
          <cell r="D659">
            <v>3.8185452336500351E-4</v>
          </cell>
          <cell r="E659">
            <v>7.2084068168931485E-4</v>
          </cell>
          <cell r="F659">
            <v>8.3165477329528959E-4</v>
          </cell>
          <cell r="G659">
            <v>9.1915319941438358E-4</v>
          </cell>
          <cell r="H659">
            <v>3.9038518188721401E-2</v>
          </cell>
          <cell r="I659">
            <v>4.5398857383464046E-2</v>
          </cell>
        </row>
        <row r="660">
          <cell r="A660" t="str">
            <v>T_B_u-BEVELC-S2</v>
          </cell>
          <cell r="B660" t="str">
            <v>VAR_fin</v>
          </cell>
          <cell r="C660" t="str">
            <v>T-ELC-Bus_u_BatSTGout_S2</v>
          </cell>
          <cell r="D660">
            <v>1.3876500658492777E-3</v>
          </cell>
          <cell r="E660">
            <v>2.5915754854567204E-3</v>
          </cell>
          <cell r="F660">
            <v>2.9572587800917984E-3</v>
          </cell>
          <cell r="G660">
            <v>2.9096057732976447E-3</v>
          </cell>
          <cell r="H660">
            <v>0.11086857592048244</v>
          </cell>
          <cell r="I660">
            <v>0.11966658786792453</v>
          </cell>
        </row>
        <row r="661">
          <cell r="A661" t="str">
            <v>T_B_u-BEVELC-S2</v>
          </cell>
          <cell r="B661" t="str">
            <v>VAR_ncap</v>
          </cell>
          <cell r="C661" t="str">
            <v>-</v>
          </cell>
          <cell r="E661">
            <v>2.70841807911612E-6</v>
          </cell>
          <cell r="F661">
            <v>2.4765285864219E-6</v>
          </cell>
          <cell r="G661">
            <v>1.3377508412666301E-5</v>
          </cell>
          <cell r="H661">
            <v>4.7398229830329701E-4</v>
          </cell>
          <cell r="I661">
            <v>5.7275013427699904E-4</v>
          </cell>
        </row>
        <row r="662">
          <cell r="A662" t="str">
            <v>T_B_u-BEVELC-S2</v>
          </cell>
          <cell r="B662" t="str">
            <v>VAR_cap</v>
          </cell>
          <cell r="C662" t="str">
            <v>-</v>
          </cell>
          <cell r="D662">
            <v>7.9226441631504902E-6</v>
          </cell>
          <cell r="E662">
            <v>1.357902286111332E-5</v>
          </cell>
          <cell r="F662">
            <v>1.6055551447535209E-5</v>
          </cell>
          <cell r="G662">
            <v>1.7446024365437147E-5</v>
          </cell>
          <cell r="H662">
            <v>7.3650992738420512E-4</v>
          </cell>
          <cell r="I662">
            <v>8.5642051732940283E-4</v>
          </cell>
        </row>
        <row r="663">
          <cell r="A663" t="str">
            <v>TFHGV-ICEDSL</v>
          </cell>
          <cell r="B663" t="str">
            <v>VAR_fout</v>
          </cell>
          <cell r="C663" t="str">
            <v>CO2_T</v>
          </cell>
          <cell r="D663">
            <v>380.9234594390029</v>
          </cell>
          <cell r="E663">
            <v>0.21461826051621621</v>
          </cell>
          <cell r="F663">
            <v>0.31054946078118817</v>
          </cell>
          <cell r="G663">
            <v>0.23789257817618092</v>
          </cell>
          <cell r="H663">
            <v>7.9436392126714203E-2</v>
          </cell>
          <cell r="I663">
            <v>2.69743812078138E-2</v>
          </cell>
        </row>
        <row r="664">
          <cell r="A664" t="str">
            <v>TFHGV-ICEDSL</v>
          </cell>
          <cell r="B664" t="str">
            <v>VAR_fout</v>
          </cell>
          <cell r="C664" t="str">
            <v>TFHGV</v>
          </cell>
          <cell r="D664">
            <v>0.61687521918603672</v>
          </cell>
          <cell r="E664">
            <v>3.4755718823998108E-4</v>
          </cell>
          <cell r="F664">
            <v>5.0291013047511462E-4</v>
          </cell>
          <cell r="G664">
            <v>3.8524809294047089E-4</v>
          </cell>
          <cell r="H664">
            <v>1.2864091352284229E-4</v>
          </cell>
          <cell r="I664">
            <v>4.3682863073027203E-5</v>
          </cell>
        </row>
        <row r="665">
          <cell r="A665" t="str">
            <v>TFHGV-ICEDSL</v>
          </cell>
          <cell r="B665" t="str">
            <v>VAR_fin</v>
          </cell>
          <cell r="C665" t="str">
            <v>TDSL</v>
          </cell>
          <cell r="D665">
            <v>5.1967729800682569</v>
          </cell>
          <cell r="E665">
            <v>2.9279435268242315E-3</v>
          </cell>
          <cell r="F665">
            <v>4.236691142990294E-3</v>
          </cell>
          <cell r="G665">
            <v>3.2454649137268862E-3</v>
          </cell>
          <cell r="H665">
            <v>1.0837161272403031E-3</v>
          </cell>
          <cell r="I665">
            <v>3.6799974362638181E-4</v>
          </cell>
        </row>
        <row r="666">
          <cell r="A666" t="str">
            <v>TFHGV-ICEDSL</v>
          </cell>
          <cell r="B666" t="str">
            <v>VAR_ncap</v>
          </cell>
          <cell r="C666" t="str">
            <v>-</v>
          </cell>
          <cell r="E666">
            <v>4.8363884634140405E-7</v>
          </cell>
          <cell r="F666">
            <v>4.4063187051982498E-6</v>
          </cell>
          <cell r="G666">
            <v>3.3663476746315099E-6</v>
          </cell>
          <cell r="H666">
            <v>2.13026761149151E-6</v>
          </cell>
          <cell r="I666">
            <v>5.9843574996850704E-7</v>
          </cell>
        </row>
        <row r="667">
          <cell r="A667" t="str">
            <v>TFHGV-ICEDSL</v>
          </cell>
          <cell r="B667" t="str">
            <v>VAR_cap</v>
          </cell>
          <cell r="C667" t="str">
            <v>-</v>
          </cell>
          <cell r="D667">
            <v>1.1607034373876305E-2</v>
          </cell>
          <cell r="E667">
            <v>6.5954850896419309E-6</v>
          </cell>
          <cell r="F667">
            <v>1.0433370758738611E-5</v>
          </cell>
          <cell r="G667">
            <v>7.6883789023184275E-6</v>
          </cell>
          <cell r="H667">
            <v>2.9762004340179699E-6</v>
          </cell>
          <cell r="I667">
            <v>9.7227350811316596E-7</v>
          </cell>
        </row>
        <row r="668">
          <cell r="A668" t="str">
            <v>D-T-ELC-Bus_u_S1</v>
          </cell>
          <cell r="B668" t="str">
            <v>VAR_fout</v>
          </cell>
          <cell r="C668" t="str">
            <v>T-ELC-Bus_u_BatSTGin_S1</v>
          </cell>
          <cell r="D668">
            <v>1.0047830070738963E-5</v>
          </cell>
          <cell r="E668">
            <v>1.7169365271297976E-3</v>
          </cell>
          <cell r="F668">
            <v>6.7521102770125574E-3</v>
          </cell>
          <cell r="G668">
            <v>5.580988334906898E-2</v>
          </cell>
          <cell r="H668">
            <v>0.1021830446267189</v>
          </cell>
          <cell r="I668">
            <v>0.20745198842706722</v>
          </cell>
        </row>
        <row r="669">
          <cell r="A669" t="str">
            <v>D-T-ELC-Bus_u_S1</v>
          </cell>
          <cell r="B669" t="str">
            <v>VAR_fin</v>
          </cell>
          <cell r="C669" t="str">
            <v>TELC</v>
          </cell>
          <cell r="D669">
            <v>1.0047830070738963E-5</v>
          </cell>
          <cell r="E669">
            <v>1.7169365271297976E-3</v>
          </cell>
          <cell r="F669">
            <v>6.7521102770125574E-3</v>
          </cell>
          <cell r="G669">
            <v>5.580988334906898E-2</v>
          </cell>
          <cell r="H669">
            <v>0.1021830446267189</v>
          </cell>
          <cell r="I669">
            <v>0.20745198842706722</v>
          </cell>
        </row>
        <row r="670">
          <cell r="A670" t="str">
            <v>D-T-ELC-Bus_u_S1</v>
          </cell>
          <cell r="B670" t="str">
            <v>VAR_ncap</v>
          </cell>
          <cell r="C670" t="str">
            <v>-</v>
          </cell>
          <cell r="D670">
            <v>1.55890340670613E-4</v>
          </cell>
          <cell r="E670">
            <v>1.5060430444463799E-4</v>
          </cell>
          <cell r="F670">
            <v>4.7597025995179299E-4</v>
          </cell>
          <cell r="G670">
            <v>5.1809758113135797E-3</v>
          </cell>
          <cell r="H670">
            <v>4.9466901511137197E-3</v>
          </cell>
          <cell r="I670">
            <v>1.8580712897796999E-2</v>
          </cell>
        </row>
        <row r="671">
          <cell r="A671" t="str">
            <v>D-T-ELC-Bus_u_S1</v>
          </cell>
          <cell r="B671" t="str">
            <v>VAR_cap</v>
          </cell>
          <cell r="C671" t="str">
            <v>-</v>
          </cell>
          <cell r="D671">
            <v>1.55890340670613E-4</v>
          </cell>
          <cell r="E671">
            <v>3.0649464511525102E-4</v>
          </cell>
          <cell r="F671">
            <v>7.8246490506704396E-4</v>
          </cell>
          <cell r="G671">
            <v>5.9016604504065597E-3</v>
          </cell>
          <cell r="H671">
            <v>1.0803832798631299E-2</v>
          </cell>
          <cell r="I671">
            <v>2.1928326478249799E-2</v>
          </cell>
        </row>
        <row r="672">
          <cell r="A672" t="str">
            <v>T-Plg-DSL-mix_S1</v>
          </cell>
          <cell r="B672" t="str">
            <v>VAR_fout</v>
          </cell>
          <cell r="C672" t="str">
            <v>CO2_T</v>
          </cell>
          <cell r="D672">
            <v>1.3487460500876899E-3</v>
          </cell>
          <cell r="E672">
            <v>0.34948915684936399</v>
          </cell>
          <cell r="F672">
            <v>0.27452794105423217</v>
          </cell>
          <cell r="G672">
            <v>0.24341143150522304</v>
          </cell>
          <cell r="H672">
            <v>9.8974501434476003E-2</v>
          </cell>
          <cell r="I672">
            <v>4.46084058040013E-2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T-PEVmix-ELC_DSL_S1</v>
          </cell>
          <cell r="D673">
            <v>1.3402923671297598E-5</v>
          </cell>
          <cell r="E673">
            <v>3.472986254820632E-3</v>
          </cell>
          <cell r="F673">
            <v>2.7280725228808807E-3</v>
          </cell>
          <cell r="G673">
            <v>2.4188577508521174E-3</v>
          </cell>
          <cell r="H673">
            <v>1.0447230712875716E-3</v>
          </cell>
          <cell r="I673">
            <v>5.2047638294147483E-4</v>
          </cell>
        </row>
        <row r="674">
          <cell r="A674" t="str">
            <v>T-Plg-DSL-mix_S1</v>
          </cell>
          <cell r="B674" t="str">
            <v>VAR_fin</v>
          </cell>
          <cell r="C674" t="str">
            <v>TDSL</v>
          </cell>
          <cell r="D674">
            <v>1.8400355390009454E-5</v>
          </cell>
          <cell r="E674">
            <v>4.7679284699776751E-3</v>
          </cell>
          <cell r="F674">
            <v>3.7452652258421829E-3</v>
          </cell>
          <cell r="G674">
            <v>3.320756227902095E-3</v>
          </cell>
          <cell r="H674">
            <v>1.3502660495835759E-3</v>
          </cell>
          <cell r="I674">
            <v>6.0857306690315625E-4</v>
          </cell>
        </row>
        <row r="675">
          <cell r="A675" t="str">
            <v>T_B_u-BEVELC-S3</v>
          </cell>
          <cell r="B675" t="str">
            <v>VAR_fout</v>
          </cell>
          <cell r="C675" t="str">
            <v>TPBSu</v>
          </cell>
          <cell r="D675">
            <v>9.1990980215809484E-4</v>
          </cell>
          <cell r="E675">
            <v>1.9549610911714244E-3</v>
          </cell>
          <cell r="F675">
            <v>5.0372767294730913E-4</v>
          </cell>
          <cell r="G675">
            <v>2.638258058001784E-4</v>
          </cell>
          <cell r="H675">
            <v>7.599633311495578E-2</v>
          </cell>
          <cell r="I675">
            <v>0.19418031075479558</v>
          </cell>
        </row>
        <row r="676">
          <cell r="A676" t="str">
            <v>T_B_u-BEVELC-S3</v>
          </cell>
          <cell r="B676" t="str">
            <v>VAR_fin</v>
          </cell>
          <cell r="C676" t="str">
            <v>T-ELC-Bus_u_BatSTGout_S3</v>
          </cell>
          <cell r="D676">
            <v>5.0276425382951954E-3</v>
          </cell>
          <cell r="E676">
            <v>1.0608926587131667E-2</v>
          </cell>
          <cell r="F676">
            <v>2.7060475464086796E-3</v>
          </cell>
          <cell r="G676">
            <v>1.3031193546522942E-3</v>
          </cell>
          <cell r="H676">
            <v>0.31799266780005048</v>
          </cell>
          <cell r="I676">
            <v>0.75025005698941516</v>
          </cell>
        </row>
        <row r="677">
          <cell r="A677" t="str">
            <v>T_B_u-BEVELC-S3</v>
          </cell>
          <cell r="B677" t="str">
            <v>VAR_ncap</v>
          </cell>
          <cell r="C677" t="str">
            <v>-</v>
          </cell>
          <cell r="E677">
            <v>9.1932057667521404E-7</v>
          </cell>
          <cell r="F677">
            <v>8.6218328361890305E-7</v>
          </cell>
          <cell r="G677">
            <v>2.5073192944915701E-6</v>
          </cell>
          <cell r="H677">
            <v>1.4224139311218599E-3</v>
          </cell>
          <cell r="I677">
            <v>3.1746102985558602E-3</v>
          </cell>
        </row>
        <row r="678">
          <cell r="A678" t="str">
            <v>T_B_u-BEVELC-S3</v>
          </cell>
          <cell r="B678" t="str">
            <v>VAR_cap</v>
          </cell>
          <cell r="C678" t="str">
            <v>-</v>
          </cell>
          <cell r="D678">
            <v>2.29957895721495E-5</v>
          </cell>
          <cell r="E678">
            <v>3.680342467682501E-5</v>
          </cell>
          <cell r="F678">
            <v>9.7361191064537203E-6</v>
          </cell>
          <cell r="G678">
            <v>4.9317336878193482E-6</v>
          </cell>
          <cell r="H678">
            <v>1.43320175206798E-3</v>
          </cell>
          <cell r="I678">
            <v>3.6618172916302399E-3</v>
          </cell>
        </row>
        <row r="679">
          <cell r="A679" t="str">
            <v>D-T-ELC-Bus_u_S2</v>
          </cell>
          <cell r="B679" t="str">
            <v>VAR_fout</v>
          </cell>
          <cell r="C679" t="str">
            <v>T-ELC-Bus_u_BatSTGin_S2</v>
          </cell>
          <cell r="D679">
            <v>1.3747474066006108E-3</v>
          </cell>
          <cell r="E679">
            <v>2.5730479777229301E-3</v>
          </cell>
          <cell r="F679">
            <v>2.9366575791563193E-3</v>
          </cell>
          <cell r="G679">
            <v>3.0953265523521083E-3</v>
          </cell>
          <cell r="H679">
            <v>0.11111730254615051</v>
          </cell>
          <cell r="I679">
            <v>0.1198508308590287</v>
          </cell>
        </row>
        <row r="680">
          <cell r="A680" t="str">
            <v>D-T-ELC-Bus_u_S2</v>
          </cell>
          <cell r="B680" t="str">
            <v>VAR_fin</v>
          </cell>
          <cell r="C680" t="str">
            <v>TELC</v>
          </cell>
          <cell r="D680">
            <v>1.3747474066006108E-3</v>
          </cell>
          <cell r="E680">
            <v>2.5730479777229301E-3</v>
          </cell>
          <cell r="F680">
            <v>2.9366575791563193E-3</v>
          </cell>
          <cell r="G680">
            <v>3.0953265523521083E-3</v>
          </cell>
          <cell r="H680">
            <v>0.11111730254615051</v>
          </cell>
          <cell r="I680">
            <v>0.1198508308590287</v>
          </cell>
        </row>
        <row r="681">
          <cell r="A681" t="str">
            <v>D-T-ELC-Bus_u_S2</v>
          </cell>
          <cell r="B681" t="str">
            <v>VAR_ncap</v>
          </cell>
          <cell r="C681" t="str">
            <v>-</v>
          </cell>
          <cell r="D681">
            <v>1.6945567937309001E-4</v>
          </cell>
          <cell r="E681">
            <v>1.26279407308868E-4</v>
          </cell>
          <cell r="F681">
            <v>1.01942471917492E-4</v>
          </cell>
          <cell r="G681">
            <v>1.4334143364430599E-4</v>
          </cell>
          <cell r="H681">
            <v>7.5214977253145396E-3</v>
          </cell>
          <cell r="I681">
            <v>8.1598425533937098E-3</v>
          </cell>
        </row>
        <row r="682">
          <cell r="A682" t="str">
            <v>D-T-ELC-Bus_u_S2</v>
          </cell>
          <cell r="B682" t="str">
            <v>VAR_cap</v>
          </cell>
          <cell r="C682" t="str">
            <v>-</v>
          </cell>
          <cell r="D682">
            <v>1.6945567937309001E-4</v>
          </cell>
          <cell r="E682">
            <v>2.9573508668195798E-4</v>
          </cell>
          <cell r="F682">
            <v>3.9767755859944901E-4</v>
          </cell>
          <cell r="G682">
            <v>4.7882203955831903E-4</v>
          </cell>
          <cell r="H682">
            <v>1.1747491116716999E-2</v>
          </cell>
          <cell r="I682">
            <v>1.26690718032895E-2</v>
          </cell>
        </row>
        <row r="683">
          <cell r="A683" t="str">
            <v>T-Plg-DSL-mix_S2</v>
          </cell>
          <cell r="B683" t="str">
            <v>VAR_fout</v>
          </cell>
          <cell r="C683" t="str">
            <v>CO2_T</v>
          </cell>
          <cell r="D683">
            <v>4.0841361111931801E-4</v>
          </cell>
          <cell r="E683">
            <v>7.4974641155119398E-2</v>
          </cell>
          <cell r="F683">
            <v>0.34839477319302348</v>
          </cell>
          <cell r="G683">
            <v>0.49158613447924632</v>
          </cell>
          <cell r="H683">
            <v>6.5629244518289145</v>
          </cell>
          <cell r="I683">
            <v>2.1362756341244999</v>
          </cell>
        </row>
        <row r="684">
          <cell r="A684" t="str">
            <v>T-Plg-DSL-mix_S2</v>
          </cell>
          <cell r="B684" t="str">
            <v>VAR_fout</v>
          </cell>
          <cell r="C684" t="str">
            <v>T-PEVmix-ELC_DSL_S2</v>
          </cell>
          <cell r="D684">
            <v>3.3181463974515673E-6</v>
          </cell>
          <cell r="E684">
            <v>6.091296388660353E-4</v>
          </cell>
          <cell r="F684">
            <v>2.8305248162350124E-3</v>
          </cell>
          <cell r="G684">
            <v>3.9938795298448326E-3</v>
          </cell>
          <cell r="H684">
            <v>5.766344071172097E-2</v>
          </cell>
          <cell r="I684">
            <v>2.1664203672125265E-2</v>
          </cell>
        </row>
        <row r="685">
          <cell r="A685" t="str">
            <v>T-Plg-DSL-mix_S2</v>
          </cell>
          <cell r="B685" t="str">
            <v>VAR_fin</v>
          </cell>
          <cell r="C685" t="str">
            <v>TDSL</v>
          </cell>
          <cell r="D685">
            <v>5.571809155788791E-6</v>
          </cell>
          <cell r="E685">
            <v>1.0228464004791197E-3</v>
          </cell>
          <cell r="F685">
            <v>4.7529982700276006E-3</v>
          </cell>
          <cell r="G685">
            <v>6.7064956954876681E-3</v>
          </cell>
          <cell r="H685">
            <v>8.9535122125906197E-2</v>
          </cell>
          <cell r="I685">
            <v>2.9144278773867639E-2</v>
          </cell>
        </row>
        <row r="686">
          <cell r="A686" t="str">
            <v>T_B_u-BEVELC-S4</v>
          </cell>
          <cell r="B686" t="str">
            <v>VAR_fout</v>
          </cell>
          <cell r="C686" t="str">
            <v>TPBSu</v>
          </cell>
          <cell r="D686">
            <v>2.8032879544534039E-5</v>
          </cell>
          <cell r="E686">
            <v>2.1252803718849668E-5</v>
          </cell>
          <cell r="F686">
            <v>4.8458825326122951E-5</v>
          </cell>
          <cell r="G686">
            <v>1.8676479284096777E-5</v>
          </cell>
          <cell r="H686">
            <v>2.6199162287560189E-5</v>
          </cell>
          <cell r="I686">
            <v>1.4515518292141268E-5</v>
          </cell>
        </row>
        <row r="687">
          <cell r="A687" t="str">
            <v>T_B_u-BEVELC-S4</v>
          </cell>
          <cell r="B687" t="str">
            <v>VAR_fin</v>
          </cell>
          <cell r="C687" t="str">
            <v>T-ELC-Bus_u_BatSTGout_S4</v>
          </cell>
          <cell r="D687">
            <v>2.2980198775490615E-4</v>
          </cell>
          <cell r="E687">
            <v>1.7141635387320602E-4</v>
          </cell>
          <cell r="F687">
            <v>3.8137629304142267E-4</v>
          </cell>
          <cell r="G687">
            <v>1.3414929434741517E-4</v>
          </cell>
          <cell r="H687">
            <v>1.6664959671993737E-4</v>
          </cell>
          <cell r="I687">
            <v>8.5471573896471885E-5</v>
          </cell>
        </row>
        <row r="688">
          <cell r="A688" t="str">
            <v>T_B_u-BEVELC-S4</v>
          </cell>
          <cell r="B688" t="str">
            <v>VAR_ncap</v>
          </cell>
          <cell r="C688" t="str">
            <v>-</v>
          </cell>
          <cell r="E688">
            <v>2.16320436719332E-7</v>
          </cell>
          <cell r="F688">
            <v>2.9384695034573799E-7</v>
          </cell>
          <cell r="G688">
            <v>2.6968262930521998E-7</v>
          </cell>
          <cell r="H688">
            <v>4.4888240794905201E-7</v>
          </cell>
          <cell r="I688">
            <v>2.0144722909259701E-7</v>
          </cell>
        </row>
        <row r="689">
          <cell r="A689" t="str">
            <v>T_B_u-BEVELC-S4</v>
          </cell>
          <cell r="B689" t="str">
            <v>VAR_cap</v>
          </cell>
          <cell r="C689" t="str">
            <v>-</v>
          </cell>
          <cell r="D689">
            <v>4.2334739803094299E-7</v>
          </cell>
          <cell r="E689">
            <v>5.0397199548057401E-7</v>
          </cell>
          <cell r="F689">
            <v>7.5698009335525198E-7</v>
          </cell>
          <cell r="G689">
            <v>3.824774894133648E-7</v>
          </cell>
          <cell r="H689">
            <v>5.9511974441588605E-7</v>
          </cell>
          <cell r="I689">
            <v>2.7762932608071893E-7</v>
          </cell>
        </row>
        <row r="690">
          <cell r="A690" t="str">
            <v>D-TBDS1</v>
          </cell>
          <cell r="B690" t="str">
            <v>VAR_fout</v>
          </cell>
          <cell r="C690" t="str">
            <v>TDSL</v>
          </cell>
          <cell r="D690">
            <v>2.9709426625704456</v>
          </cell>
          <cell r="E690">
            <v>2.9709324248453992</v>
          </cell>
          <cell r="F690">
            <v>2.970931533660969</v>
          </cell>
          <cell r="G690">
            <v>2.9441299160323191</v>
          </cell>
          <cell r="H690">
            <v>3.3769780662307878</v>
          </cell>
          <cell r="I690">
            <v>15.387610639530138</v>
          </cell>
        </row>
        <row r="691">
          <cell r="A691" t="str">
            <v>D-TBDS1</v>
          </cell>
          <cell r="B691" t="str">
            <v>VAR_fout</v>
          </cell>
          <cell r="C691" t="str">
            <v>TKER</v>
          </cell>
          <cell r="G691">
            <v>2.6807018828984199E-2</v>
          </cell>
          <cell r="H691">
            <v>9.0765759796465895E-3</v>
          </cell>
          <cell r="I691">
            <v>1.69077620744872</v>
          </cell>
        </row>
        <row r="692">
          <cell r="A692" t="str">
            <v>D-TBDS1</v>
          </cell>
          <cell r="B692" t="str">
            <v>VAR_fin</v>
          </cell>
          <cell r="C692" t="str">
            <v>BDS</v>
          </cell>
          <cell r="D692">
            <v>3.0152551683110387</v>
          </cell>
          <cell r="E692">
            <v>3.0152447778872333</v>
          </cell>
          <cell r="F692">
            <v>3.0152438734105211</v>
          </cell>
          <cell r="G692">
            <v>3.0152480578705108</v>
          </cell>
          <cell r="H692">
            <v>3.4365586683100409</v>
          </cell>
          <cell r="I692">
            <v>17.333114839721556</v>
          </cell>
        </row>
        <row r="693">
          <cell r="A693" t="str">
            <v>D-T-ELC-Bus_u_S3</v>
          </cell>
          <cell r="B693" t="str">
            <v>VAR_fout</v>
          </cell>
          <cell r="C693" t="str">
            <v>T-ELC-Bus_u_BatSTGin_S3</v>
          </cell>
          <cell r="D693">
            <v>5.0073421512772638E-3</v>
          </cell>
          <cell r="E693">
            <v>1.0579700101581432E-2</v>
          </cell>
          <cell r="F693">
            <v>2.6744212942848736E-3</v>
          </cell>
          <cell r="G693">
            <v>1.4258804834270092E-3</v>
          </cell>
          <cell r="H693">
            <v>0.31813423440834399</v>
          </cell>
          <cell r="I693">
            <v>0.7504089219936515</v>
          </cell>
        </row>
        <row r="694">
          <cell r="A694" t="str">
            <v>D-T-ELC-Bus_u_S3</v>
          </cell>
          <cell r="B694" t="str">
            <v>VAR_fin</v>
          </cell>
          <cell r="C694" t="str">
            <v>TELC</v>
          </cell>
          <cell r="D694">
            <v>5.0073421512772638E-3</v>
          </cell>
          <cell r="E694">
            <v>1.0579700101581432E-2</v>
          </cell>
          <cell r="F694">
            <v>2.6744212942848736E-3</v>
          </cell>
          <cell r="G694">
            <v>1.4258804834270092E-3</v>
          </cell>
          <cell r="H694">
            <v>0.31813423440834399</v>
          </cell>
          <cell r="I694">
            <v>0.7504089219936515</v>
          </cell>
        </row>
        <row r="695">
          <cell r="A695" t="str">
            <v>D-T-ELC-Bus_u_S3</v>
          </cell>
          <cell r="B695" t="str">
            <v>VAR_ncap</v>
          </cell>
          <cell r="C695" t="str">
            <v>-</v>
          </cell>
          <cell r="D695">
            <v>5.9241783132760303E-4</v>
          </cell>
          <cell r="E695">
            <v>5.3561622234695404E-4</v>
          </cell>
          <cell r="F695">
            <v>5.8830117895225901E-5</v>
          </cell>
          <cell r="G695">
            <v>7.9485631074451297E-5</v>
          </cell>
          <cell r="H695">
            <v>3.3359283758504103E-2</v>
          </cell>
          <cell r="I695">
            <v>6.7891636159572694E-2</v>
          </cell>
        </row>
        <row r="696">
          <cell r="A696" t="str">
            <v>D-T-ELC-Bus_u_S3</v>
          </cell>
          <cell r="B696" t="str">
            <v>VAR_cap</v>
          </cell>
          <cell r="C696" t="str">
            <v>-</v>
          </cell>
          <cell r="D696">
            <v>5.9241783132760303E-4</v>
          </cell>
          <cell r="E696">
            <v>1.12803405367456E-3</v>
          </cell>
          <cell r="F696">
            <v>1.18686417156978E-3</v>
          </cell>
          <cell r="G696">
            <v>7.2214086538282196E-4</v>
          </cell>
          <cell r="H696">
            <v>3.36275165626456E-2</v>
          </cell>
          <cell r="I696">
            <v>7.9317899623033802E-2</v>
          </cell>
        </row>
        <row r="697">
          <cell r="A697" t="str">
            <v>T-Plg-DSL-mix_S3</v>
          </cell>
          <cell r="B697" t="str">
            <v>VAR_fout</v>
          </cell>
          <cell r="C697" t="str">
            <v>CO2_T</v>
          </cell>
          <cell r="D697">
            <v>7.2858233411019603E-3</v>
          </cell>
          <cell r="E697">
            <v>0.341943566334246</v>
          </cell>
          <cell r="F697">
            <v>72.946590672214597</v>
          </cell>
          <cell r="G697">
            <v>332.89346965885591</v>
          </cell>
          <cell r="H697">
            <v>464.02535124060375</v>
          </cell>
          <cell r="I697">
            <v>234.00368431174681</v>
          </cell>
        </row>
        <row r="698">
          <cell r="A698" t="str">
            <v>T-Plg-DSL-mix_S3</v>
          </cell>
          <cell r="B698" t="str">
            <v>VAR_fout</v>
          </cell>
          <cell r="C698" t="str">
            <v>T-PEVmix-ELC_DSL_S3</v>
          </cell>
          <cell r="D698">
            <v>5.5024657356261384E-5</v>
          </cell>
          <cell r="E698">
            <v>2.5824572861348227E-3</v>
          </cell>
          <cell r="F698">
            <v>0.55091387330275077</v>
          </cell>
          <cell r="G698">
            <v>2.5141083233216466</v>
          </cell>
          <cell r="H698">
            <v>3.8194062159331228</v>
          </cell>
          <cell r="I698">
            <v>2.2134105470011853</v>
          </cell>
        </row>
        <row r="699">
          <cell r="A699" t="str">
            <v>T-Plg-DSL-mix_S3</v>
          </cell>
          <cell r="B699" t="str">
            <v>VAR_fin</v>
          </cell>
          <cell r="C699" t="str">
            <v>TDSL</v>
          </cell>
          <cell r="D699">
            <v>9.9397317068239554E-5</v>
          </cell>
          <cell r="E699">
            <v>4.6649872624044443E-3</v>
          </cell>
          <cell r="F699">
            <v>0.99517859034399392</v>
          </cell>
          <cell r="G699">
            <v>4.5415207320444244</v>
          </cell>
          <cell r="H699">
            <v>6.3304959241555707</v>
          </cell>
          <cell r="I699">
            <v>3.1924104271725362</v>
          </cell>
        </row>
        <row r="700">
          <cell r="A700" t="str">
            <v>D-T-ELC-Bus_u_S4</v>
          </cell>
          <cell r="B700" t="str">
            <v>VAR_fout</v>
          </cell>
          <cell r="C700" t="str">
            <v>T-ELC-Bus_u_BatSTGin_S4</v>
          </cell>
          <cell r="D700">
            <v>1.9617154055756028E-4</v>
          </cell>
          <cell r="E700">
            <v>1.359985331824686E-4</v>
          </cell>
          <cell r="F700">
            <v>3.3490203344743773E-4</v>
          </cell>
          <cell r="G700">
            <v>3.10878456650324E-4</v>
          </cell>
          <cell r="H700">
            <v>3.9694379998552018E-4</v>
          </cell>
          <cell r="I700">
            <v>2.4473107802553708E-4</v>
          </cell>
        </row>
        <row r="701">
          <cell r="A701" t="str">
            <v>D-T-ELC-Bus_u_S4</v>
          </cell>
          <cell r="B701" t="str">
            <v>VAR_fin</v>
          </cell>
          <cell r="C701" t="str">
            <v>TELC</v>
          </cell>
          <cell r="D701">
            <v>1.9617154055756028E-4</v>
          </cell>
          <cell r="E701">
            <v>1.359985331824686E-4</v>
          </cell>
          <cell r="F701">
            <v>3.3490203344743773E-4</v>
          </cell>
          <cell r="G701">
            <v>3.10878456650324E-4</v>
          </cell>
          <cell r="H701">
            <v>3.9694379998552018E-4</v>
          </cell>
          <cell r="I701">
            <v>2.4473107802553708E-4</v>
          </cell>
        </row>
        <row r="702">
          <cell r="A702" t="str">
            <v>D-T-ELC-Bus_u_S4</v>
          </cell>
          <cell r="B702" t="str">
            <v>VAR_ncap</v>
          </cell>
          <cell r="C702" t="str">
            <v>-</v>
          </cell>
          <cell r="D702">
            <v>9.3100553207430399E-5</v>
          </cell>
          <cell r="E702">
            <v>7.1185606604060904E-5</v>
          </cell>
          <cell r="F702">
            <v>5.1520429785051198E-5</v>
          </cell>
          <cell r="G702">
            <v>6.3847347981877702E-5</v>
          </cell>
          <cell r="H702">
            <v>8.3547847712474196E-5</v>
          </cell>
          <cell r="I702">
            <v>3.1236619977455899E-5</v>
          </cell>
        </row>
        <row r="703">
          <cell r="A703" t="str">
            <v>D-T-ELC-Bus_u_S4</v>
          </cell>
          <cell r="B703" t="str">
            <v>VAR_cap</v>
          </cell>
          <cell r="C703" t="str">
            <v>-</v>
          </cell>
          <cell r="D703">
            <v>9.3100553207430399E-5</v>
          </cell>
          <cell r="E703">
            <v>1.64286159811491E-4</v>
          </cell>
          <cell r="F703">
            <v>2.15806589596543E-4</v>
          </cell>
          <cell r="G703">
            <v>1.3745909697879401E-4</v>
          </cell>
          <cell r="H703">
            <v>1.32141745124234E-4</v>
          </cell>
          <cell r="I703">
            <v>4.5898317840277298E-5</v>
          </cell>
        </row>
        <row r="704">
          <cell r="A704" t="str">
            <v>T_C-FC-H2O-S1</v>
          </cell>
          <cell r="B704" t="str">
            <v>VAR_fout</v>
          </cell>
          <cell r="C704" t="str">
            <v>TPCAR</v>
          </cell>
          <cell r="E704">
            <v>6.493661773018866E-5</v>
          </cell>
          <cell r="F704">
            <v>1.5299882835283755E-4</v>
          </cell>
          <cell r="G704">
            <v>2.2536179426219146E-4</v>
          </cell>
          <cell r="H704">
            <v>6.7488437134935193E-4</v>
          </cell>
          <cell r="I704">
            <v>4.2331037627662481E-4</v>
          </cell>
        </row>
        <row r="705">
          <cell r="A705" t="str">
            <v>T_C-FC-H2O-S1</v>
          </cell>
          <cell r="B705" t="str">
            <v>VAR_fin</v>
          </cell>
          <cell r="C705" t="str">
            <v>TH2O</v>
          </cell>
          <cell r="E705">
            <v>5.9217959210717026E-5</v>
          </cell>
          <cell r="F705">
            <v>1.3952495053455417E-4</v>
          </cell>
          <cell r="G705">
            <v>2.0551525482467829E-4</v>
          </cell>
          <cell r="H705">
            <v>5.6465162273086785E-4</v>
          </cell>
          <cell r="I705">
            <v>3.3184205665660665E-4</v>
          </cell>
        </row>
        <row r="706">
          <cell r="A706" t="str">
            <v>T_C-FC-H2O-S1</v>
          </cell>
          <cell r="B706" t="str">
            <v>VAR_ncap</v>
          </cell>
          <cell r="C706" t="str">
            <v>-</v>
          </cell>
          <cell r="E706">
            <v>7.16418034463278E-6</v>
          </cell>
          <cell r="F706">
            <v>1.37822957457136E-5</v>
          </cell>
          <cell r="G706">
            <v>1.4144624630758099E-5</v>
          </cell>
          <cell r="H706">
            <v>5.2824044286957498E-5</v>
          </cell>
          <cell r="I706">
            <v>2.7064806046102901E-5</v>
          </cell>
        </row>
        <row r="707">
          <cell r="A707" t="str">
            <v>T_C-FC-H2O-S1</v>
          </cell>
          <cell r="B707" t="str">
            <v>VAR_cap</v>
          </cell>
          <cell r="C707" t="str">
            <v>-</v>
          </cell>
          <cell r="E707">
            <v>7.0688025305010696E-6</v>
          </cell>
          <cell r="F707">
            <v>2.0263003549888799E-5</v>
          </cell>
          <cell r="G707">
            <v>3.0707547967066026E-5</v>
          </cell>
          <cell r="H707">
            <v>9.7952347151576176E-5</v>
          </cell>
          <cell r="I707">
            <v>6.1726479551384278E-5</v>
          </cell>
        </row>
        <row r="708">
          <cell r="A708" t="str">
            <v>T_B_c-ICEDSL-S1</v>
          </cell>
          <cell r="B708" t="str">
            <v>VAR_fout</v>
          </cell>
          <cell r="C708" t="str">
            <v>CO2_T</v>
          </cell>
          <cell r="D708">
            <v>8.3062642041748198</v>
          </cell>
          <cell r="E708">
            <v>1.0301425561402986</v>
          </cell>
          <cell r="F708">
            <v>6.0070984650585046</v>
          </cell>
          <cell r="G708">
            <v>26.432629389773702</v>
          </cell>
          <cell r="H708">
            <v>13.44800575108211</v>
          </cell>
          <cell r="I708">
            <v>2.326229021611435E-2</v>
          </cell>
        </row>
        <row r="709">
          <cell r="A709" t="str">
            <v>T_B_c-ICEDSL-S1</v>
          </cell>
          <cell r="B709" t="str">
            <v>VAR_fout</v>
          </cell>
          <cell r="C709" t="str">
            <v>TPBSc</v>
          </cell>
          <cell r="D709">
            <v>1.4042364871758509E-2</v>
          </cell>
          <cell r="E709">
            <v>1.7623675468817607E-3</v>
          </cell>
          <cell r="F709">
            <v>1.0932793460886761E-2</v>
          </cell>
          <cell r="G709">
            <v>5.2077210417512336E-2</v>
          </cell>
          <cell r="H709">
            <v>2.8770708868043525E-2</v>
          </cell>
          <cell r="I709">
            <v>5.2191977744934077E-5</v>
          </cell>
        </row>
        <row r="710">
          <cell r="A710" t="str">
            <v>T_B_c-ICEDSL-S1</v>
          </cell>
          <cell r="B710" t="str">
            <v>VAR_fin</v>
          </cell>
          <cell r="C710" t="str">
            <v>TDSL</v>
          </cell>
          <cell r="D710">
            <v>0.11331874766950641</v>
          </cell>
          <cell r="E710">
            <v>1.4053786577630253E-2</v>
          </cell>
          <cell r="F710">
            <v>8.195223008265351E-2</v>
          </cell>
          <cell r="G710">
            <v>0.36060885934206965</v>
          </cell>
          <cell r="H710">
            <v>0.18346528991926481</v>
          </cell>
          <cell r="I710">
            <v>3.1735730172052339E-4</v>
          </cell>
        </row>
        <row r="711">
          <cell r="A711" t="str">
            <v>T_B_c-ICEDSL-S1</v>
          </cell>
          <cell r="B711" t="str">
            <v>VAR_ncap</v>
          </cell>
          <cell r="C711" t="str">
            <v>-</v>
          </cell>
          <cell r="E711">
            <v>3.7372139675918701E-6</v>
          </cell>
          <cell r="F711">
            <v>1.9345012194572499E-4</v>
          </cell>
          <cell r="G711">
            <v>9.3162549964296898E-4</v>
          </cell>
          <cell r="H711">
            <v>3.3526583959426597E-4</v>
          </cell>
          <cell r="I711">
            <v>4.0103361157048602E-7</v>
          </cell>
        </row>
        <row r="712">
          <cell r="A712" t="str">
            <v>T_B_c-ICEDSL-S1</v>
          </cell>
          <cell r="B712" t="str">
            <v>VAR_cap</v>
          </cell>
          <cell r="C712" t="str">
            <v>-</v>
          </cell>
          <cell r="D712">
            <v>3.05805288461538E-4</v>
          </cell>
          <cell r="E712">
            <v>4.6195142120304851E-5</v>
          </cell>
          <cell r="F712">
            <v>2.3964868349816092E-4</v>
          </cell>
          <cell r="G712">
            <v>1.1595353311235222E-3</v>
          </cell>
          <cell r="H712">
            <v>6.3932990748357982E-4</v>
          </cell>
          <cell r="I712">
            <v>1.318299901399006E-6</v>
          </cell>
        </row>
        <row r="713">
          <cell r="A713" t="str">
            <v>T-Plg-DSL-mix_S4</v>
          </cell>
          <cell r="B713" t="str">
            <v>VAR_fout</v>
          </cell>
          <cell r="C713" t="str">
            <v>CO2_T</v>
          </cell>
          <cell r="D713">
            <v>0.42193272146953498</v>
          </cell>
          <cell r="E713">
            <v>58.240284130731894</v>
          </cell>
          <cell r="F713">
            <v>53.214509196217605</v>
          </cell>
          <cell r="G713">
            <v>38.011589173889746</v>
          </cell>
          <cell r="H713">
            <v>1.1794498950119452</v>
          </cell>
          <cell r="I713">
            <v>0.41010695469345759</v>
          </cell>
        </row>
        <row r="714">
          <cell r="A714" t="str">
            <v>T-Plg-DSL-mix_S4</v>
          </cell>
          <cell r="B714" t="str">
            <v>VAR_fout</v>
          </cell>
          <cell r="C714" t="str">
            <v>T-PEVmix-ELC_DSL_S4</v>
          </cell>
          <cell r="D714">
            <v>3.033532058754122E-3</v>
          </cell>
          <cell r="E714">
            <v>0.41872497683088733</v>
          </cell>
          <cell r="F714">
            <v>0.38259161099276789</v>
          </cell>
          <cell r="G714">
            <v>0.27328853273474191</v>
          </cell>
          <cell r="H714">
            <v>9.08298460187075E-3</v>
          </cell>
          <cell r="I714">
            <v>3.6017737725191415E-3</v>
          </cell>
        </row>
        <row r="715">
          <cell r="A715" t="str">
            <v>T-Plg-DSL-mix_S4</v>
          </cell>
          <cell r="B715" t="str">
            <v>VAR_fin</v>
          </cell>
          <cell r="C715" t="str">
            <v>TDSL</v>
          </cell>
          <cell r="D715">
            <v>5.7562444948094831E-3</v>
          </cell>
          <cell r="E715">
            <v>0.79454685035105066</v>
          </cell>
          <cell r="F715">
            <v>0.7259823901257535</v>
          </cell>
          <cell r="G715">
            <v>0.51857556853874198</v>
          </cell>
          <cell r="H715">
            <v>1.6090721623628183E-2</v>
          </cell>
          <cell r="I715">
            <v>5.594910705231328E-3</v>
          </cell>
        </row>
        <row r="716">
          <cell r="A716" t="str">
            <v>T_C-FC-H2O-S2</v>
          </cell>
          <cell r="B716" t="str">
            <v>VAR_fout</v>
          </cell>
          <cell r="C716" t="str">
            <v>TPCAR</v>
          </cell>
          <cell r="D716">
            <v>7.6828659208529903E-5</v>
          </cell>
          <cell r="E716">
            <v>1.4455847815967343E-4</v>
          </cell>
          <cell r="F716">
            <v>2.3224742337994762E-4</v>
          </cell>
          <cell r="G716">
            <v>2.9765973570391573E-4</v>
          </cell>
          <cell r="H716">
            <v>5.1466720100330592E-4</v>
          </cell>
          <cell r="I716">
            <v>3.5998938573064698E-4</v>
          </cell>
        </row>
        <row r="717">
          <cell r="A717" t="str">
            <v>T_C-FC-H2O-S2</v>
          </cell>
          <cell r="B717" t="str">
            <v>VAR_fin</v>
          </cell>
          <cell r="C717" t="str">
            <v>TH2O</v>
          </cell>
          <cell r="D717">
            <v>8.6179554725116376E-5</v>
          </cell>
          <cell r="E717">
            <v>1.6215283994124377E-4</v>
          </cell>
          <cell r="F717">
            <v>2.6051449731296766E-4</v>
          </cell>
          <cell r="G717">
            <v>3.3388820977512551E-4</v>
          </cell>
          <cell r="H717">
            <v>5.2883415279063371E-4</v>
          </cell>
          <cell r="I717">
            <v>3.4102623508690846E-4</v>
          </cell>
        </row>
        <row r="718">
          <cell r="A718" t="str">
            <v>T_C-FC-H2O-S2</v>
          </cell>
          <cell r="B718" t="str">
            <v>VAR_ncap</v>
          </cell>
          <cell r="C718" t="str">
            <v>-</v>
          </cell>
          <cell r="E718">
            <v>4.6902521881780002E-6</v>
          </cell>
          <cell r="F718">
            <v>8.8981004177058399E-6</v>
          </cell>
          <cell r="G718">
            <v>8.9387608570993092E-6</v>
          </cell>
          <cell r="H718">
            <v>2.50528913931543E-5</v>
          </cell>
          <cell r="I718">
            <v>1.8256228106424499E-5</v>
          </cell>
        </row>
        <row r="719">
          <cell r="A719" t="str">
            <v>T_C-FC-H2O-S2</v>
          </cell>
          <cell r="B719" t="str">
            <v>VAR_cap</v>
          </cell>
          <cell r="C719" t="str">
            <v>-</v>
          </cell>
          <cell r="D719">
            <v>6.33333333333333E-6</v>
          </cell>
          <cell r="E719">
            <v>1.096114348628674E-5</v>
          </cell>
          <cell r="F719">
            <v>1.9475892394646629E-5</v>
          </cell>
          <cell r="G719">
            <v>2.5054856098501891E-5</v>
          </cell>
          <cell r="H719">
            <v>4.7211576484276073E-5</v>
          </cell>
          <cell r="I719">
            <v>3.3816884732704032E-5</v>
          </cell>
        </row>
        <row r="720">
          <cell r="A720" t="str">
            <v>T_B_c-ICEDSL-S2</v>
          </cell>
          <cell r="B720" t="str">
            <v>VAR_fout</v>
          </cell>
          <cell r="C720" t="str">
            <v>CO2_T</v>
          </cell>
          <cell r="D720">
            <v>38.065613035813797</v>
          </cell>
          <cell r="E720">
            <v>29.063255988047032</v>
          </cell>
          <cell r="F720">
            <v>35.36410240026629</v>
          </cell>
          <cell r="G720">
            <v>42.921984625760871</v>
          </cell>
          <cell r="H720">
            <v>15.722630650158116</v>
          </cell>
          <cell r="I720">
            <v>2.9709793058645174E-2</v>
          </cell>
        </row>
        <row r="721">
          <cell r="A721" t="str">
            <v>T_B_c-ICEDSL-S2</v>
          </cell>
          <cell r="B721" t="str">
            <v>VAR_fout</v>
          </cell>
          <cell r="C721" t="str">
            <v>TPBSc</v>
          </cell>
          <cell r="D721">
            <v>4.5422116071535582E-2</v>
          </cell>
          <cell r="E721">
            <v>3.4820206072831997E-2</v>
          </cell>
          <cell r="F721">
            <v>4.3000496849053486E-2</v>
          </cell>
          <cell r="G721">
            <v>5.5402389475131375E-2</v>
          </cell>
          <cell r="H721">
            <v>2.2999208861350422E-2</v>
          </cell>
          <cell r="I721">
            <v>4.6052432305546638E-5</v>
          </cell>
        </row>
        <row r="722">
          <cell r="A722" t="str">
            <v>T_B_c-ICEDSL-S2</v>
          </cell>
          <cell r="B722" t="str">
            <v>VAR_fin</v>
          </cell>
          <cell r="C722" t="str">
            <v>TDSL</v>
          </cell>
          <cell r="D722">
            <v>0.5193125925759059</v>
          </cell>
          <cell r="E722">
            <v>0.39649735317935864</v>
          </cell>
          <cell r="F722">
            <v>0.48245705866666072</v>
          </cell>
          <cell r="G722">
            <v>0.58556595669523681</v>
          </cell>
          <cell r="H722">
            <v>0.21449700750556752</v>
          </cell>
          <cell r="I722">
            <v>4.0531777706200744E-4</v>
          </cell>
        </row>
        <row r="723">
          <cell r="A723" t="str">
            <v>T_B_c-ICEDSL-S2</v>
          </cell>
          <cell r="B723" t="str">
            <v>VAR_ncap</v>
          </cell>
          <cell r="C723" t="str">
            <v>-</v>
          </cell>
          <cell r="E723">
            <v>1.64603341648198E-6</v>
          </cell>
          <cell r="F723">
            <v>1.7756347921658099E-4</v>
          </cell>
          <cell r="G723">
            <v>4.9278917029586995E-4</v>
          </cell>
          <cell r="H723">
            <v>1.3049924009229601E-6</v>
          </cell>
          <cell r="I723">
            <v>2.38931441734657E-7</v>
          </cell>
        </row>
        <row r="724">
          <cell r="A724" t="str">
            <v>T_B_c-ICEDSL-S2</v>
          </cell>
          <cell r="B724" t="str">
            <v>VAR_cap</v>
          </cell>
          <cell r="C724" t="str">
            <v>-</v>
          </cell>
          <cell r="D724">
            <v>9.8784375000000001E-4</v>
          </cell>
          <cell r="E724">
            <v>7.5802691107008187E-4</v>
          </cell>
          <cell r="F724">
            <v>9.3559603196569389E-4</v>
          </cell>
          <cell r="G724">
            <v>1.20417045764331E-3</v>
          </cell>
          <cell r="H724">
            <v>5.0003004396939924E-4</v>
          </cell>
          <cell r="I724">
            <v>1.0687183137979934E-6</v>
          </cell>
        </row>
        <row r="725">
          <cell r="A725" t="str">
            <v>T_TW-FCLH2O-S1</v>
          </cell>
          <cell r="B725" t="str">
            <v>VAR_fout</v>
          </cell>
          <cell r="C725" t="str">
            <v>TPTWL</v>
          </cell>
          <cell r="G725">
            <v>1.6863736729631282E-4</v>
          </cell>
          <cell r="H725">
            <v>7.1139693687939556E-4</v>
          </cell>
          <cell r="I725">
            <v>5.8281781305402657E-4</v>
          </cell>
        </row>
        <row r="726">
          <cell r="A726" t="str">
            <v>T_TW-FCLH2O-S1</v>
          </cell>
          <cell r="B726" t="str">
            <v>VAR_fin</v>
          </cell>
          <cell r="C726" t="str">
            <v>TH2O</v>
          </cell>
          <cell r="G726">
            <v>3.6351170452456943E-5</v>
          </cell>
          <cell r="H726">
            <v>1.4984357707681443E-4</v>
          </cell>
          <cell r="I726">
            <v>1.1967810066622583E-4</v>
          </cell>
        </row>
        <row r="727">
          <cell r="A727" t="str">
            <v>T_TW-FCLH2O-S1</v>
          </cell>
          <cell r="B727" t="str">
            <v>VAR_ncap</v>
          </cell>
          <cell r="C727" t="str">
            <v>-</v>
          </cell>
          <cell r="G727">
            <v>6.54059462806889E-5</v>
          </cell>
          <cell r="H727">
            <v>1.3767484555647801E-4</v>
          </cell>
          <cell r="I727">
            <v>1.42068221040125E-4</v>
          </cell>
        </row>
        <row r="728">
          <cell r="A728" t="str">
            <v>T_TW-FCLH2O-S1</v>
          </cell>
          <cell r="B728" t="str">
            <v>VAR_cap</v>
          </cell>
          <cell r="C728" t="str">
            <v>-</v>
          </cell>
          <cell r="G728">
            <v>6.54059462806889E-5</v>
          </cell>
          <cell r="H728">
            <v>2.7419400143103488E-4</v>
          </cell>
          <cell r="I728">
            <v>2.3296130378787681E-4</v>
          </cell>
        </row>
        <row r="729">
          <cell r="A729" t="str">
            <v>D-T-ELC-TW_Bat_S1</v>
          </cell>
          <cell r="B729" t="str">
            <v>VAR_fout</v>
          </cell>
          <cell r="C729" t="str">
            <v>T-ELC-TWSTGin_S1</v>
          </cell>
          <cell r="D729">
            <v>1.6178552805806382E-3</v>
          </cell>
          <cell r="E729">
            <v>4.985346465391767E-2</v>
          </cell>
          <cell r="F729">
            <v>4.9890776536544446E-2</v>
          </cell>
          <cell r="G729">
            <v>4.4457279844717298E-2</v>
          </cell>
          <cell r="H729">
            <v>4.531915912705629E-3</v>
          </cell>
          <cell r="I729">
            <v>7.3276404658645058E-2</v>
          </cell>
        </row>
        <row r="730">
          <cell r="A730" t="str">
            <v>D-T-ELC-TW_Bat_S1</v>
          </cell>
          <cell r="B730" t="str">
            <v>VAR_fin</v>
          </cell>
          <cell r="C730" t="str">
            <v>TELC</v>
          </cell>
          <cell r="D730">
            <v>1.6178552805806382E-3</v>
          </cell>
          <cell r="E730">
            <v>4.985346465391767E-2</v>
          </cell>
          <cell r="F730">
            <v>4.9890776536544446E-2</v>
          </cell>
          <cell r="G730">
            <v>4.4457279844717298E-2</v>
          </cell>
          <cell r="H730">
            <v>4.531915912705629E-3</v>
          </cell>
          <cell r="I730">
            <v>7.3276404658645058E-2</v>
          </cell>
        </row>
        <row r="731">
          <cell r="A731" t="str">
            <v>D-T-ELC-TW_Bat_S1</v>
          </cell>
          <cell r="B731" t="str">
            <v>VAR_ncap</v>
          </cell>
          <cell r="C731" t="str">
            <v>-</v>
          </cell>
          <cell r="D731">
            <v>2.6638433744119601E-4</v>
          </cell>
          <cell r="E731">
            <v>5.0050005875459302E-3</v>
          </cell>
          <cell r="F731">
            <v>4.3772440957538498E-6</v>
          </cell>
          <cell r="G731">
            <v>1.5790747677608201E-4</v>
          </cell>
          <cell r="H731">
            <v>3.2023979404924601E-5</v>
          </cell>
          <cell r="I731">
            <v>7.65582175684226E-3</v>
          </cell>
        </row>
        <row r="732">
          <cell r="A732" t="str">
            <v>D-T-ELC-TW_Bat_S1</v>
          </cell>
          <cell r="B732" t="str">
            <v>VAR_cap</v>
          </cell>
          <cell r="C732" t="str">
            <v>-</v>
          </cell>
          <cell r="D732">
            <v>2.6638433744119601E-4</v>
          </cell>
          <cell r="E732">
            <v>5.2713849249871204E-3</v>
          </cell>
          <cell r="F732">
            <v>5.2757621690828803E-3</v>
          </cell>
          <cell r="G732">
            <v>4.6990581664194701E-3</v>
          </cell>
          <cell r="H732">
            <v>4.7973675666418999E-4</v>
          </cell>
          <cell r="I732">
            <v>7.7455422367598298E-3</v>
          </cell>
        </row>
        <row r="733">
          <cell r="A733" t="str">
            <v>T_C-FC-H2O-S3</v>
          </cell>
          <cell r="B733" t="str">
            <v>VAR_fout</v>
          </cell>
          <cell r="C733" t="str">
            <v>TPCAR</v>
          </cell>
          <cell r="D733">
            <v>7.0439873388226362E-4</v>
          </cell>
          <cell r="E733">
            <v>1.6187312310631875E-3</v>
          </cell>
          <cell r="F733">
            <v>1.5688734142755936E-3</v>
          </cell>
          <cell r="G733">
            <v>1.3858866747659406E-3</v>
          </cell>
          <cell r="H733">
            <v>4.5524257816562222E-4</v>
          </cell>
          <cell r="I733">
            <v>3.7278666604091985E-4</v>
          </cell>
        </row>
        <row r="734">
          <cell r="A734" t="str">
            <v>T_C-FC-H2O-S3</v>
          </cell>
          <cell r="B734" t="str">
            <v>VAR_fin</v>
          </cell>
          <cell r="C734" t="str">
            <v>TH2O</v>
          </cell>
          <cell r="D734">
            <v>8.4866798669737127E-4</v>
          </cell>
          <cell r="E734">
            <v>1.9502666725408511E-3</v>
          </cell>
          <cell r="F734">
            <v>1.890197380875532E-3</v>
          </cell>
          <cell r="G734">
            <v>1.6697327770337971E-3</v>
          </cell>
          <cell r="H734">
            <v>5.0156342479743443E-4</v>
          </cell>
          <cell r="I734">
            <v>3.7433776171001877E-4</v>
          </cell>
        </row>
        <row r="735">
          <cell r="A735" t="str">
            <v>T_C-FC-H2O-S3</v>
          </cell>
          <cell r="B735" t="str">
            <v>VAR_ncap</v>
          </cell>
          <cell r="C735" t="str">
            <v>-</v>
          </cell>
          <cell r="E735">
            <v>4.0195001235217104E-6</v>
          </cell>
          <cell r="F735">
            <v>6.6512538984667503E-6</v>
          </cell>
          <cell r="G735">
            <v>6.7064871781854104E-6</v>
          </cell>
          <cell r="H735">
            <v>1.9105143444750599E-5</v>
          </cell>
          <cell r="I735">
            <v>1.8667693584342601E-5</v>
          </cell>
        </row>
        <row r="736">
          <cell r="A736" t="str">
            <v>T_C-FC-H2O-S3</v>
          </cell>
          <cell r="B736" t="str">
            <v>VAR_cap</v>
          </cell>
          <cell r="C736" t="str">
            <v>-</v>
          </cell>
          <cell r="D736">
            <v>5.3666666666666699E-5</v>
          </cell>
          <cell r="E736">
            <v>1.1202361901677242E-4</v>
          </cell>
          <cell r="F736">
            <v>1.131720039149903E-4</v>
          </cell>
          <cell r="G736">
            <v>1.012069215241998E-4</v>
          </cell>
          <cell r="H736">
            <v>3.5900664161570364E-5</v>
          </cell>
          <cell r="I736">
            <v>2.9824544160000355E-5</v>
          </cell>
        </row>
        <row r="737">
          <cell r="A737" t="str">
            <v>T_B_c-ICEDSL-S3</v>
          </cell>
          <cell r="B737" t="str">
            <v>VAR_fout</v>
          </cell>
          <cell r="C737" t="str">
            <v>CO2_T</v>
          </cell>
          <cell r="D737">
            <v>11.594199429249221</v>
          </cell>
          <cell r="E737">
            <v>9.2806958253528808</v>
          </cell>
          <cell r="F737">
            <v>9.7247406850903122</v>
          </cell>
          <cell r="G737">
            <v>4.6602483541218271</v>
          </cell>
          <cell r="H737">
            <v>3.5482593271964245</v>
          </cell>
          <cell r="I737">
            <v>2.1597444263617059E-2</v>
          </cell>
        </row>
        <row r="738">
          <cell r="A738" t="str">
            <v>T_B_c-ICEDSL-S3</v>
          </cell>
          <cell r="B738" t="str">
            <v>VAR_fout</v>
          </cell>
          <cell r="C738" t="str">
            <v>TPBSc</v>
          </cell>
          <cell r="D738">
            <v>9.1661443970928163E-3</v>
          </cell>
          <cell r="E738">
            <v>7.3675823678936514E-3</v>
          </cell>
          <cell r="F738">
            <v>7.7511802813707321E-3</v>
          </cell>
          <cell r="G738">
            <v>3.7717472462973256E-3</v>
          </cell>
          <cell r="H738">
            <v>3.4715411461659473E-3</v>
          </cell>
          <cell r="I738">
            <v>2.2780273494380333E-5</v>
          </cell>
        </row>
        <row r="739">
          <cell r="A739" t="str">
            <v>T_B_c-ICEDSL-S3</v>
          </cell>
          <cell r="B739" t="str">
            <v>VAR_fin</v>
          </cell>
          <cell r="C739" t="str">
            <v>TDSL</v>
          </cell>
          <cell r="D739">
            <v>0.15817461704296346</v>
          </cell>
          <cell r="E739">
            <v>0.12661249420672413</v>
          </cell>
          <cell r="F739">
            <v>0.1326704049807686</v>
          </cell>
          <cell r="G739">
            <v>6.3577740165372876E-2</v>
          </cell>
          <cell r="H739">
            <v>4.8407357806226819E-2</v>
          </cell>
          <cell r="I739">
            <v>2.946445329279272E-4</v>
          </cell>
        </row>
        <row r="740">
          <cell r="A740" t="str">
            <v>T_B_c-ICEDSL-S3</v>
          </cell>
          <cell r="B740" t="str">
            <v>VAR_ncap</v>
          </cell>
          <cell r="C740" t="str">
            <v>-</v>
          </cell>
          <cell r="E740">
            <v>6.6006808248431299E-7</v>
          </cell>
          <cell r="F740">
            <v>8.9115286336819099E-6</v>
          </cell>
          <cell r="G740">
            <v>5.2292500431303103E-6</v>
          </cell>
          <cell r="H740">
            <v>9.6470263574795209E-7</v>
          </cell>
          <cell r="I740">
            <v>1.5484332247762399E-7</v>
          </cell>
        </row>
        <row r="741">
          <cell r="A741" t="str">
            <v>T_B_c-ICEDSL-S3</v>
          </cell>
          <cell r="B741" t="str">
            <v>VAR_cap</v>
          </cell>
          <cell r="C741" t="str">
            <v>-</v>
          </cell>
          <cell r="D741">
            <v>2.0009406525014358E-4</v>
          </cell>
          <cell r="E741">
            <v>1.6046221026089257E-4</v>
          </cell>
          <cell r="F741">
            <v>1.6934763429391289E-4</v>
          </cell>
          <cell r="G741">
            <v>8.1908779649847208E-5</v>
          </cell>
          <cell r="H741">
            <v>7.5478494835744196E-5</v>
          </cell>
          <cell r="I741">
            <v>4.85274472011566E-7</v>
          </cell>
        </row>
        <row r="742">
          <cell r="A742" t="str">
            <v>T_TW-FCLH2O-S2</v>
          </cell>
          <cell r="B742" t="str">
            <v>VAR_fout</v>
          </cell>
          <cell r="C742" t="str">
            <v>TPTWL</v>
          </cell>
          <cell r="G742">
            <v>8.7382229368233118E-5</v>
          </cell>
          <cell r="H742">
            <v>3.2363574175889407E-4</v>
          </cell>
          <cell r="I742">
            <v>2.4634543960148334E-4</v>
          </cell>
        </row>
        <row r="743">
          <cell r="A743" t="str">
            <v>T_TW-FCLH2O-S2</v>
          </cell>
          <cell r="B743" t="str">
            <v>VAR_fin</v>
          </cell>
          <cell r="C743" t="str">
            <v>TH2O</v>
          </cell>
          <cell r="G743">
            <v>3.2353161827531058E-5</v>
          </cell>
          <cell r="H743">
            <v>1.1759263544612582E-4</v>
          </cell>
          <cell r="I743">
            <v>8.7691041649626183E-5</v>
          </cell>
        </row>
        <row r="744">
          <cell r="A744" t="str">
            <v>T_TW-FCLH2O-S2</v>
          </cell>
          <cell r="B744" t="str">
            <v>VAR_ncap</v>
          </cell>
          <cell r="C744" t="str">
            <v>-</v>
          </cell>
          <cell r="G744">
            <v>3.4026244825378397E-5</v>
          </cell>
          <cell r="H744">
            <v>5.2342015588909898E-5</v>
          </cell>
          <cell r="I744">
            <v>4.3831877562196502E-5</v>
          </cell>
        </row>
        <row r="745">
          <cell r="A745" t="str">
            <v>T_TW-FCLH2O-S2</v>
          </cell>
          <cell r="B745" t="str">
            <v>VAR_cap</v>
          </cell>
          <cell r="C745" t="str">
            <v>-</v>
          </cell>
          <cell r="G745">
            <v>3.4026244825378397E-5</v>
          </cell>
          <cell r="H745">
            <v>1.2576436449081456E-4</v>
          </cell>
          <cell r="I745">
            <v>9.7056837323974493E-5</v>
          </cell>
        </row>
        <row r="746">
          <cell r="A746" t="str">
            <v>D-T-ELC-TW_Bat_S2</v>
          </cell>
          <cell r="B746" t="str">
            <v>VAR_fout</v>
          </cell>
          <cell r="C746" t="str">
            <v>T-ELC-TWSTGin_S2</v>
          </cell>
          <cell r="D746">
            <v>3.5763590037186688E-4</v>
          </cell>
          <cell r="E746">
            <v>4.9784158458468248E-4</v>
          </cell>
          <cell r="F746">
            <v>5.1576489191495361E-4</v>
          </cell>
          <cell r="G746">
            <v>3.8581978914363855E-3</v>
          </cell>
          <cell r="H746">
            <v>5.1553678688064444E-3</v>
          </cell>
          <cell r="I746">
            <v>3.1458219508714884E-3</v>
          </cell>
        </row>
        <row r="747">
          <cell r="A747" t="str">
            <v>D-T-ELC-TW_Bat_S2</v>
          </cell>
          <cell r="B747" t="str">
            <v>VAR_fin</v>
          </cell>
          <cell r="C747" t="str">
            <v>TELC</v>
          </cell>
          <cell r="D747">
            <v>3.5763590037186688E-4</v>
          </cell>
          <cell r="E747">
            <v>4.9784158458468248E-4</v>
          </cell>
          <cell r="F747">
            <v>5.1576489191495361E-4</v>
          </cell>
          <cell r="G747">
            <v>3.8581978914363855E-3</v>
          </cell>
          <cell r="H747">
            <v>5.1553678688064444E-3</v>
          </cell>
          <cell r="I747">
            <v>3.1458219508714884E-3</v>
          </cell>
        </row>
        <row r="748">
          <cell r="A748" t="str">
            <v>D-T-ELC-TW_Bat_S2</v>
          </cell>
          <cell r="B748" t="str">
            <v>VAR_ncap</v>
          </cell>
          <cell r="C748" t="str">
            <v>-</v>
          </cell>
          <cell r="D748">
            <v>1.33213909396812E-4</v>
          </cell>
          <cell r="E748">
            <v>8.4408592798093295E-7</v>
          </cell>
          <cell r="F748">
            <v>3.56918725846628E-6</v>
          </cell>
          <cell r="G748">
            <v>2.7021883303747501E-4</v>
          </cell>
          <cell r="H748">
            <v>2.5261958126774198E-6</v>
          </cell>
          <cell r="I748">
            <v>1.9317578214178501E-4</v>
          </cell>
        </row>
        <row r="749">
          <cell r="A749" t="str">
            <v>D-T-ELC-TW_Bat_S2</v>
          </cell>
          <cell r="B749" t="str">
            <v>VAR_cap</v>
          </cell>
          <cell r="C749" t="str">
            <v>-</v>
          </cell>
          <cell r="D749">
            <v>1.33213909396812E-4</v>
          </cell>
          <cell r="E749">
            <v>1.34057995324793E-4</v>
          </cell>
          <cell r="F749">
            <v>1.3762718258326001E-4</v>
          </cell>
          <cell r="G749">
            <v>4.0784601562073399E-4</v>
          </cell>
          <cell r="H749">
            <v>5.4572200119884105E-4</v>
          </cell>
          <cell r="I749">
            <v>3.3288991564748801E-4</v>
          </cell>
        </row>
        <row r="750">
          <cell r="A750" t="str">
            <v>T_C-FC-H2O-S4</v>
          </cell>
          <cell r="B750" t="str">
            <v>VAR_fout</v>
          </cell>
          <cell r="C750" t="str">
            <v>TPCAR</v>
          </cell>
          <cell r="E750">
            <v>7.1566383632452451E-5</v>
          </cell>
          <cell r="F750">
            <v>1.6529582870462617E-4</v>
          </cell>
          <cell r="G750">
            <v>2.4194490343507722E-4</v>
          </cell>
          <cell r="H750">
            <v>9.7547895542343579E-4</v>
          </cell>
          <cell r="I750">
            <v>3.1161349872400365E-2</v>
          </cell>
        </row>
        <row r="751">
          <cell r="A751" t="str">
            <v>T_C-FC-H2O-S4</v>
          </cell>
          <cell r="B751" t="str">
            <v>VAR_fin</v>
          </cell>
          <cell r="C751" t="str">
            <v>TH2O</v>
          </cell>
          <cell r="E751">
            <v>8.5528703147705343E-5</v>
          </cell>
          <cell r="F751">
            <v>1.9754439371198201E-4</v>
          </cell>
          <cell r="G751">
            <v>2.8914740096795129E-4</v>
          </cell>
          <cell r="H751">
            <v>1.0597013865691605E-3</v>
          </cell>
          <cell r="I751">
            <v>2.9432718722386932E-2</v>
          </cell>
        </row>
        <row r="752">
          <cell r="A752" t="str">
            <v>T_C-FC-H2O-S4</v>
          </cell>
          <cell r="B752" t="str">
            <v>VAR_ncap</v>
          </cell>
          <cell r="C752" t="str">
            <v>-</v>
          </cell>
          <cell r="E752">
            <v>5.85040318156381E-6</v>
          </cell>
          <cell r="F752">
            <v>9.3324147270873396E-6</v>
          </cell>
          <cell r="G752">
            <v>9.4191796601837001E-6</v>
          </cell>
          <cell r="H752">
            <v>6.6112155673263797E-5</v>
          </cell>
          <cell r="I752">
            <v>4.0153802059229903E-3</v>
          </cell>
        </row>
        <row r="753">
          <cell r="A753" t="str">
            <v>T_C-FC-H2O-S4</v>
          </cell>
          <cell r="B753" t="str">
            <v>VAR_cap</v>
          </cell>
          <cell r="C753" t="str">
            <v>-</v>
          </cell>
          <cell r="E753">
            <v>5.7725158810766401E-6</v>
          </cell>
          <cell r="F753">
            <v>1.46502755592457E-5</v>
          </cell>
          <cell r="G753">
            <v>2.1395116718584699E-5</v>
          </cell>
          <cell r="H753">
            <v>9.4597189384688083E-5</v>
          </cell>
          <cell r="I753">
            <v>3.4682734852152603E-3</v>
          </cell>
        </row>
        <row r="754">
          <cell r="A754" t="str">
            <v>T_B_c-ICEDSL-S4</v>
          </cell>
          <cell r="B754" t="str">
            <v>VAR_fout</v>
          </cell>
          <cell r="C754" t="str">
            <v>CO2_T</v>
          </cell>
          <cell r="D754">
            <v>1.0172171818479092</v>
          </cell>
          <cell r="E754">
            <v>2.0638596088564734E-3</v>
          </cell>
          <cell r="F754">
            <v>7.3170148523140797E-3</v>
          </cell>
          <cell r="G754">
            <v>1.5730940993528568E-3</v>
          </cell>
          <cell r="H754">
            <v>3.2253627434963702E-3</v>
          </cell>
        </row>
        <row r="755">
          <cell r="A755" t="str">
            <v>T_B_c-ICEDSL-S4</v>
          </cell>
          <cell r="B755" t="str">
            <v>VAR_fout</v>
          </cell>
          <cell r="C755" t="str">
            <v>TPBSc</v>
          </cell>
          <cell r="D755">
            <v>5.363146641989855E-4</v>
          </cell>
          <cell r="E755">
            <v>1.0963114352471791E-6</v>
          </cell>
          <cell r="F755">
            <v>3.9564773967092553E-6</v>
          </cell>
          <cell r="G755">
            <v>9.0397338458695726E-7</v>
          </cell>
          <cell r="H755">
            <v>2.148913398544106E-6</v>
          </cell>
        </row>
        <row r="756">
          <cell r="A756" t="str">
            <v>T_B_c-ICEDSL-S4</v>
          </cell>
          <cell r="B756" t="str">
            <v>VAR_fin</v>
          </cell>
          <cell r="C756" t="str">
            <v>TDSL</v>
          </cell>
          <cell r="D756">
            <v>1.3877451321253868E-2</v>
          </cell>
          <cell r="E756">
            <v>2.8156338456432097E-5</v>
          </cell>
          <cell r="F756">
            <v>9.9822849281228914E-5</v>
          </cell>
          <cell r="G756">
            <v>2.1461038190352824E-5</v>
          </cell>
          <cell r="H756">
            <v>4.4002220238695428E-5</v>
          </cell>
        </row>
        <row r="757">
          <cell r="A757" t="str">
            <v>T_B_c-ICEDSL-S4</v>
          </cell>
          <cell r="B757" t="str">
            <v>VAR_ncap</v>
          </cell>
          <cell r="C757" t="str">
            <v>-</v>
          </cell>
          <cell r="E757">
            <v>1.1793945667504601E-8</v>
          </cell>
          <cell r="F757">
            <v>2.8433733466517302E-8</v>
          </cell>
          <cell r="G757">
            <v>1.2234402974614001E-8</v>
          </cell>
          <cell r="H757">
            <v>2.73187853134648E-8</v>
          </cell>
        </row>
        <row r="758">
          <cell r="A758" t="str">
            <v>T_B_c-ICEDSL-S4</v>
          </cell>
          <cell r="B758" t="str">
            <v>VAR_cap</v>
          </cell>
          <cell r="C758" t="str">
            <v>-</v>
          </cell>
          <cell r="D758">
            <v>1.2228577658344602E-5</v>
          </cell>
          <cell r="E758">
            <v>5.3850017112911058E-8</v>
          </cell>
          <cell r="F758">
            <v>1.0318955602752681E-7</v>
          </cell>
          <cell r="G758">
            <v>4.7070268275759706E-8</v>
          </cell>
          <cell r="H758">
            <v>5.9565544479643801E-8</v>
          </cell>
          <cell r="I758">
            <v>4.7941363806730402E-9</v>
          </cell>
        </row>
        <row r="759">
          <cell r="A759" t="str">
            <v>D-T-ELC-HGV</v>
          </cell>
          <cell r="B759" t="str">
            <v>VAR_fout</v>
          </cell>
          <cell r="C759" t="str">
            <v>T-ELC-HGV_BatSTGin</v>
          </cell>
          <cell r="D759">
            <v>9.9655203498366079E-3</v>
          </cell>
          <cell r="E759">
            <v>2.962416040460062E-2</v>
          </cell>
          <cell r="F759">
            <v>8.1510473944079703E-2</v>
          </cell>
          <cell r="G759">
            <v>0.287640552660336</v>
          </cell>
          <cell r="H759">
            <v>1.2091742301780082</v>
          </cell>
          <cell r="I759">
            <v>4.0756729910936764</v>
          </cell>
        </row>
        <row r="760">
          <cell r="A760" t="str">
            <v>D-T-ELC-HGV</v>
          </cell>
          <cell r="B760" t="str">
            <v>VAR_fin</v>
          </cell>
          <cell r="C760" t="str">
            <v>TELC</v>
          </cell>
          <cell r="D760">
            <v>9.9655203498366079E-3</v>
          </cell>
          <cell r="E760">
            <v>2.962416040460062E-2</v>
          </cell>
          <cell r="F760">
            <v>8.1510473944079703E-2</v>
          </cell>
          <cell r="G760">
            <v>0.287640552660336</v>
          </cell>
          <cell r="H760">
            <v>1.2091742301780082</v>
          </cell>
          <cell r="I760">
            <v>4.0756729910936764</v>
          </cell>
        </row>
        <row r="761">
          <cell r="A761" t="str">
            <v>D-T-ELC-HGV</v>
          </cell>
          <cell r="B761" t="str">
            <v>VAR_ncap</v>
          </cell>
          <cell r="C761" t="str">
            <v>-</v>
          </cell>
          <cell r="D761">
            <v>1.42038092192845E-3</v>
          </cell>
          <cell r="E761">
            <v>2.42166151156921E-3</v>
          </cell>
          <cell r="F761">
            <v>6.5949825168985397E-3</v>
          </cell>
          <cell r="G761">
            <v>3.0188650165190199E-2</v>
          </cell>
          <cell r="H761">
            <v>0.102770680123953</v>
          </cell>
          <cell r="I761">
            <v>0.49480000928840501</v>
          </cell>
        </row>
        <row r="762">
          <cell r="A762" t="str">
            <v>D-T-ELC-HGV</v>
          </cell>
          <cell r="B762" t="str">
            <v>VAR_cap</v>
          </cell>
          <cell r="C762" t="str">
            <v>-</v>
          </cell>
          <cell r="D762">
            <v>1.42038092192845E-3</v>
          </cell>
          <cell r="E762">
            <v>3.84204243349767E-3</v>
          </cell>
          <cell r="F762">
            <v>1.0437024950396201E-2</v>
          </cell>
          <cell r="G762">
            <v>3.5967545567104499E-2</v>
          </cell>
          <cell r="H762">
            <v>0.14816063697523699</v>
          </cell>
          <cell r="I762">
            <v>0.51283509579739095</v>
          </cell>
        </row>
        <row r="763">
          <cell r="A763" t="str">
            <v>T_TW-FCLH2O-S3</v>
          </cell>
          <cell r="B763" t="str">
            <v>VAR_fout</v>
          </cell>
          <cell r="C763" t="str">
            <v>TPTWL</v>
          </cell>
          <cell r="G763">
            <v>5.1647642444740563E-5</v>
          </cell>
          <cell r="H763">
            <v>1.7180063416069702E-4</v>
          </cell>
          <cell r="I763">
            <v>1.7447410427225572E-4</v>
          </cell>
        </row>
        <row r="764">
          <cell r="A764" t="str">
            <v>T_TW-FCLH2O-S3</v>
          </cell>
          <cell r="B764" t="str">
            <v>VAR_fin</v>
          </cell>
          <cell r="C764" t="str">
            <v>TH2O</v>
          </cell>
          <cell r="G764">
            <v>2.933444206096113E-5</v>
          </cell>
          <cell r="H764">
            <v>9.5985255816773726E-5</v>
          </cell>
          <cell r="I764">
            <v>9.5745736727441747E-5</v>
          </cell>
        </row>
        <row r="765">
          <cell r="A765" t="str">
            <v>T_TW-FCLH2O-S3</v>
          </cell>
          <cell r="B765" t="str">
            <v>VAR_ncap</v>
          </cell>
          <cell r="C765" t="str">
            <v>-</v>
          </cell>
          <cell r="G765">
            <v>2.00134621044011E-5</v>
          </cell>
          <cell r="H765">
            <v>2.19939388546603E-5</v>
          </cell>
          <cell r="I765">
            <v>2.1368658073624201E-5</v>
          </cell>
        </row>
        <row r="766">
          <cell r="A766" t="str">
            <v>T_TW-FCLH2O-S3</v>
          </cell>
          <cell r="B766" t="str">
            <v>VAR_cap</v>
          </cell>
          <cell r="C766" t="str">
            <v>-</v>
          </cell>
          <cell r="G766">
            <v>2.00134621044011E-5</v>
          </cell>
          <cell r="H766">
            <v>6.6320296028102044E-5</v>
          </cell>
          <cell r="I766">
            <v>6.788733237820796E-5</v>
          </cell>
        </row>
        <row r="767">
          <cell r="A767" t="str">
            <v>D-T-ELC-TW_Bat_S3</v>
          </cell>
          <cell r="B767" t="str">
            <v>VAR_fout</v>
          </cell>
          <cell r="C767" t="str">
            <v>T-ELC-TWSTGin_S3</v>
          </cell>
          <cell r="D767">
            <v>8.2729089891693156E-5</v>
          </cell>
          <cell r="E767">
            <v>1.70276333569462E-4</v>
          </cell>
          <cell r="F767">
            <v>1.9912527551378337E-4</v>
          </cell>
          <cell r="G767">
            <v>4.6504818868790126E-3</v>
          </cell>
          <cell r="H767">
            <v>9.3089140274970859E-3</v>
          </cell>
          <cell r="I767">
            <v>5.3197860705188043E-3</v>
          </cell>
        </row>
        <row r="768">
          <cell r="A768" t="str">
            <v>D-T-ELC-TW_Bat_S3</v>
          </cell>
          <cell r="B768" t="str">
            <v>VAR_fin</v>
          </cell>
          <cell r="C768" t="str">
            <v>TELC</v>
          </cell>
          <cell r="D768">
            <v>8.2729089891693156E-5</v>
          </cell>
          <cell r="E768">
            <v>1.70276333569462E-4</v>
          </cell>
          <cell r="F768">
            <v>1.9912527551378337E-4</v>
          </cell>
          <cell r="G768">
            <v>4.6504818868790126E-3</v>
          </cell>
          <cell r="H768">
            <v>9.3089140274970859E-3</v>
          </cell>
          <cell r="I768">
            <v>5.3197860705188043E-3</v>
          </cell>
        </row>
        <row r="769">
          <cell r="A769" t="str">
            <v>D-T-ELC-TW_Bat_S3</v>
          </cell>
          <cell r="B769" t="str">
            <v>VAR_ncap</v>
          </cell>
          <cell r="C769" t="str">
            <v>-</v>
          </cell>
          <cell r="D769">
            <v>1.4124889555993999E-4</v>
          </cell>
          <cell r="E769">
            <v>9.7868439933487691E-7</v>
          </cell>
          <cell r="F769">
            <v>7.13049553507903E-6</v>
          </cell>
          <cell r="G769">
            <v>3.4233710862456698E-4</v>
          </cell>
          <cell r="H769">
            <v>1.00171151855518E-5</v>
          </cell>
          <cell r="I769">
            <v>5.2901466459704102E-6</v>
          </cell>
        </row>
        <row r="770">
          <cell r="A770" t="str">
            <v>D-T-ELC-TW_Bat_S3</v>
          </cell>
          <cell r="B770" t="str">
            <v>VAR_cap</v>
          </cell>
          <cell r="C770" t="str">
            <v>-</v>
          </cell>
          <cell r="D770">
            <v>1.4124889555993999E-4</v>
          </cell>
          <cell r="E770">
            <v>1.42227579959274E-4</v>
          </cell>
          <cell r="F770">
            <v>1.49358075494353E-4</v>
          </cell>
          <cell r="G770">
            <v>4.9169518411891998E-4</v>
          </cell>
          <cell r="H770">
            <v>9.8465163747789102E-4</v>
          </cell>
          <cell r="I770">
            <v>5.6270765750025397E-4</v>
          </cell>
        </row>
        <row r="771">
          <cell r="A771" t="str">
            <v>T_TW-FCLH2O-S4</v>
          </cell>
          <cell r="B771" t="str">
            <v>VAR_fout</v>
          </cell>
          <cell r="C771" t="str">
            <v>TPTWL</v>
          </cell>
          <cell r="G771">
            <v>2.685379203061512E-5</v>
          </cell>
          <cell r="H771">
            <v>9.2988936431953584E-5</v>
          </cell>
          <cell r="I771">
            <v>1.1338164060144627E-4</v>
          </cell>
        </row>
        <row r="772">
          <cell r="A772" t="str">
            <v>T_TW-FCLH2O-S4</v>
          </cell>
          <cell r="B772" t="str">
            <v>VAR_fin</v>
          </cell>
          <cell r="C772" t="str">
            <v>TH2O</v>
          </cell>
          <cell r="G772">
            <v>1.7191475102510558E-5</v>
          </cell>
          <cell r="H772">
            <v>5.8392704285372337E-5</v>
          </cell>
          <cell r="I772">
            <v>7.0118879454833023E-5</v>
          </cell>
        </row>
        <row r="773">
          <cell r="A773" t="str">
            <v>T_TW-FCLH2O-S4</v>
          </cell>
          <cell r="B773" t="str">
            <v>VAR_ncap</v>
          </cell>
          <cell r="C773" t="str">
            <v>-</v>
          </cell>
          <cell r="G773">
            <v>1.01608605094557E-5</v>
          </cell>
          <cell r="H773">
            <v>1.2373044789346001E-5</v>
          </cell>
          <cell r="I773">
            <v>1.1606080108363801E-5</v>
          </cell>
        </row>
        <row r="774">
          <cell r="A774" t="str">
            <v>T_TW-FCLH2O-S4</v>
          </cell>
          <cell r="B774" t="str">
            <v>VAR_cap</v>
          </cell>
          <cell r="C774" t="str">
            <v>-</v>
          </cell>
          <cell r="G774">
            <v>1.01608605094557E-5</v>
          </cell>
          <cell r="H774">
            <v>3.5237466500694304E-5</v>
          </cell>
          <cell r="I774">
            <v>4.3268471159929336E-5</v>
          </cell>
        </row>
        <row r="775">
          <cell r="A775" t="str">
            <v>D-T-ELC-TW_Bat_S4</v>
          </cell>
          <cell r="B775" t="str">
            <v>VAR_fout</v>
          </cell>
          <cell r="C775" t="str">
            <v>T-ELC-TWSTGin_S4</v>
          </cell>
          <cell r="D775">
            <v>7.0859890777802547E-5</v>
          </cell>
          <cell r="E775">
            <v>1.4164203874519838E-4</v>
          </cell>
          <cell r="F775">
            <v>1.8904336952958958E-4</v>
          </cell>
          <cell r="G775">
            <v>4.6002616643723076E-3</v>
          </cell>
          <cell r="H775">
            <v>1.0800504697116645E-2</v>
          </cell>
          <cell r="I775">
            <v>8.4855804844490602E-3</v>
          </cell>
        </row>
        <row r="776">
          <cell r="A776" t="str">
            <v>D-T-ELC-TW_Bat_S4</v>
          </cell>
          <cell r="B776" t="str">
            <v>VAR_fin</v>
          </cell>
          <cell r="C776" t="str">
            <v>TELC</v>
          </cell>
          <cell r="D776">
            <v>7.0859890777802547E-5</v>
          </cell>
          <cell r="E776">
            <v>1.4164203874519838E-4</v>
          </cell>
          <cell r="F776">
            <v>1.8904336952958958E-4</v>
          </cell>
          <cell r="G776">
            <v>4.6002616643723076E-3</v>
          </cell>
          <cell r="H776">
            <v>1.0800504697116645E-2</v>
          </cell>
          <cell r="I776">
            <v>8.4855804844490602E-3</v>
          </cell>
        </row>
        <row r="777">
          <cell r="A777" t="str">
            <v>D-T-ELC-TW_Bat_S4</v>
          </cell>
          <cell r="B777" t="str">
            <v>VAR_ncap</v>
          </cell>
          <cell r="C777" t="str">
            <v>-</v>
          </cell>
          <cell r="D777">
            <v>1.6238275289123699E-4</v>
          </cell>
          <cell r="E777">
            <v>1.0543392687183099E-6</v>
          </cell>
          <cell r="F777">
            <v>2.7298063929683099E-6</v>
          </cell>
          <cell r="G777">
            <v>3.2021670444710602E-4</v>
          </cell>
          <cell r="H777">
            <v>2.4634549790220499E-5</v>
          </cell>
          <cell r="I777">
            <v>1.6722491343941699E-5</v>
          </cell>
        </row>
        <row r="778">
          <cell r="A778" t="str">
            <v>D-T-ELC-TW_Bat_S4</v>
          </cell>
          <cell r="B778" t="str">
            <v>VAR_cap</v>
          </cell>
          <cell r="C778" t="str">
            <v>-</v>
          </cell>
          <cell r="D778">
            <v>1.6238275289123699E-4</v>
          </cell>
          <cell r="E778">
            <v>1.6343709215995599E-4</v>
          </cell>
          <cell r="F778">
            <v>1.66166898552924E-4</v>
          </cell>
          <cell r="G778">
            <v>4.8638360300003002E-4</v>
          </cell>
          <cell r="H778">
            <v>1.1424535870966401E-3</v>
          </cell>
          <cell r="I778">
            <v>8.9760288070425904E-4</v>
          </cell>
        </row>
        <row r="779">
          <cell r="A779" t="str">
            <v>T_B_u-ICENGA-S1</v>
          </cell>
          <cell r="B779" t="str">
            <v>VAR_fout</v>
          </cell>
          <cell r="C779" t="str">
            <v>CO2_T</v>
          </cell>
          <cell r="E779">
            <v>1.25907951209297E-2</v>
          </cell>
          <cell r="F779">
            <v>0.49505130573631684</v>
          </cell>
          <cell r="G779">
            <v>6.4367012009882207E-2</v>
          </cell>
          <cell r="H779">
            <v>8.7105762882514703E-2</v>
          </cell>
          <cell r="I779">
            <v>0.13937257645574203</v>
          </cell>
        </row>
        <row r="780">
          <cell r="A780" t="str">
            <v>T_B_u-ICENGA-S1</v>
          </cell>
          <cell r="B780" t="str">
            <v>VAR_fout</v>
          </cell>
          <cell r="C780" t="str">
            <v>TPBSu</v>
          </cell>
          <cell r="E780">
            <v>2.6841949946839489E-5</v>
          </cell>
          <cell r="F780">
            <v>1.1113108183396119E-3</v>
          </cell>
          <cell r="G780">
            <v>1.4876036801501154E-4</v>
          </cell>
          <cell r="H780">
            <v>2.2824670415756346E-4</v>
          </cell>
          <cell r="I780">
            <v>4.079769407036692E-4</v>
          </cell>
        </row>
        <row r="781">
          <cell r="A781" t="str">
            <v>T_B_u-ICENGA-S1</v>
          </cell>
          <cell r="B781" t="str">
            <v>VAR_fin</v>
          </cell>
          <cell r="C781" t="str">
            <v>TNGA</v>
          </cell>
          <cell r="E781">
            <v>2.2324104824343366E-4</v>
          </cell>
          <cell r="F781">
            <v>8.7775054208566808E-3</v>
          </cell>
          <cell r="G781">
            <v>1.1412590781894028E-3</v>
          </cell>
          <cell r="H781">
            <v>1.5444284199027406E-3</v>
          </cell>
          <cell r="I781">
            <v>2.471144972619535E-3</v>
          </cell>
        </row>
        <row r="782">
          <cell r="A782" t="str">
            <v>T_B_u-ICENGA-S1</v>
          </cell>
          <cell r="B782" t="str">
            <v>VAR_ncap</v>
          </cell>
          <cell r="C782" t="str">
            <v>-</v>
          </cell>
          <cell r="E782">
            <v>6.2788044684537897E-7</v>
          </cell>
          <cell r="F782">
            <v>2.0544135876359299E-5</v>
          </cell>
          <cell r="G782">
            <v>1.34824710425021E-6</v>
          </cell>
          <cell r="H782">
            <v>1.8593275475144201E-6</v>
          </cell>
          <cell r="I782">
            <v>8.9032164868328795E-6</v>
          </cell>
        </row>
        <row r="783">
          <cell r="A783" t="str">
            <v>T_B_u-ICENGA-S1</v>
          </cell>
          <cell r="B783" t="str">
            <v>VAR_cap</v>
          </cell>
          <cell r="C783" t="str">
            <v>-</v>
          </cell>
          <cell r="E783">
            <v>6.2788044684537897E-7</v>
          </cell>
          <cell r="F783">
            <v>2.11720163232047E-5</v>
          </cell>
          <cell r="G783">
            <v>3.0463398348105007E-6</v>
          </cell>
          <cell r="H783">
            <v>4.683642930218698E-6</v>
          </cell>
          <cell r="I783">
            <v>1.0288799595048607E-5</v>
          </cell>
        </row>
        <row r="784">
          <cell r="A784" t="str">
            <v>T_B_u-ICENGA-S2</v>
          </cell>
          <cell r="B784" t="str">
            <v>VAR_fout</v>
          </cell>
          <cell r="C784" t="str">
            <v>CO2_T</v>
          </cell>
          <cell r="E784">
            <v>1.3498822057874499E-2</v>
          </cell>
          <cell r="F784">
            <v>0.1179389289485791</v>
          </cell>
          <cell r="G784">
            <v>0.16981821666961769</v>
          </cell>
          <cell r="H784">
            <v>0.10386253196289998</v>
          </cell>
          <cell r="I784">
            <v>4.6991449898930782E-2</v>
          </cell>
        </row>
        <row r="785">
          <cell r="A785" t="str">
            <v>T_B_u-ICENGA-S2</v>
          </cell>
          <cell r="B785" t="str">
            <v>VAR_fout</v>
          </cell>
          <cell r="C785" t="str">
            <v>TPBSu</v>
          </cell>
          <cell r="E785">
            <v>2.0343508977644318E-5</v>
          </cell>
          <cell r="F785">
            <v>1.8576041493437287E-4</v>
          </cell>
          <cell r="G785">
            <v>2.7514946417783878E-4</v>
          </cell>
          <cell r="H785">
            <v>1.9010361981698241E-4</v>
          </cell>
          <cell r="I785">
            <v>9.1540418766287984E-5</v>
          </cell>
        </row>
        <row r="786">
          <cell r="A786" t="str">
            <v>T_B_u-ICENGA-S2</v>
          </cell>
          <cell r="B786" t="str">
            <v>VAR_fin</v>
          </cell>
          <cell r="C786" t="str">
            <v>TNGA</v>
          </cell>
          <cell r="E786">
            <v>2.3934081662898126E-4</v>
          </cell>
          <cell r="F786">
            <v>2.09111576149963E-3</v>
          </cell>
          <cell r="G786">
            <v>3.0109612884684053E-3</v>
          </cell>
          <cell r="H786">
            <v>1.8415342546613473E-3</v>
          </cell>
          <cell r="I786">
            <v>8.3318173579664616E-4</v>
          </cell>
        </row>
        <row r="787">
          <cell r="A787" t="str">
            <v>T_B_u-ICENGA-S2</v>
          </cell>
          <cell r="B787" t="str">
            <v>VAR_ncap</v>
          </cell>
          <cell r="C787" t="str">
            <v>-</v>
          </cell>
          <cell r="E787">
            <v>4.63838030927578E-7</v>
          </cell>
          <cell r="F787">
            <v>3.1137223724146601E-6</v>
          </cell>
          <cell r="G787">
            <v>1.75630777272341E-6</v>
          </cell>
          <cell r="H787">
            <v>1.39883282207039E-6</v>
          </cell>
          <cell r="I787">
            <v>7.7274926543217497E-7</v>
          </cell>
        </row>
        <row r="788">
          <cell r="A788" t="str">
            <v>T_B_u-ICENGA-S2</v>
          </cell>
          <cell r="B788" t="str">
            <v>VAR_cap</v>
          </cell>
          <cell r="C788" t="str">
            <v>-</v>
          </cell>
          <cell r="E788">
            <v>4.63838030927578E-7</v>
          </cell>
          <cell r="F788">
            <v>3.5775604033422402E-6</v>
          </cell>
          <cell r="G788">
            <v>5.2602488402247739E-6</v>
          </cell>
          <cell r="H788">
            <v>3.6997377259003298E-6</v>
          </cell>
          <cell r="I788">
            <v>1.8234628772455501E-6</v>
          </cell>
        </row>
        <row r="789">
          <cell r="A789" t="str">
            <v>T_B_c-ICEDSLEXT</v>
          </cell>
          <cell r="B789" t="str">
            <v>VAR_fout</v>
          </cell>
          <cell r="C789" t="str">
            <v>CO2_T</v>
          </cell>
          <cell r="D789">
            <v>0.441769536541956</v>
          </cell>
          <cell r="E789">
            <v>0.440764303363051</v>
          </cell>
          <cell r="F789">
            <v>0.43742363420611002</v>
          </cell>
        </row>
        <row r="790">
          <cell r="A790" t="str">
            <v>T_B_c-ICEDSLEXT</v>
          </cell>
          <cell r="B790" t="str">
            <v>VAR_fout</v>
          </cell>
          <cell r="C790" t="str">
            <v>TPBSc</v>
          </cell>
          <cell r="D790">
            <v>5.9968856094196429E-2</v>
          </cell>
          <cell r="E790">
            <v>4.798333776867502E-2</v>
          </cell>
          <cell r="F790">
            <v>2.998077859784553E-2</v>
          </cell>
        </row>
        <row r="791">
          <cell r="A791" t="str">
            <v>T_B_c-ICEDSLEXT</v>
          </cell>
          <cell r="B791" t="str">
            <v>VAR_fin</v>
          </cell>
          <cell r="C791" t="str">
            <v>TDSL</v>
          </cell>
          <cell r="D791">
            <v>6.0268695299039018E-3</v>
          </cell>
          <cell r="E791">
            <v>6.0131555711193871E-3</v>
          </cell>
          <cell r="F791">
            <v>5.9675802756631686E-3</v>
          </cell>
        </row>
        <row r="792">
          <cell r="A792" t="str">
            <v>T_B_c-ICEDSLEXT</v>
          </cell>
          <cell r="B792" t="str">
            <v>VAR_cap</v>
          </cell>
          <cell r="C792" t="str">
            <v>-</v>
          </cell>
          <cell r="D792">
            <v>1.30332047521267E-3</v>
          </cell>
          <cell r="E792">
            <v>1.04265638017014E-3</v>
          </cell>
          <cell r="F792">
            <v>6.5166023760633498E-4</v>
          </cell>
        </row>
        <row r="793">
          <cell r="A793" t="str">
            <v>T_B_u-ICENGA-S3</v>
          </cell>
          <cell r="B793" t="str">
            <v>VAR_fout</v>
          </cell>
          <cell r="C793" t="str">
            <v>CO2_T</v>
          </cell>
          <cell r="E793">
            <v>1.50456959137083E-2</v>
          </cell>
          <cell r="F793">
            <v>5.5110563668415748</v>
          </cell>
          <cell r="G793">
            <v>5.705387564252459</v>
          </cell>
          <cell r="H793">
            <v>12.806777142586451</v>
          </cell>
          <cell r="I793">
            <v>1.6455068624134608</v>
          </cell>
        </row>
        <row r="794">
          <cell r="A794" t="str">
            <v>T_B_u-ICENGA-S3</v>
          </cell>
          <cell r="B794" t="str">
            <v>VAR_fout</v>
          </cell>
          <cell r="C794" t="str">
            <v>TPBSu</v>
          </cell>
          <cell r="E794">
            <v>1.505160040532698E-5</v>
          </cell>
          <cell r="F794">
            <v>5.7990564746920785E-3</v>
          </cell>
          <cell r="G794">
            <v>6.0211840066269904E-3</v>
          </cell>
          <cell r="H794">
            <v>1.5632057594901841E-2</v>
          </cell>
          <cell r="I794">
            <v>2.0732691225529682E-3</v>
          </cell>
        </row>
        <row r="795">
          <cell r="A795" t="str">
            <v>T_B_u-ICENGA-S3</v>
          </cell>
          <cell r="B795" t="str">
            <v>VAR_fin</v>
          </cell>
          <cell r="C795" t="str">
            <v>TNGA</v>
          </cell>
          <cell r="E795">
            <v>2.66767658044474E-4</v>
          </cell>
          <cell r="F795">
            <v>9.7713765369531386E-2</v>
          </cell>
          <cell r="G795">
            <v>0.1011593539761076</v>
          </cell>
          <cell r="H795">
            <v>0.22707051671252604</v>
          </cell>
          <cell r="I795">
            <v>2.9175653588891116E-2</v>
          </cell>
        </row>
        <row r="796">
          <cell r="A796" t="str">
            <v>T_B_u-ICENGA-S3</v>
          </cell>
          <cell r="B796" t="str">
            <v>VAR_ncap</v>
          </cell>
          <cell r="C796" t="str">
            <v>-</v>
          </cell>
          <cell r="E796">
            <v>3.2935111450027898E-7</v>
          </cell>
          <cell r="F796">
            <v>1.0906539737024799E-4</v>
          </cell>
          <cell r="G796">
            <v>4.2836373748931202E-6</v>
          </cell>
          <cell r="H796">
            <v>1.12276013703366E-4</v>
          </cell>
          <cell r="I796">
            <v>6.6577758752408899E-7</v>
          </cell>
        </row>
        <row r="797">
          <cell r="A797" t="str">
            <v>T_B_u-ICENGA-S3</v>
          </cell>
          <cell r="B797" t="str">
            <v>VAR_cap</v>
          </cell>
          <cell r="C797" t="str">
            <v>-</v>
          </cell>
          <cell r="E797">
            <v>3.2935111450027898E-7</v>
          </cell>
          <cell r="F797">
            <v>1.0939474848474799E-4</v>
          </cell>
          <cell r="G797">
            <v>1.13544173220384E-4</v>
          </cell>
          <cell r="H797">
            <v>2.9483510246560302E-4</v>
          </cell>
          <cell r="I797">
            <v>3.9122697780685997E-5</v>
          </cell>
        </row>
        <row r="798">
          <cell r="A798" t="str">
            <v>T_B_u-ICENGA-S4</v>
          </cell>
          <cell r="B798" t="str">
            <v>VAR_fout</v>
          </cell>
          <cell r="C798" t="str">
            <v>CO2_T</v>
          </cell>
          <cell r="F798">
            <v>2.467060018081846E-3</v>
          </cell>
          <cell r="G798">
            <v>2.043313550651953E-3</v>
          </cell>
          <cell r="H798">
            <v>4.0530854068993299E-3</v>
          </cell>
        </row>
        <row r="799">
          <cell r="A799" t="str">
            <v>T_B_u-ICENGA-S4</v>
          </cell>
          <cell r="B799" t="str">
            <v>VAR_fout</v>
          </cell>
          <cell r="C799" t="str">
            <v>TPBSu</v>
          </cell>
          <cell r="F799">
            <v>1.720851687892258E-6</v>
          </cell>
          <cell r="G799">
            <v>1.4806959584705141E-6</v>
          </cell>
          <cell r="H799">
            <v>3.3195397381591991E-6</v>
          </cell>
        </row>
        <row r="800">
          <cell r="A800" t="str">
            <v>T_B_u-ICENGA-S4</v>
          </cell>
          <cell r="B800" t="str">
            <v>VAR_fin</v>
          </cell>
          <cell r="C800" t="str">
            <v>TNGA</v>
          </cell>
          <cell r="F800">
            <v>4.3742198902160336E-5</v>
          </cell>
          <cell r="G800">
            <v>3.6228963664041773E-5</v>
          </cell>
          <cell r="H800">
            <v>7.1863216434385306E-5</v>
          </cell>
        </row>
        <row r="801">
          <cell r="A801" t="str">
            <v>T_B_u-ICENGA-S4</v>
          </cell>
          <cell r="B801" t="str">
            <v>VAR_ncap</v>
          </cell>
          <cell r="C801" t="str">
            <v>-</v>
          </cell>
          <cell r="F801">
            <v>3.3350221093817103E-8</v>
          </cell>
          <cell r="G801">
            <v>1.7427428101167999E-8</v>
          </cell>
          <cell r="H801">
            <v>3.35438031693477E-8</v>
          </cell>
        </row>
        <row r="802">
          <cell r="A802" t="str">
            <v>T_B_u-ICENGA-S4</v>
          </cell>
          <cell r="B802" t="str">
            <v>VAR_cap</v>
          </cell>
          <cell r="C802" t="str">
            <v>-</v>
          </cell>
          <cell r="F802">
            <v>3.3350221093817103E-8</v>
          </cell>
          <cell r="G802">
            <v>4.1829676685000197E-8</v>
          </cell>
          <cell r="H802">
            <v>6.9219936947522501E-8</v>
          </cell>
          <cell r="I802">
            <v>5.8865562752910696E-9</v>
          </cell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18.873010502403805</v>
          </cell>
          <cell r="C9">
            <v>22.216100369243378</v>
          </cell>
          <cell r="D9">
            <v>28.214564243705841</v>
          </cell>
          <cell r="E9">
            <v>34.936361183364269</v>
          </cell>
          <cell r="F9">
            <v>42.967294485986351</v>
          </cell>
          <cell r="G9">
            <v>123.88166741712317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1.2385725461229728E-2</v>
          </cell>
          <cell r="F28">
            <v>1.3905381883040356E-2</v>
          </cell>
          <cell r="G28">
            <v>46.737951467696014</v>
          </cell>
        </row>
      </sheetData>
      <sheetData sheetId="30"/>
      <sheetData sheetId="31"/>
      <sheetData sheetId="32">
        <row r="14">
          <cell r="B14">
            <v>82.760003823063101</v>
          </cell>
          <cell r="C14">
            <v>82.759895875735765</v>
          </cell>
          <cell r="D14">
            <v>64.95045796822329</v>
          </cell>
          <cell r="E14">
            <v>68.246741596479836</v>
          </cell>
          <cell r="F14">
            <v>32.82079551662121</v>
          </cell>
          <cell r="G14">
            <v>0</v>
          </cell>
        </row>
        <row r="15">
          <cell r="B15">
            <v>66.745681268836478</v>
          </cell>
          <cell r="C15">
            <v>49.798802237954419</v>
          </cell>
          <cell r="D15">
            <v>68.535237723215474</v>
          </cell>
          <cell r="E15">
            <v>70.233885046175004</v>
          </cell>
          <cell r="F15">
            <v>69.763693030381347</v>
          </cell>
          <cell r="G15">
            <v>69.178232579942048</v>
          </cell>
        </row>
        <row r="16">
          <cell r="B16">
            <v>66.632402546332429</v>
          </cell>
          <cell r="C16">
            <v>55.764006178696611</v>
          </cell>
          <cell r="D16">
            <v>65.550111620902854</v>
          </cell>
          <cell r="E16">
            <v>64.465393744902954</v>
          </cell>
          <cell r="F16">
            <v>65.54950811960822</v>
          </cell>
          <cell r="G16">
            <v>66.134971239287381</v>
          </cell>
        </row>
        <row r="17">
          <cell r="B17">
            <v>12.841920679915146</v>
          </cell>
          <cell r="C17">
            <v>16.035645631418166</v>
          </cell>
          <cell r="D17">
            <v>6.8538813259953129</v>
          </cell>
          <cell r="E17">
            <v>12.620602615179353</v>
          </cell>
          <cell r="F17">
            <v>13.086289102896227</v>
          </cell>
          <cell r="G17">
            <v>13.478413915241207</v>
          </cell>
        </row>
        <row r="18">
          <cell r="B18">
            <v>3.9601278230032254E-2</v>
          </cell>
          <cell r="C18">
            <v>1.26721940474921E-4</v>
          </cell>
          <cell r="D18">
            <v>2.9093115851531589E-3</v>
          </cell>
          <cell r="E18">
            <v>5.8351883387790216E-4</v>
          </cell>
          <cell r="F18">
            <v>1.3815977359745533E-3</v>
          </cell>
          <cell r="G18">
            <v>1.7670629716462444E-6</v>
          </cell>
        </row>
        <row r="19">
          <cell r="B19">
            <v>6.5070012774424226</v>
          </cell>
          <cell r="C19">
            <v>7.3027699058467785</v>
          </cell>
          <cell r="D19">
            <v>7.4118188706494079</v>
          </cell>
          <cell r="E19">
            <v>7.3981415102134198</v>
          </cell>
          <cell r="F19">
            <v>4.5262507440480775</v>
          </cell>
          <cell r="G19">
            <v>4.653433009395318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3.1000111760461899</v>
          </cell>
          <cell r="G20">
            <v>4.4441321113625802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2.3141094867326458E-2</v>
          </cell>
          <cell r="G21">
            <v>1.4765883138065585E-3</v>
          </cell>
        </row>
        <row r="22">
          <cell r="B22">
            <v>0</v>
          </cell>
          <cell r="C22">
            <v>5.0060824776053446E-4</v>
          </cell>
          <cell r="D22">
            <v>5.8687298684029386E-3</v>
          </cell>
          <cell r="E22">
            <v>3.0789863999089932E-3</v>
          </cell>
          <cell r="F22">
            <v>0.13350478312304143</v>
          </cell>
          <cell r="G22">
            <v>7.874485701584021E-4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9.635978828285971E-3</v>
          </cell>
          <cell r="G23">
            <v>1.1072562484800779E-2</v>
          </cell>
        </row>
        <row r="24">
          <cell r="B24">
            <v>0.96588127809950641</v>
          </cell>
          <cell r="C24">
            <v>5.0208845398933498E-4</v>
          </cell>
          <cell r="D24">
            <v>7.3679100253925848E-3</v>
          </cell>
          <cell r="E24">
            <v>1.3375236332044606E-2</v>
          </cell>
          <cell r="F24">
            <v>1.4990982851149789E-2</v>
          </cell>
          <cell r="G24">
            <v>4.1315131261056889E-4</v>
          </cell>
        </row>
        <row r="25">
          <cell r="B25">
            <v>0.42418593225435841</v>
          </cell>
          <cell r="C25">
            <v>7.5090569217645481E-2</v>
          </cell>
          <cell r="D25">
            <v>0.29815668467873002</v>
          </cell>
          <cell r="E25">
            <v>2.8214440451826109E-3</v>
          </cell>
          <cell r="F25">
            <v>0.6342384095242144</v>
          </cell>
          <cell r="G25">
            <v>2.4668619165739317E-4</v>
          </cell>
        </row>
        <row r="26">
          <cell r="B26">
            <v>1.5176379451142614</v>
          </cell>
          <cell r="C26">
            <v>1.4122798723813328</v>
          </cell>
          <cell r="D26">
            <v>1.4274997680994199</v>
          </cell>
          <cell r="E26">
            <v>1.4025312630670395</v>
          </cell>
          <cell r="F26">
            <v>0.8660100651725452</v>
          </cell>
          <cell r="G26">
            <v>0.60492634212134988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0.51855373873548516</v>
          </cell>
          <cell r="G27">
            <v>0.71175642194239641</v>
          </cell>
        </row>
        <row r="28">
          <cell r="B28">
            <v>1.8012782353525841E-3</v>
          </cell>
          <cell r="C28">
            <v>8.1817774591745149E-5</v>
          </cell>
          <cell r="D28">
            <v>9.7618786791733598E-4</v>
          </cell>
          <cell r="E28">
            <v>2.5409444239559857E-4</v>
          </cell>
          <cell r="F28">
            <v>2.7834301220351127E-4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1.79620204290067E-2</v>
          </cell>
          <cell r="G29">
            <v>4.9555317316516637E-3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1.0014484715157932E-2</v>
          </cell>
          <cell r="G30">
            <v>8.9680256597734643E-3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1.6858714918863342E-3</v>
          </cell>
          <cell r="G31">
            <v>5.9706619234798666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1.2385725461229728E-2</v>
          </cell>
          <cell r="F32">
            <v>1.3771778083522795E-2</v>
          </cell>
          <cell r="G32">
            <v>46.737836389148107</v>
          </cell>
        </row>
        <row r="33">
          <cell r="B33">
            <v>0.52400000000000047</v>
          </cell>
          <cell r="C33">
            <v>0.54529214734478482</v>
          </cell>
          <cell r="D33">
            <v>1.9633918839163793</v>
          </cell>
          <cell r="E33">
            <v>4.2000001528690039</v>
          </cell>
          <cell r="F33">
            <v>9.5060224421911137</v>
          </cell>
          <cell r="G33">
            <v>15.484314725874787</v>
          </cell>
        </row>
        <row r="34">
          <cell r="B34">
            <v>0</v>
          </cell>
          <cell r="C34">
            <v>0</v>
          </cell>
          <cell r="D34">
            <v>0.14080477727697005</v>
          </cell>
          <cell r="E34">
            <v>0.15586090522803051</v>
          </cell>
          <cell r="F34">
            <v>4.546918691999152</v>
          </cell>
          <cell r="G34">
            <v>8.9928445384510223</v>
          </cell>
        </row>
        <row r="35">
          <cell r="B35">
            <v>3.517953999707534</v>
          </cell>
          <cell r="C35">
            <v>4.849835826595422</v>
          </cell>
          <cell r="D35">
            <v>9.5945033619896396</v>
          </cell>
          <cell r="E35">
            <v>12.306502309438319</v>
          </cell>
          <cell r="F35">
            <v>39.100479172046782</v>
          </cell>
          <cell r="G35">
            <v>52.54892513408668</v>
          </cell>
        </row>
        <row r="36">
          <cell r="B36">
            <v>2.1349390887346629</v>
          </cell>
          <cell r="C36">
            <v>3.3906893222566641</v>
          </cell>
          <cell r="D36">
            <v>8.0481981590371827</v>
          </cell>
          <cell r="E36">
            <v>10.326578765036157</v>
          </cell>
          <cell r="F36">
            <v>13.878073451048571</v>
          </cell>
          <cell r="G36">
            <v>18.650981032671289</v>
          </cell>
        </row>
        <row r="37">
          <cell r="B37">
            <v>0.86248322578584768</v>
          </cell>
          <cell r="C37">
            <v>1.2876088461228412</v>
          </cell>
          <cell r="D37">
            <v>4.1841041845858111</v>
          </cell>
          <cell r="E37">
            <v>5.3685938026195155</v>
          </cell>
          <cell r="F37">
            <v>7.2149850794145678</v>
          </cell>
          <cell r="G37">
            <v>9.6963558199330109</v>
          </cell>
        </row>
        <row r="38">
          <cell r="B38">
            <v>2.8396236857719668</v>
          </cell>
          <cell r="C38">
            <v>3.2944551327219243</v>
          </cell>
          <cell r="D38">
            <v>6.8323987952191496</v>
          </cell>
          <cell r="E38">
            <v>8.7665969705689619</v>
          </cell>
          <cell r="F38">
            <v>11.781588149256391</v>
          </cell>
          <cell r="G38">
            <v>15.833475363799462</v>
          </cell>
        </row>
        <row r="39">
          <cell r="B39">
            <v>0.66996255637688817</v>
          </cell>
          <cell r="C39">
            <v>9.0561652088386374E-2</v>
          </cell>
          <cell r="D39">
            <v>5.0008827439143144E-2</v>
          </cell>
          <cell r="E39">
            <v>3.7181059105581921E-2</v>
          </cell>
          <cell r="F39">
            <v>6.5919630539523752E-2</v>
          </cell>
          <cell r="G39">
            <v>2.3000556941212041E-2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1.8173866686385081E-2</v>
          </cell>
          <cell r="G40">
            <v>1.3304534019293036E-2</v>
          </cell>
        </row>
        <row r="41">
          <cell r="B41">
            <v>7.0502528212130947E-2</v>
          </cell>
          <cell r="C41">
            <v>0.17132423511900111</v>
          </cell>
          <cell r="D41">
            <v>3.2543637075735394E-3</v>
          </cell>
          <cell r="E41">
            <v>0.17069494820224479</v>
          </cell>
          <cell r="F41">
            <v>5.0960358385807973E-3</v>
          </cell>
          <cell r="G41">
            <v>1.4993818247504139E-3</v>
          </cell>
        </row>
        <row r="42">
          <cell r="B42">
            <v>0.17251181933002707</v>
          </cell>
          <cell r="C42">
            <v>0.52162169052117713</v>
          </cell>
          <cell r="D42">
            <v>1.1321108410141527</v>
          </cell>
          <cell r="E42">
            <v>2.6401855129521716</v>
          </cell>
          <cell r="F42">
            <v>3.5827792080258147</v>
          </cell>
          <cell r="G42">
            <v>4.92023281520362E-4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0.31690168620356118</v>
          </cell>
          <cell r="G43">
            <v>5.8839200525420674</v>
          </cell>
        </row>
        <row r="44">
          <cell r="B44">
            <v>0.23004255643724564</v>
          </cell>
          <cell r="C44">
            <v>0.23015944827485249</v>
          </cell>
          <cell r="D44">
            <v>0.33670828887588172</v>
          </cell>
          <cell r="E44">
            <v>0.3329479664918677</v>
          </cell>
          <cell r="F44">
            <v>6.9301801077122679E-2</v>
          </cell>
          <cell r="G44">
            <v>7.008453169854171E-5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0.23240600500774211</v>
          </cell>
          <cell r="G45">
            <v>0.59286841711166205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9.4859777344696026E-4</v>
          </cell>
          <cell r="F46">
            <v>0.29637547305504641</v>
          </cell>
          <cell r="G46">
            <v>0.17053693854584445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6.43573385513888E-4</v>
          </cell>
          <cell r="F47">
            <v>5.1899133457385177E-3</v>
          </cell>
          <cell r="G47">
            <v>8.1120191234630831E-4</v>
          </cell>
        </row>
        <row r="48">
          <cell r="B48">
            <v>1.4420157675465598E-2</v>
          </cell>
          <cell r="C48">
            <v>3.7604759593167134E-3</v>
          </cell>
          <cell r="D48">
            <v>1.2513965748615057E-2</v>
          </cell>
          <cell r="E48">
            <v>1.1754897310714291E-2</v>
          </cell>
          <cell r="F48">
            <v>3.0098615311099731E-2</v>
          </cell>
          <cell r="G48">
            <v>6.139149318262685E-2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2.9644742736023935E-4</v>
          </cell>
          <cell r="F49">
            <v>9.3403854921705952E-4</v>
          </cell>
          <cell r="G49">
            <v>6.4421855499078012E-4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1.1282894146234345E-3</v>
          </cell>
          <cell r="F50">
            <v>1.9190615140407608E-3</v>
          </cell>
          <cell r="G50">
            <v>6.3154915240341847E-4</v>
          </cell>
        </row>
        <row r="51">
          <cell r="B51">
            <v>2.7868630304594341E-2</v>
          </cell>
          <cell r="C51">
            <v>4.209477822923479E-3</v>
          </cell>
          <cell r="D51">
            <v>1.9855652652162582E-2</v>
          </cell>
          <cell r="E51">
            <v>0.25104756086331625</v>
          </cell>
          <cell r="F51">
            <v>0.60775718688809299</v>
          </cell>
          <cell r="G51">
            <v>0.57854732425752597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1.2188481187027983E-3</v>
          </cell>
          <cell r="F52">
            <v>4.6689034730889823E-3</v>
          </cell>
          <cell r="G52">
            <v>3.100181148710409E-3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2.4555547893021848E-3</v>
          </cell>
          <cell r="F53">
            <v>3.912074214174454E-3</v>
          </cell>
          <cell r="G53">
            <v>1.0143650299091729E-3</v>
          </cell>
        </row>
        <row r="54">
          <cell r="B54">
            <v>0.95936656032355272</v>
          </cell>
          <cell r="C54">
            <v>1.1060250075837355</v>
          </cell>
          <cell r="D54">
            <v>1.1766505863397656</v>
          </cell>
          <cell r="E54">
            <v>1.1768131842279326</v>
          </cell>
          <cell r="F54">
            <v>1.1967375946680401</v>
          </cell>
          <cell r="G54">
            <v>2.9113921928230839</v>
          </cell>
        </row>
        <row r="55">
          <cell r="B55">
            <v>0.5943985563947296</v>
          </cell>
          <cell r="C55">
            <v>0.62589717162669045</v>
          </cell>
          <cell r="D55">
            <v>0.52564297200505872</v>
          </cell>
          <cell r="E55">
            <v>1.9545921335092147</v>
          </cell>
          <cell r="F55">
            <v>1.8225291550416705</v>
          </cell>
          <cell r="G55">
            <v>6.5885110132336243E-3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1.9260188642033374E-3</v>
          </cell>
          <cell r="F56">
            <v>2.5192409667206487E-3</v>
          </cell>
          <cell r="G56">
            <v>4.5032151705139199E-4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6.8959600719355988E-4</v>
          </cell>
          <cell r="F57">
            <v>1.9195911537703832E-3</v>
          </cell>
          <cell r="G57">
            <v>1.4977197705714704E-3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8.258631874829502E-4</v>
          </cell>
          <cell r="F58">
            <v>3.7189044533380822E-3</v>
          </cell>
          <cell r="G58">
            <v>6.826222926993754E-4</v>
          </cell>
        </row>
        <row r="70">
          <cell r="B70">
            <v>9.4544297452713394E-2</v>
          </cell>
          <cell r="C70">
            <v>1.0761431423718923E-2</v>
          </cell>
          <cell r="D70">
            <v>9.4485572826995726E-2</v>
          </cell>
          <cell r="E70">
            <v>1.5288703656327761E-3</v>
          </cell>
          <cell r="F70">
            <v>1.1052951620489372E-2</v>
          </cell>
          <cell r="G70">
            <v>9.3492281851067824E-2</v>
          </cell>
        </row>
        <row r="71">
          <cell r="B71">
            <v>4.0491763302290332E-3</v>
          </cell>
          <cell r="C71">
            <v>3.2508388125285404E-3</v>
          </cell>
          <cell r="D71">
            <v>4.0394548846839637E-3</v>
          </cell>
          <cell r="E71">
            <v>2.1473332314838499E-3</v>
          </cell>
          <cell r="F71">
            <v>7.537389558672819E-2</v>
          </cell>
          <cell r="G71">
            <v>0.94417305762341397</v>
          </cell>
        </row>
        <row r="72">
          <cell r="B72">
            <v>3.7230722551133016E-3</v>
          </cell>
          <cell r="C72">
            <v>2.9168532568215025E-3</v>
          </cell>
          <cell r="D72">
            <v>3.6945829828987052E-3</v>
          </cell>
          <cell r="E72">
            <v>2.0496799677773526E-3</v>
          </cell>
          <cell r="F72">
            <v>5.746811899247843E-3</v>
          </cell>
          <cell r="G72">
            <v>1.4895923706924608E-2</v>
          </cell>
        </row>
        <row r="73">
          <cell r="B73">
            <v>1.3382173262975394E-3</v>
          </cell>
          <cell r="C73">
            <v>1.3369327375545698E-3</v>
          </cell>
          <cell r="D73">
            <v>1.346469644228268E-3</v>
          </cell>
          <cell r="E73">
            <v>2.1424752663348093E-3</v>
          </cell>
          <cell r="F73">
            <v>4.0185954675132692E-3</v>
          </cell>
          <cell r="G73">
            <v>2.9790185595253201E-3</v>
          </cell>
        </row>
        <row r="74">
          <cell r="B74">
            <v>3.1062404006759344E-3</v>
          </cell>
          <cell r="C74">
            <v>3.1045881651797246E-3</v>
          </cell>
          <cell r="D74">
            <v>3.1329381145024219E-3</v>
          </cell>
          <cell r="E74">
            <v>1.0778802650797122E-2</v>
          </cell>
          <cell r="F74">
            <v>0.20019027218686669</v>
          </cell>
          <cell r="G74">
            <v>0.21199055029967157</v>
          </cell>
        </row>
        <row r="75">
          <cell r="B75">
            <v>3.1060525040784151E-3</v>
          </cell>
          <cell r="C75">
            <v>3.104393981847925E-3</v>
          </cell>
          <cell r="D75">
            <v>3.132729836104923E-3</v>
          </cell>
          <cell r="E75">
            <v>1.0778363955144463E-2</v>
          </cell>
          <cell r="F75">
            <v>0.20018417425990562</v>
          </cell>
          <cell r="G75">
            <v>0.21202471736506012</v>
          </cell>
        </row>
        <row r="76">
          <cell r="B76">
            <v>1.342383078850502E-3</v>
          </cell>
          <cell r="C76">
            <v>1.3411709950538577E-3</v>
          </cell>
          <cell r="D76">
            <v>1.3508179362278225E-3</v>
          </cell>
          <cell r="E76">
            <v>2.1974541817019132E-3</v>
          </cell>
          <cell r="F76">
            <v>3.5343765639412102E-3</v>
          </cell>
          <cell r="G76">
            <v>2.5316773771217019E-3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1.1356322958992637E-4</v>
          </cell>
          <cell r="G90">
            <v>9.7816765717924126E-5</v>
          </cell>
        </row>
        <row r="91">
          <cell r="B91">
            <v>1.8035522067821592</v>
          </cell>
          <cell r="C91">
            <v>9.6479056179017946E-4</v>
          </cell>
          <cell r="D91">
            <v>1.4757896352878375E-2</v>
          </cell>
          <cell r="E91">
            <v>2.8606043242020741E-2</v>
          </cell>
          <cell r="F91">
            <v>3.1716942325974162E-2</v>
          </cell>
          <cell r="G91">
            <v>8.6481942711806863E-4</v>
          </cell>
        </row>
        <row r="92">
          <cell r="B92">
            <v>1.2665935428956829</v>
          </cell>
          <cell r="C92">
            <v>0.26471933283603299</v>
          </cell>
          <cell r="D92">
            <v>0.96764374518441842</v>
          </cell>
          <cell r="E92">
            <v>7.4466704698553403E-3</v>
          </cell>
          <cell r="F92">
            <v>1.6587735029601052</v>
          </cell>
          <cell r="G92">
            <v>7.3623984744773218E-4</v>
          </cell>
        </row>
        <row r="93">
          <cell r="B93">
            <v>14.159829118720655</v>
          </cell>
          <cell r="C93">
            <v>13.051659632461373</v>
          </cell>
          <cell r="D93">
            <v>13.178291658315135</v>
          </cell>
          <cell r="E93">
            <v>12.779644715665631</v>
          </cell>
          <cell r="F93">
            <v>11.969237595402376</v>
          </cell>
          <cell r="G93">
            <v>10.757764275350072</v>
          </cell>
        </row>
        <row r="94">
          <cell r="B94">
            <v>9.263716638956138E-3</v>
          </cell>
          <cell r="C94">
            <v>4.2077712647183203E-4</v>
          </cell>
          <cell r="D94">
            <v>5.0203947492891542E-3</v>
          </cell>
          <cell r="E94">
            <v>1.3067714180345054E-3</v>
          </cell>
          <cell r="F94">
            <v>1.4314783484751989E-3</v>
          </cell>
          <cell r="G94">
            <v>5.0943231538495716E-6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2.2901576046983552E-2</v>
          </cell>
          <cell r="G95">
            <v>6.5660795444384525E-3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1.2160445725548884E-2</v>
          </cell>
          <cell r="G96">
            <v>1.1316794284952209E-2</v>
          </cell>
        </row>
        <row r="97">
          <cell r="B97">
            <v>1.7328988256882503</v>
          </cell>
          <cell r="C97">
            <v>1.4784027654479035</v>
          </cell>
          <cell r="D97">
            <v>2.8108856811547267</v>
          </cell>
          <cell r="E97">
            <v>0.44384081437560341</v>
          </cell>
          <cell r="F97">
            <v>6.9245491383485335E-3</v>
          </cell>
          <cell r="G97">
            <v>1.2287660655025307E-4</v>
          </cell>
        </row>
        <row r="98">
          <cell r="B98">
            <v>0.90177487810514767</v>
          </cell>
          <cell r="C98">
            <v>3.0215822137571969E-4</v>
          </cell>
          <cell r="D98">
            <v>1.3725178032168541E-3</v>
          </cell>
          <cell r="E98">
            <v>2.9384997794006427E-4</v>
          </cell>
          <cell r="F98">
            <v>6.2271538749847962E-4</v>
          </cell>
          <cell r="G98">
            <v>1.9738035864777214E-4</v>
          </cell>
        </row>
        <row r="99">
          <cell r="B99">
            <v>1.4500012780276748</v>
          </cell>
          <cell r="C99">
            <v>3.8013922711916921</v>
          </cell>
          <cell r="D99">
            <v>3.800928723038159</v>
          </cell>
          <cell r="E99">
            <v>1.0207651474600383</v>
          </cell>
          <cell r="F99">
            <v>0</v>
          </cell>
          <cell r="G99">
            <v>0</v>
          </cell>
        </row>
        <row r="100">
          <cell r="B100">
            <v>0.18406463905627207</v>
          </cell>
          <cell r="C100">
            <v>1.9962159431124906</v>
          </cell>
          <cell r="D100">
            <v>1.3464574567053033E-3</v>
          </cell>
          <cell r="E100">
            <v>5.3471016794522509E-4</v>
          </cell>
          <cell r="F100">
            <v>2.9369868210040194E-4</v>
          </cell>
          <cell r="G100">
            <v>1.2662222927509364E-6</v>
          </cell>
        </row>
        <row r="101">
          <cell r="B101">
            <v>1.5500209308176398</v>
          </cell>
          <cell r="C101">
            <v>1.3988944133203751</v>
          </cell>
          <cell r="D101">
            <v>1.199377796857251</v>
          </cell>
          <cell r="E101">
            <v>0.9280564139209353</v>
          </cell>
          <cell r="F101">
            <v>0.55566300549260816</v>
          </cell>
          <cell r="G101">
            <v>0.33269870210593117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2.1079476492961077E-7</v>
          </cell>
          <cell r="G102">
            <v>6.6070802813526829E-7</v>
          </cell>
        </row>
        <row r="103">
          <cell r="F103">
            <v>9.5244975858232356E-2</v>
          </cell>
          <cell r="G103">
            <v>4.0126679482663616E-2</v>
          </cell>
        </row>
        <row r="104">
          <cell r="B104">
            <v>0.92935150825081869</v>
          </cell>
          <cell r="C104">
            <v>2.0705062109470709</v>
          </cell>
          <cell r="D104">
            <v>3.3977326267592527E-2</v>
          </cell>
          <cell r="E104">
            <v>1.3142263355284434</v>
          </cell>
          <cell r="F104">
            <v>1.1296484376645884E-2</v>
          </cell>
          <cell r="G104">
            <v>3.3237096234073728E-3</v>
          </cell>
        </row>
        <row r="105">
          <cell r="B105">
            <v>0.65975907856134075</v>
          </cell>
          <cell r="C105">
            <v>1.8166098909472039</v>
          </cell>
          <cell r="D105">
            <v>3.3622632799346626</v>
          </cell>
          <cell r="E105">
            <v>5.5850078158603784</v>
          </cell>
          <cell r="F105">
            <v>8.2493249685621528</v>
          </cell>
          <cell r="G105">
            <v>12.447794775780697</v>
          </cell>
        </row>
        <row r="106">
          <cell r="B106">
            <v>1.9348010344594226</v>
          </cell>
          <cell r="C106">
            <v>1.8587824074172064</v>
          </cell>
          <cell r="D106">
            <v>2.5503048076197046</v>
          </cell>
          <cell r="E106">
            <v>2.2433469873479668</v>
          </cell>
          <cell r="F106">
            <v>1.5281617841538151</v>
          </cell>
          <cell r="G106">
            <v>2.0113940277837701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3.2178669275694411E-4</v>
          </cell>
          <cell r="F107">
            <v>2.3330803113870415E-3</v>
          </cell>
          <cell r="G107">
            <v>3.2732708743798462E-4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7.09052881162375E-4</v>
          </cell>
          <cell r="F108">
            <v>0.17782528383302793</v>
          </cell>
          <cell r="G108">
            <v>8.5268469272922212E-2</v>
          </cell>
        </row>
        <row r="109">
          <cell r="B109">
            <v>4.1794775775134733E-2</v>
          </cell>
          <cell r="C109">
            <v>9.3660969656098533E-3</v>
          </cell>
          <cell r="D109">
            <v>3.4023130962916537E-2</v>
          </cell>
          <cell r="E109">
            <v>3.0270286785596387E-2</v>
          </cell>
          <cell r="F109">
            <v>7.687296174996279E-2</v>
          </cell>
          <cell r="G109">
            <v>0.1417977106000203</v>
          </cell>
        </row>
        <row r="110">
          <cell r="B110">
            <v>9.4976023764966422E-6</v>
          </cell>
          <cell r="C110">
            <v>1.2635137651452862E-5</v>
          </cell>
          <cell r="D110">
            <v>1.3030486337251787E-5</v>
          </cell>
          <cell r="E110">
            <v>4.6257167093217153E-3</v>
          </cell>
          <cell r="F110">
            <v>8.3839355800203758E-3</v>
          </cell>
          <cell r="G110">
            <v>3.0256140289102161E-3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0.10324259155692579</v>
          </cell>
          <cell r="C112">
            <v>9.4774430852869324E-3</v>
          </cell>
          <cell r="D112">
            <v>5.0340260911532098E-2</v>
          </cell>
          <cell r="E112">
            <v>0.53317038972267139</v>
          </cell>
          <cell r="F112">
            <v>1.2951608857585353</v>
          </cell>
          <cell r="G112">
            <v>1.1836493386968829</v>
          </cell>
        </row>
        <row r="113">
          <cell r="B113">
            <v>9.4976027836204634E-6</v>
          </cell>
          <cell r="C113">
            <v>1.263513785396291E-5</v>
          </cell>
          <cell r="D113">
            <v>1.3030487224324734E-5</v>
          </cell>
          <cell r="E113">
            <v>8.9423294244391667E-3</v>
          </cell>
          <cell r="F113">
            <v>1.6060263065980365E-2</v>
          </cell>
          <cell r="G113">
            <v>4.3689661754436537E-3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1.4243112642866225</v>
          </cell>
          <cell r="C115">
            <v>1.5784398556077346</v>
          </cell>
          <cell r="D115">
            <v>1.5777302752203173</v>
          </cell>
          <cell r="E115">
            <v>1.4087559875593716</v>
          </cell>
          <cell r="F115">
            <v>1.0884936317879126</v>
          </cell>
          <cell r="G115">
            <v>2.648059086339658</v>
          </cell>
        </row>
        <row r="116">
          <cell r="B116">
            <v>0.69257705312427398</v>
          </cell>
          <cell r="C116">
            <v>0.75023512138117621</v>
          </cell>
          <cell r="D116">
            <v>0.65646479977821937</v>
          </cell>
          <cell r="E116">
            <v>2.6046629322371664</v>
          </cell>
          <cell r="F116">
            <v>2.7337937325625061</v>
          </cell>
          <cell r="G116">
            <v>9.8827665198504416E-3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3.0781025180645172E-3</v>
          </cell>
          <cell r="F117">
            <v>3.8526294778183871E-3</v>
          </cell>
          <cell r="G117">
            <v>6.6134040527559711E-4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2.4775895624488519E-4</v>
          </cell>
          <cell r="F118">
            <v>1.0973816419686166E-3</v>
          </cell>
          <cell r="G118">
            <v>1.9818066562239924E-4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5.1901173172988946E-4</v>
          </cell>
          <cell r="F119">
            <v>1.2086314671887598E-3</v>
          </cell>
          <cell r="G119">
            <v>8.4653726162735342E-4</v>
          </cell>
        </row>
        <row r="123">
          <cell r="B123">
            <v>0</v>
          </cell>
          <cell r="C123">
            <v>3.5523948045977494</v>
          </cell>
          <cell r="D123">
            <v>3.6605908270812799</v>
          </cell>
          <cell r="E123">
            <v>13.329792311814456</v>
          </cell>
          <cell r="F123">
            <v>15.528682330253734</v>
          </cell>
          <cell r="G123">
            <v>21.987202642100922</v>
          </cell>
        </row>
      </sheetData>
      <sheetData sheetId="33">
        <row r="13">
          <cell r="B13">
            <v>16.052401275979086</v>
          </cell>
          <cell r="C13">
            <v>20.044557465353389</v>
          </cell>
          <cell r="D13">
            <v>8.567352083584904</v>
          </cell>
          <cell r="E13">
            <v>15.775753692979603</v>
          </cell>
          <cell r="F13">
            <v>16.357861804976235</v>
          </cell>
          <cell r="G13">
            <v>16.848017825071057</v>
          </cell>
        </row>
        <row r="14">
          <cell r="B14">
            <v>250.94818258897456</v>
          </cell>
          <cell r="C14">
            <v>253.29924815124676</v>
          </cell>
          <cell r="D14">
            <v>199.60832830980431</v>
          </cell>
          <cell r="E14">
            <v>206.76553462721625</v>
          </cell>
          <cell r="F14">
            <v>98.945485890534428</v>
          </cell>
          <cell r="G14">
            <v>0</v>
          </cell>
        </row>
        <row r="15">
          <cell r="B15">
            <v>66.745681268836478</v>
          </cell>
          <cell r="C15">
            <v>49.798802237954419</v>
          </cell>
          <cell r="D15">
            <v>68.535237723215474</v>
          </cell>
          <cell r="E15">
            <v>70.233885046175004</v>
          </cell>
          <cell r="F15">
            <v>69.763693030381347</v>
          </cell>
          <cell r="G15">
            <v>69.178232579942048</v>
          </cell>
        </row>
        <row r="16">
          <cell r="B16">
            <v>66.632402546332429</v>
          </cell>
          <cell r="C16">
            <v>55.764006178696611</v>
          </cell>
          <cell r="D16">
            <v>65.550111620902854</v>
          </cell>
          <cell r="E16">
            <v>64.465393744902954</v>
          </cell>
          <cell r="F16">
            <v>65.54950811960822</v>
          </cell>
          <cell r="G16">
            <v>66.134971239287381</v>
          </cell>
        </row>
        <row r="18">
          <cell r="B18">
            <v>0.12214232716954564</v>
          </cell>
          <cell r="C18">
            <v>1.9340885688617217E-3</v>
          </cell>
          <cell r="D18">
            <v>1.0026827968204989E-2</v>
          </cell>
          <cell r="E18">
            <v>2.1703280459341987E-3</v>
          </cell>
          <cell r="F18">
            <v>4.5672800960888148E-3</v>
          </cell>
          <cell r="G18">
            <v>1.519107931106573E-5</v>
          </cell>
        </row>
        <row r="19">
          <cell r="B19">
            <v>18.20359405235757</v>
          </cell>
          <cell r="C19">
            <v>20.429788339623492</v>
          </cell>
          <cell r="D19">
            <v>20.734857142049957</v>
          </cell>
          <cell r="E19">
            <v>20.696594183973186</v>
          </cell>
          <cell r="F19">
            <v>12.662365905699911</v>
          </cell>
          <cell r="G19">
            <v>13.018163335318739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9.2618268284118468</v>
          </cell>
          <cell r="G20">
            <v>13.017278186808444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3.7808391555931437E-2</v>
          </cell>
          <cell r="G21">
            <v>2.7484904585736219E-3</v>
          </cell>
        </row>
        <row r="22">
          <cell r="B22">
            <v>0</v>
          </cell>
          <cell r="C22">
            <v>2.3428143582920188E-3</v>
          </cell>
          <cell r="D22">
            <v>1.6867975222674463E-2</v>
          </cell>
          <cell r="E22">
            <v>8.0648495685594745E-3</v>
          </cell>
          <cell r="F22">
            <v>0.32825540286234023</v>
          </cell>
          <cell r="G22">
            <v>2.073051281860167E-3</v>
          </cell>
          <cell r="L22">
            <v>2.5659879623812749</v>
          </cell>
          <cell r="M22">
            <v>0.96875590626534747</v>
          </cell>
          <cell r="N22">
            <v>1.2217496016035951</v>
          </cell>
          <cell r="O22">
            <v>1.9426018505677043</v>
          </cell>
          <cell r="P22">
            <v>2.1927275659719627</v>
          </cell>
          <cell r="Q22">
            <v>0.59760618917444164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1.8545053127351805E-2</v>
          </cell>
          <cell r="G23">
            <v>2.0493694688193516E-2</v>
          </cell>
          <cell r="L23">
            <v>6.8409657884147254E-2</v>
          </cell>
          <cell r="M23">
            <v>7.6088936506855276E-2</v>
          </cell>
          <cell r="N23">
            <v>0.18587292720768822</v>
          </cell>
          <cell r="O23">
            <v>3.1122194926833271E-3</v>
          </cell>
          <cell r="P23">
            <v>2.426780984187521E-2</v>
          </cell>
          <cell r="Q23">
            <v>3.8711030246928145E-2</v>
          </cell>
        </row>
        <row r="24">
          <cell r="B24">
            <v>3.6828860703186366</v>
          </cell>
          <cell r="C24">
            <v>3.088543447653116E-3</v>
          </cell>
          <cell r="D24">
            <v>3.1016974253319236E-2</v>
          </cell>
          <cell r="E24">
            <v>5.4746387747393203E-2</v>
          </cell>
          <cell r="F24">
            <v>6.0888402017846316E-2</v>
          </cell>
          <cell r="G24">
            <v>1.9197862785808842E-3</v>
          </cell>
        </row>
        <row r="25">
          <cell r="B25">
            <v>1.7396459051569413</v>
          </cell>
          <cell r="C25">
            <v>0.30065125269276499</v>
          </cell>
          <cell r="D25">
            <v>1.1497632468228505</v>
          </cell>
          <cell r="E25">
            <v>1.0712368266046976E-2</v>
          </cell>
          <cell r="F25">
            <v>2.0721665164007774</v>
          </cell>
          <cell r="G25">
            <v>9.6405099124099601E-4</v>
          </cell>
        </row>
        <row r="26">
          <cell r="B26">
            <v>39.679268971255055</v>
          </cell>
          <cell r="C26">
            <v>37.439740533312332</v>
          </cell>
          <cell r="D26">
            <v>37.494353956639159</v>
          </cell>
          <cell r="E26">
            <v>37.20642617672803</v>
          </cell>
          <cell r="F26">
            <v>25.526985663104707</v>
          </cell>
          <cell r="G26">
            <v>19.538854541970384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10.74882060223584</v>
          </cell>
          <cell r="G27">
            <v>13.180674480414737</v>
          </cell>
        </row>
        <row r="28">
          <cell r="B28">
            <v>2.3407098959731202E-2</v>
          </cell>
          <cell r="C28">
            <v>2.3010109119604668E-3</v>
          </cell>
          <cell r="D28">
            <v>1.01351327891141E-2</v>
          </cell>
          <cell r="E28">
            <v>2.7387860104533973E-3</v>
          </cell>
          <cell r="F28">
            <v>2.9130262011144875E-3</v>
          </cell>
          <cell r="G28">
            <v>1.8835012981008834E-5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4.4905051072516765E-2</v>
          </cell>
          <cell r="G29">
            <v>1.2388829329129158E-2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2.3844011226566517E-2</v>
          </cell>
          <cell r="G30">
            <v>2.1352442047079659E-2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8.1156319528785693E-3</v>
          </cell>
          <cell r="G31">
            <v>22.483801738903733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1.2385725461229728E-2</v>
          </cell>
          <cell r="F32">
            <v>1.3771778083522795E-2</v>
          </cell>
          <cell r="G32">
            <v>46.737836389148107</v>
          </cell>
        </row>
        <row r="33">
          <cell r="B33">
            <v>0.52400000000000047</v>
          </cell>
          <cell r="C33">
            <v>0.54529214734478482</v>
          </cell>
          <cell r="D33">
            <v>1.9633918839163793</v>
          </cell>
          <cell r="E33">
            <v>4.2000001528690039</v>
          </cell>
          <cell r="F33">
            <v>9.5060224421911137</v>
          </cell>
          <cell r="G33">
            <v>15.484314725874787</v>
          </cell>
        </row>
        <row r="34">
          <cell r="B34">
            <v>0</v>
          </cell>
          <cell r="C34">
            <v>0</v>
          </cell>
          <cell r="D34">
            <v>0.14080477727697005</v>
          </cell>
          <cell r="E34">
            <v>0.15586090522803051</v>
          </cell>
          <cell r="F34">
            <v>4.546918691999152</v>
          </cell>
          <cell r="G34">
            <v>8.9928445384510223</v>
          </cell>
        </row>
        <row r="35">
          <cell r="B35">
            <v>3.517953999707534</v>
          </cell>
          <cell r="C35">
            <v>4.849835826595422</v>
          </cell>
          <cell r="D35">
            <v>9.5945033619896396</v>
          </cell>
          <cell r="E35">
            <v>12.306502309438319</v>
          </cell>
          <cell r="F35">
            <v>39.100479172046782</v>
          </cell>
          <cell r="G35">
            <v>52.54892513408668</v>
          </cell>
        </row>
        <row r="36">
          <cell r="B36">
            <v>2.1349390887346629</v>
          </cell>
          <cell r="C36">
            <v>3.3906893222566641</v>
          </cell>
          <cell r="D36">
            <v>8.0481981590371827</v>
          </cell>
          <cell r="E36">
            <v>10.326578765036157</v>
          </cell>
          <cell r="F36">
            <v>13.878073451048571</v>
          </cell>
          <cell r="G36">
            <v>18.650981032671289</v>
          </cell>
        </row>
        <row r="37">
          <cell r="B37">
            <v>0.86248322578584768</v>
          </cell>
          <cell r="C37">
            <v>1.2876088461228412</v>
          </cell>
          <cell r="D37">
            <v>4.1841041845858111</v>
          </cell>
          <cell r="E37">
            <v>5.3685938026195155</v>
          </cell>
          <cell r="F37">
            <v>7.2149850794145678</v>
          </cell>
          <cell r="G37">
            <v>9.6963558199330109</v>
          </cell>
        </row>
        <row r="38">
          <cell r="B38">
            <v>2.8396236857719668</v>
          </cell>
          <cell r="C38">
            <v>3.2944551327219243</v>
          </cell>
          <cell r="D38">
            <v>6.8323987952191496</v>
          </cell>
          <cell r="E38">
            <v>8.7665969705689619</v>
          </cell>
          <cell r="F38">
            <v>11.781588149256391</v>
          </cell>
          <cell r="G38">
            <v>15.833475363799462</v>
          </cell>
        </row>
        <row r="39">
          <cell r="B39">
            <v>1.9222798558700767</v>
          </cell>
          <cell r="C39">
            <v>0.25831319088043331</v>
          </cell>
          <cell r="D39">
            <v>0.1443503646890047</v>
          </cell>
          <cell r="E39">
            <v>0.10377411645157744</v>
          </cell>
          <cell r="F39">
            <v>0.24084173485612995</v>
          </cell>
          <cell r="G39">
            <v>0.1059561861561694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5.6724628251545291E-2</v>
          </cell>
          <cell r="G40">
            <v>4.1266449479286579E-2</v>
          </cell>
        </row>
        <row r="41">
          <cell r="B41">
            <v>0.29690675507213821</v>
          </cell>
          <cell r="C41">
            <v>0.69532574107389689</v>
          </cell>
          <cell r="D41">
            <v>1.408843087957481E-2</v>
          </cell>
          <cell r="E41">
            <v>0.64822562592023447</v>
          </cell>
          <cell r="F41">
            <v>2.0296194311312025E-2</v>
          </cell>
          <cell r="G41">
            <v>5.9867231589093789E-3</v>
          </cell>
        </row>
        <row r="42">
          <cell r="B42">
            <v>0.87348310060830758</v>
          </cell>
          <cell r="C42">
            <v>2.3100599301826734</v>
          </cell>
          <cell r="D42">
            <v>4.4875713642070441</v>
          </cell>
          <cell r="E42">
            <v>7.7997107060013819</v>
          </cell>
          <cell r="F42">
            <v>10.164286117348905</v>
          </cell>
          <cell r="G42">
            <v>1.4774885245366577E-3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0.94613060659089598</v>
          </cell>
          <cell r="G43">
            <v>16.851346218413259</v>
          </cell>
        </row>
        <row r="44">
          <cell r="B44">
            <v>3.7119806252530063</v>
          </cell>
          <cell r="C44">
            <v>3.7138668095065182</v>
          </cell>
          <cell r="D44">
            <v>5.4331549087822832</v>
          </cell>
          <cell r="E44">
            <v>5.3724777818627745</v>
          </cell>
          <cell r="F44">
            <v>1.1182642737186408</v>
          </cell>
          <cell r="G44">
            <v>1.1308945326191906E-3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4.1668202358456492</v>
          </cell>
          <cell r="G45">
            <v>10.629570942163708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1.9137768441232995E-3</v>
          </cell>
          <cell r="F46">
            <v>0.53886217377567081</v>
          </cell>
          <cell r="G46">
            <v>0.28422631838632717</v>
          </cell>
        </row>
        <row r="47">
          <cell r="B47">
            <v>0</v>
          </cell>
        </row>
        <row r="48">
          <cell r="B48">
            <v>6.9714113439011724E-2</v>
          </cell>
          <cell r="C48">
            <v>1.4080928871635815E-2</v>
          </cell>
          <cell r="D48">
            <v>5.1027198391485562E-2</v>
          </cell>
          <cell r="E48">
            <v>4.3224552755057419E-2</v>
          </cell>
          <cell r="F48">
            <v>0.10731307227002747</v>
          </cell>
          <cell r="G48">
            <v>0.21258181792825909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7.0582720800056948E-4</v>
          </cell>
          <cell r="F49">
            <v>2.1228148845842277E-3</v>
          </cell>
          <cell r="G49">
            <v>1.4315967888683999E-3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5.4961128861133867E-3</v>
          </cell>
          <cell r="F50">
            <v>9.0280297025224672E-3</v>
          </cell>
          <cell r="G50">
            <v>2.6473654232297824E-3</v>
          </cell>
        </row>
        <row r="51">
          <cell r="B51">
            <v>0.11349233382409503</v>
          </cell>
          <cell r="C51">
            <v>1.46675033719833E-2</v>
          </cell>
          <cell r="D51">
            <v>7.2601181144556784E-2</v>
          </cell>
          <cell r="E51">
            <v>0.83955862914734125</v>
          </cell>
          <cell r="F51">
            <v>2.0001184301522117</v>
          </cell>
          <cell r="G51">
            <v>1.8704774072321344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2.9020193302447587E-3</v>
          </cell>
          <cell r="F52">
            <v>1.0611144257020413E-2</v>
          </cell>
          <cell r="G52">
            <v>6.8892914415786821E-3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1.0183186749851667E-2</v>
          </cell>
          <cell r="F53">
            <v>1.5703056633130465E-2</v>
          </cell>
          <cell r="G53">
            <v>3.8317029326988602E-3</v>
          </cell>
        </row>
        <row r="54">
          <cell r="B54">
            <v>2.6453943666224493</v>
          </cell>
          <cell r="C54">
            <v>3.0466099812229466</v>
          </cell>
          <cell r="D54">
            <v>3.2364402871254248</v>
          </cell>
          <cell r="E54">
            <v>3.226557087168199</v>
          </cell>
          <cell r="F54">
            <v>3.1989672576356383</v>
          </cell>
          <cell r="G54">
            <v>7.5590615101822038</v>
          </cell>
        </row>
        <row r="55">
          <cell r="B55">
            <v>1.6673840840472434</v>
          </cell>
          <cell r="C55">
            <v>1.7387280573307788</v>
          </cell>
          <cell r="D55">
            <v>1.4626913358834948</v>
          </cell>
          <cell r="E55">
            <v>5.4298328545568149</v>
          </cell>
          <cell r="F55">
            <v>5.0731590158387441</v>
          </cell>
          <cell r="G55">
            <v>1.8527973715418592E-2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6.1574154490172724E-3</v>
          </cell>
          <cell r="F56">
            <v>7.9585001076105527E-3</v>
          </cell>
          <cell r="G56">
            <v>1.3906661483850757E-3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1.4490900454476488E-3</v>
          </cell>
          <cell r="F57">
            <v>3.5524313299341772E-3</v>
          </cell>
          <cell r="G57">
            <v>2.6025156352478822E-3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1.3764386458049163E-3</v>
          </cell>
          <cell r="F58">
            <v>6.0965646776034201E-3</v>
          </cell>
          <cell r="G58">
            <v>1.1010036979022186E-3</v>
          </cell>
        </row>
        <row r="63">
          <cell r="B63">
            <v>0.13506370825156647</v>
          </cell>
          <cell r="C63">
            <v>1.5373899569853158E-2</v>
          </cell>
          <cell r="D63">
            <v>0.13497981631858125</v>
          </cell>
          <cell r="E63">
            <v>2.1845266078218328E-3</v>
          </cell>
          <cell r="F63">
            <v>1.5790364959769234E-2</v>
          </cell>
          <cell r="G63">
            <v>0.13356082646119014</v>
          </cell>
        </row>
        <row r="64">
          <cell r="B64">
            <v>4.6705443727482121E-3</v>
          </cell>
          <cell r="C64">
            <v>3.7497816441336628E-3</v>
          </cell>
          <cell r="D64">
            <v>4.659332141675983E-3</v>
          </cell>
          <cell r="E64">
            <v>2.4770532713886619E-3</v>
          </cell>
          <cell r="F64">
            <v>8.6933276428076064E-2</v>
          </cell>
          <cell r="G64">
            <v>1.0889626966162158</v>
          </cell>
        </row>
        <row r="65">
          <cell r="B65">
            <v>4.163680585721286E-3</v>
          </cell>
          <cell r="C65">
            <v>3.2621415748171154E-3</v>
          </cell>
          <cell r="D65">
            <v>4.1318230007159375E-3</v>
          </cell>
          <cell r="E65">
            <v>2.2924415913917989E-3</v>
          </cell>
          <cell r="F65">
            <v>6.4270737732870613E-3</v>
          </cell>
          <cell r="G65">
            <v>1.6657645242766767E-2</v>
          </cell>
        </row>
        <row r="66">
          <cell r="B66">
            <v>1.4803135095720098E-3</v>
          </cell>
          <cell r="C66">
            <v>1.4788929281016596E-3</v>
          </cell>
          <cell r="D66">
            <v>1.4894394574574239E-3</v>
          </cell>
          <cell r="E66">
            <v>2.369714052650739E-3</v>
          </cell>
          <cell r="F66">
            <v>4.4444493368772644E-3</v>
          </cell>
          <cell r="G66">
            <v>3.294819453132561E-3</v>
          </cell>
        </row>
        <row r="67">
          <cell r="B67">
            <v>3.4359340652202466E-3</v>
          </cell>
          <cell r="C67">
            <v>3.4341069161445948E-3</v>
          </cell>
          <cell r="D67">
            <v>3.4654581270911248E-3</v>
          </cell>
          <cell r="E67">
            <v>1.1920750555518181E-2</v>
          </cell>
          <cell r="F67">
            <v>0.22138422674260719</v>
          </cell>
          <cell r="G67">
            <v>0.23443373889483662</v>
          </cell>
        </row>
        <row r="68">
          <cell r="B68">
            <v>3.4357262769961665E-3</v>
          </cell>
          <cell r="C68">
            <v>3.433892175636779E-3</v>
          </cell>
          <cell r="D68">
            <v>3.4652277993408725E-3</v>
          </cell>
          <cell r="E68">
            <v>1.1920265417439251E-2</v>
          </cell>
          <cell r="F68">
            <v>0.22137748325985035</v>
          </cell>
          <cell r="G68">
            <v>0.23447152304964528</v>
          </cell>
        </row>
        <row r="69">
          <cell r="B69">
            <v>1.4849202686727486E-3</v>
          </cell>
          <cell r="C69">
            <v>1.4835798678637364E-3</v>
          </cell>
          <cell r="D69">
            <v>1.4942480805017705E-3</v>
          </cell>
          <cell r="E69">
            <v>2.4305132996976196E-3</v>
          </cell>
          <cell r="F69">
            <v>3.9089686976839424E-3</v>
          </cell>
          <cell r="G69">
            <v>2.8001200583191951E-3</v>
          </cell>
        </row>
        <row r="90">
          <cell r="B90">
            <v>2.0280749754564602</v>
          </cell>
          <cell r="C90">
            <v>1.7302289134275854</v>
          </cell>
          <cell r="D90">
            <v>3.2896824813500971</v>
          </cell>
          <cell r="E90">
            <v>0.51944316389265899</v>
          </cell>
          <cell r="F90">
            <v>8.1040535175073806E-3</v>
          </cell>
          <cell r="G90">
            <v>1.4380699387605758E-4</v>
          </cell>
        </row>
        <row r="91">
          <cell r="B91">
            <v>1.183950764129841</v>
          </cell>
          <cell r="C91">
            <v>3.9670705602000991E-4</v>
          </cell>
          <cell r="D91">
            <v>1.8019946456203323E-3</v>
          </cell>
          <cell r="E91">
            <v>3.8579906622893324E-4</v>
          </cell>
          <cell r="F91">
            <v>8.1757030137434062E-4</v>
          </cell>
          <cell r="G91">
            <v>2.5914297694374614E-4</v>
          </cell>
        </row>
        <row r="92">
          <cell r="B92">
            <v>1.4500012780276748</v>
          </cell>
          <cell r="C92">
            <v>3.8013922711916921</v>
          </cell>
          <cell r="D92">
            <v>3.800928723038159</v>
          </cell>
          <cell r="E92">
            <v>1.0207651474600383</v>
          </cell>
          <cell r="F92">
            <v>0</v>
          </cell>
          <cell r="G92">
            <v>0</v>
          </cell>
        </row>
        <row r="93">
          <cell r="B93">
            <v>0.21541758976505179</v>
          </cell>
          <cell r="C93">
            <v>2.3362446438416478</v>
          </cell>
          <cell r="D93">
            <v>1.5758084851700597E-3</v>
          </cell>
          <cell r="E93">
            <v>6.2579089711202907E-4</v>
          </cell>
          <cell r="F93">
            <v>3.4372632646675005E-4</v>
          </cell>
          <cell r="G93">
            <v>1.4819063336103056E-6</v>
          </cell>
        </row>
        <row r="94">
          <cell r="B94">
            <v>2.2143156154537706</v>
          </cell>
          <cell r="C94">
            <v>1.9984205904576788</v>
          </cell>
          <cell r="D94">
            <v>1.7133968526532157</v>
          </cell>
          <cell r="E94">
            <v>1.3257948770299084</v>
          </cell>
          <cell r="F94">
            <v>0.79380429356086857</v>
          </cell>
          <cell r="G94">
            <v>0.47528386015133062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2.1079476492961077E-7</v>
          </cell>
          <cell r="G95">
            <v>6.6070802813526829E-7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1.3360379951756027E-4</v>
          </cell>
          <cell r="G96">
            <v>1.1507854790344009E-4</v>
          </cell>
        </row>
        <row r="97">
          <cell r="B97">
            <v>0</v>
          </cell>
          <cell r="C97">
            <v>1.1841316015325836</v>
          </cell>
          <cell r="D97">
            <v>1.2201969423604269</v>
          </cell>
          <cell r="E97">
            <v>4.4432641039381506</v>
          </cell>
          <cell r="F97">
            <v>5.1762274434179112</v>
          </cell>
          <cell r="G97">
            <v>7.3290675473669706</v>
          </cell>
        </row>
      </sheetData>
      <sheetData sheetId="34">
        <row r="14">
          <cell r="B14">
            <v>3.0805587219222113</v>
          </cell>
          <cell r="C14">
            <v>3.0805571245852494</v>
          </cell>
          <cell r="D14">
            <v>2.6323089286326726</v>
          </cell>
          <cell r="E14">
            <v>2.5481272709516047</v>
          </cell>
          <cell r="F14">
            <v>1.2356850489233093</v>
          </cell>
          <cell r="G14">
            <v>0</v>
          </cell>
        </row>
        <row r="15">
          <cell r="B15">
            <v>7.3394300010600002</v>
          </cell>
          <cell r="C15">
            <v>7.3423767091583008</v>
          </cell>
          <cell r="D15">
            <v>7.3479195252365921</v>
          </cell>
          <cell r="E15">
            <v>7.4154772197320149</v>
          </cell>
          <cell r="F15">
            <v>7.5849004748737237</v>
          </cell>
          <cell r="G15">
            <v>7.670712507437524</v>
          </cell>
        </row>
        <row r="16">
          <cell r="B16">
            <v>4.7247299999999992</v>
          </cell>
          <cell r="C16">
            <v>4.8075860168888367</v>
          </cell>
          <cell r="D16">
            <v>4.8587726642224309</v>
          </cell>
          <cell r="E16">
            <v>4.8625346367661102</v>
          </cell>
          <cell r="F16">
            <v>5.093837750571697</v>
          </cell>
          <cell r="G16">
            <v>5.2897023124906637</v>
          </cell>
        </row>
        <row r="17">
          <cell r="B17">
            <v>3.3394499999999998</v>
          </cell>
          <cell r="C17">
            <v>3.9714163481476268</v>
          </cell>
          <cell r="D17">
            <v>4.3598378129559405</v>
          </cell>
          <cell r="E17">
            <v>4.3598381320228503</v>
          </cell>
          <cell r="F17">
            <v>4.3598404400316069</v>
          </cell>
          <cell r="G17">
            <v>4.359840850614165</v>
          </cell>
        </row>
        <row r="18">
          <cell r="B18">
            <v>1.3840619957142503E-2</v>
          </cell>
          <cell r="C18">
            <v>1.4759790934495004E-3</v>
          </cell>
          <cell r="D18">
            <v>1.4287911763930065E-3</v>
          </cell>
          <cell r="E18">
            <v>1.4138043337813457E-3</v>
          </cell>
          <cell r="F18">
            <v>2.272304027458041E-2</v>
          </cell>
          <cell r="G18">
            <v>2.1445540891037781E-2</v>
          </cell>
        </row>
        <row r="19">
          <cell r="B19">
            <v>0.27650555068902272</v>
          </cell>
          <cell r="C19">
            <v>0.27650250520261532</v>
          </cell>
          <cell r="D19">
            <v>0.27650262721995145</v>
          </cell>
          <cell r="E19">
            <v>0.27599243177144778</v>
          </cell>
          <cell r="F19">
            <v>0.1800321733372964</v>
          </cell>
          <cell r="G19">
            <v>0.19178204410069455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0.115647174277767</v>
          </cell>
          <cell r="G20">
            <v>0.16579070145654431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1.50962408554857E-3</v>
          </cell>
          <cell r="G21">
            <v>3.5609908732354002E-4</v>
          </cell>
        </row>
        <row r="22">
          <cell r="B22">
            <v>0</v>
          </cell>
          <cell r="C22">
            <v>0.25000018399129798</v>
          </cell>
          <cell r="D22">
            <v>7.0950082212545007E-2</v>
          </cell>
          <cell r="E22">
            <v>7.0460365943770004E-2</v>
          </cell>
          <cell r="F22">
            <v>7.0481568237123982E-2</v>
          </cell>
          <cell r="G22">
            <v>1.2443453952831904E-2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8.4878112369903697E-4</v>
          </cell>
          <cell r="G23">
            <v>8.6662710649698194E-4</v>
          </cell>
        </row>
        <row r="24">
          <cell r="B24">
            <v>4.65837482353023E-2</v>
          </cell>
          <cell r="C24">
            <v>1.7084271204904911E-4</v>
          </cell>
          <cell r="D24">
            <v>8.3625103483928043E-4</v>
          </cell>
          <cell r="E24">
            <v>1.0002343394745414E-3</v>
          </cell>
          <cell r="F24">
            <v>1.8529691614095701E-3</v>
          </cell>
          <cell r="G24">
            <v>1.3986277380106981E-4</v>
          </cell>
        </row>
        <row r="25">
          <cell r="B25">
            <v>1.5909467374298603E-2</v>
          </cell>
          <cell r="C25">
            <v>1.1063173402649583E-2</v>
          </cell>
          <cell r="D25">
            <v>1.1122932578873396E-2</v>
          </cell>
          <cell r="E25">
            <v>2.8306332334417095E-4</v>
          </cell>
          <cell r="F25">
            <v>2.8472721811623154E-2</v>
          </cell>
          <cell r="G25">
            <v>4.3941022436801147E-5</v>
          </cell>
        </row>
        <row r="26">
          <cell r="B26">
            <v>7.6767068853403522E-2</v>
          </cell>
          <cell r="C26">
            <v>7.2061841059766957E-2</v>
          </cell>
          <cell r="D26">
            <v>7.2061177154767564E-2</v>
          </cell>
          <cell r="E26">
            <v>7.0489938548141062E-2</v>
          </cell>
          <cell r="F26">
            <v>6.1480194936044071E-2</v>
          </cell>
          <cell r="G26">
            <v>3.656927973220217E-2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2.8331458359164698E-2</v>
          </cell>
          <cell r="G27">
            <v>3.8887148266764093E-2</v>
          </cell>
        </row>
        <row r="28">
          <cell r="B28">
            <v>2.3571483482640009E-3</v>
          </cell>
          <cell r="C28">
            <v>8.1519689940904097E-4</v>
          </cell>
          <cell r="D28">
            <v>7.5675531863019473E-4</v>
          </cell>
          <cell r="E28">
            <v>5.3310634018816777E-4</v>
          </cell>
          <cell r="F28">
            <v>1.8239297467996383E-4</v>
          </cell>
          <cell r="G28">
            <v>8.5835291677175475E-5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6.9126498965769697E-4</v>
          </cell>
          <cell r="G29">
            <v>6.9225269843038435E-4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1.0192454005947601E-3</v>
          </cell>
          <cell r="G30">
            <v>1.02073003746752E-3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1.98994651390021E-4</v>
          </cell>
          <cell r="G31">
            <v>0.35228644650105423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4.1352231378942E-4</v>
          </cell>
          <cell r="F32">
            <v>4.6064375888773016E-4</v>
          </cell>
          <cell r="G32">
            <v>1.828246572077826</v>
          </cell>
        </row>
        <row r="33">
          <cell r="B33">
            <v>8.7120000000000003E-2</v>
          </cell>
          <cell r="C33">
            <v>9.066002266541541E-2</v>
          </cell>
          <cell r="D33">
            <v>0.32643243172602521</v>
          </cell>
          <cell r="E33">
            <v>0.69829004017744434</v>
          </cell>
          <cell r="F33">
            <v>1.5804667836771968</v>
          </cell>
          <cell r="G33">
            <v>2.5744149348406098</v>
          </cell>
        </row>
        <row r="34">
          <cell r="B34">
            <v>0</v>
          </cell>
          <cell r="C34">
            <v>0</v>
          </cell>
          <cell r="D34">
            <v>4.4925167507273003E-2</v>
          </cell>
          <cell r="E34">
            <v>4.4930179767189792E-2</v>
          </cell>
          <cell r="F34">
            <v>1.310743951240624</v>
          </cell>
          <cell r="G34">
            <v>2.592374967611736</v>
          </cell>
        </row>
        <row r="35">
          <cell r="B35">
            <v>1.1186210000000001</v>
          </cell>
          <cell r="C35">
            <v>1.6529270489618413</v>
          </cell>
          <cell r="D35">
            <v>3.0611852108961797</v>
          </cell>
          <cell r="E35">
            <v>3.5487557885727403</v>
          </cell>
          <cell r="F35">
            <v>11.275182799233537</v>
          </cell>
          <cell r="G35">
            <v>15.153234791915899</v>
          </cell>
        </row>
        <row r="36">
          <cell r="B36">
            <v>0.67885700000000004</v>
          </cell>
          <cell r="C36">
            <v>1.1559082032739145</v>
          </cell>
          <cell r="D36">
            <v>2.5678569175370476</v>
          </cell>
          <cell r="E36">
            <v>2.9768506782251398</v>
          </cell>
          <cell r="F36">
            <v>4.0006430622871019</v>
          </cell>
          <cell r="G36">
            <v>5.37653310898631</v>
          </cell>
        </row>
        <row r="37">
          <cell r="B37">
            <v>0.27424799999999999</v>
          </cell>
          <cell r="C37">
            <v>0.43895432288552627</v>
          </cell>
          <cell r="D37">
            <v>1.334979223759803</v>
          </cell>
          <cell r="E37">
            <v>1.5476082070528041</v>
          </cell>
          <cell r="F37">
            <v>2.0798690054515667</v>
          </cell>
          <cell r="G37">
            <v>2.79517581078637</v>
          </cell>
        </row>
        <row r="38">
          <cell r="B38">
            <v>0.90292899999999998</v>
          </cell>
          <cell r="C38">
            <v>1.1231012939532923</v>
          </cell>
          <cell r="D38">
            <v>2.1799444732331401</v>
          </cell>
          <cell r="E38">
            <v>2.5271538323938199</v>
          </cell>
          <cell r="F38">
            <v>3.3962878955043792</v>
          </cell>
          <cell r="G38">
            <v>4.5643288017919703</v>
          </cell>
        </row>
        <row r="39">
          <cell r="B39">
            <v>2.5275531885848204E-2</v>
          </cell>
          <cell r="C39">
            <v>1.8693975060814001E-2</v>
          </cell>
          <cell r="D39">
            <v>1.1891829605839087E-2</v>
          </cell>
          <cell r="E39">
            <v>5.6468891313537998E-3</v>
          </cell>
          <cell r="F39">
            <v>5.2002360184554355E-3</v>
          </cell>
          <cell r="G39">
            <v>3.5636985983063699E-3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1.3920579557647199E-3</v>
          </cell>
          <cell r="G40">
            <v>1.3926100169950871E-3</v>
          </cell>
        </row>
        <row r="41">
          <cell r="B41">
            <v>8.30510251921719E-3</v>
          </cell>
          <cell r="C41">
            <v>7.5506771051587398E-3</v>
          </cell>
          <cell r="D41">
            <v>7.8184446509331623E-3</v>
          </cell>
          <cell r="E41">
            <v>2.4860248901880648E-2</v>
          </cell>
          <cell r="F41">
            <v>1.2055184666538918E-2</v>
          </cell>
          <cell r="G41">
            <v>2.0533880548017855E-4</v>
          </cell>
        </row>
        <row r="42">
          <cell r="B42">
            <v>6.5373285127472303E-3</v>
          </cell>
          <cell r="C42">
            <v>1.9286724479092944E-2</v>
          </cell>
          <cell r="D42">
            <v>4.1859232651630059E-2</v>
          </cell>
          <cell r="E42">
            <v>9.7619611386706814E-2</v>
          </cell>
          <cell r="F42">
            <v>0.1409073766763011</v>
          </cell>
          <cell r="G42">
            <v>3.6662755964693428E-5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1.5416529617152799E-2</v>
          </cell>
          <cell r="G43">
            <v>0.24331121201160699</v>
          </cell>
        </row>
        <row r="44">
          <cell r="B44">
            <v>4.9163450746859433E-2</v>
          </cell>
          <cell r="C44">
            <v>1.3941588148328757E-2</v>
          </cell>
          <cell r="D44">
            <v>1.3941334224234721E-2</v>
          </cell>
          <cell r="E44">
            <v>1.3546180648022477E-2</v>
          </cell>
          <cell r="F44">
            <v>1.1984265995767764E-2</v>
          </cell>
          <cell r="G44">
            <v>6.2075054732539658E-5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1.8833861822173299E-2</v>
          </cell>
          <cell r="G45">
            <v>4.4296152991042496E-2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1.3320808352736501E-4</v>
          </cell>
          <cell r="F46">
            <v>2.7760514535045827E-2</v>
          </cell>
          <cell r="G46">
            <v>2.0041752145060186E-2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1.02852184288838E-4</v>
          </cell>
          <cell r="F47">
            <v>2.5397111795755445E-4</v>
          </cell>
          <cell r="G47">
            <v>1.1719903006684848E-4</v>
          </cell>
        </row>
        <row r="48">
          <cell r="B48">
            <v>4.1487520586323155E-3</v>
          </cell>
          <cell r="C48">
            <v>1.0566307554260058E-3</v>
          </cell>
          <cell r="D48">
            <v>1.1921739680510321E-3</v>
          </cell>
          <cell r="E48">
            <v>1.0449067067935841E-3</v>
          </cell>
          <cell r="F48">
            <v>2.6756661285670356E-3</v>
          </cell>
          <cell r="G48">
            <v>5.4571766980895187E-3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2.62261455414266E-5</v>
          </cell>
          <cell r="F49">
            <v>8.2987744787484883E-5</v>
          </cell>
          <cell r="G49">
            <v>5.7179245743382853E-5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1.000063542816318E-4</v>
          </cell>
          <cell r="F50">
            <v>1.7036874862685192E-4</v>
          </cell>
          <cell r="G50">
            <v>5.8806842624951855E-5</v>
          </cell>
        </row>
        <row r="51">
          <cell r="B51">
            <v>8.4141939721292403E-3</v>
          </cell>
          <cell r="C51">
            <v>1.0532882964484373E-3</v>
          </cell>
          <cell r="D51">
            <v>1.4735978149674357E-3</v>
          </cell>
          <cell r="E51">
            <v>1.8658827680489883E-2</v>
          </cell>
          <cell r="F51">
            <v>4.5191125457970931E-2</v>
          </cell>
          <cell r="G51">
            <v>4.3297446716876492E-2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1.084577337241369E-4</v>
          </cell>
          <cell r="F52">
            <v>4.1532980333879596E-4</v>
          </cell>
          <cell r="G52">
            <v>2.7605054651249478E-4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1.8264328238127458E-4</v>
          </cell>
          <cell r="F53">
            <v>2.9185918713281521E-4</v>
          </cell>
          <cell r="G53">
            <v>1.0029620756994649E-4</v>
          </cell>
        </row>
        <row r="54">
          <cell r="B54">
            <v>7.35127E-2</v>
          </cell>
          <cell r="C54">
            <v>8.475085663031913E-2</v>
          </cell>
          <cell r="D54">
            <v>9.0162482629470631E-2</v>
          </cell>
          <cell r="E54">
            <v>9.0175210083349028E-2</v>
          </cell>
          <cell r="F54">
            <v>9.170223252886571E-2</v>
          </cell>
          <cell r="G54">
            <v>0.22308976816578543</v>
          </cell>
        </row>
        <row r="55">
          <cell r="B55">
            <v>6.5199999999999994E-2</v>
          </cell>
          <cell r="C55">
            <v>4.7877927422804632E-2</v>
          </cell>
          <cell r="D55">
            <v>3.9985540463447281E-2</v>
          </cell>
          <cell r="E55">
            <v>0.14909226210427731</v>
          </cell>
          <cell r="F55">
            <v>0.13814005076663868</v>
          </cell>
          <cell r="G55">
            <v>6.6589628452379951E-4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1.4119702492983101E-4</v>
          </cell>
          <cell r="F56">
            <v>2.0560712108700927E-4</v>
          </cell>
          <cell r="G56">
            <v>5.7231571664464438E-5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5.7125572604098298E-5</v>
          </cell>
          <cell r="F57">
            <v>1.3146330236518013E-4</v>
          </cell>
          <cell r="G57">
            <v>1.2075244638052179E-4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5.1106538845593201E-5</v>
          </cell>
          <cell r="F58">
            <v>2.1864155659162332E-4</v>
          </cell>
          <cell r="G58">
            <v>7.8929842587581876E-5</v>
          </cell>
        </row>
        <row r="63">
          <cell r="B63">
            <v>0.1</v>
          </cell>
          <cell r="C63">
            <v>9.9995794281122194E-2</v>
          </cell>
          <cell r="D63">
            <v>9.9995661000069319E-2</v>
          </cell>
          <cell r="E63">
            <v>9.9995548115155417E-2</v>
          </cell>
          <cell r="F63">
            <v>9.9998999039806011E-2</v>
          </cell>
          <cell r="G63">
            <v>9.9999349864060325E-2</v>
          </cell>
        </row>
        <row r="64">
          <cell r="B64">
            <v>6.95696455482975E-4</v>
          </cell>
          <cell r="C64">
            <v>6.9673308686808136E-4</v>
          </cell>
          <cell r="D64">
            <v>6.9913236696321208E-4</v>
          </cell>
          <cell r="E64">
            <v>5.1462468446757061E-4</v>
          </cell>
          <cell r="F64">
            <v>0.24518206315671559</v>
          </cell>
          <cell r="G64">
            <v>1.01150252055187</v>
          </cell>
        </row>
        <row r="65">
          <cell r="B65">
            <v>5.1851470691680903E-4</v>
          </cell>
          <cell r="C65">
            <v>5.1930575309531903E-4</v>
          </cell>
          <cell r="D65">
            <v>5.2093737511272665E-4</v>
          </cell>
          <cell r="E65">
            <v>3.8361574386170413E-4</v>
          </cell>
          <cell r="F65">
            <v>2.730494617055474E-3</v>
          </cell>
          <cell r="G65">
            <v>8.3913211368577805E-3</v>
          </cell>
        </row>
        <row r="66">
          <cell r="B66">
            <v>5.4942561228244044E-4</v>
          </cell>
          <cell r="C66">
            <v>5.5020864261229774E-4</v>
          </cell>
          <cell r="D66">
            <v>5.5343410318598374E-4</v>
          </cell>
          <cell r="E66">
            <v>9.0108676885634854E-4</v>
          </cell>
          <cell r="F66">
            <v>1.6561421791291507E-3</v>
          </cell>
          <cell r="G66">
            <v>1.2278760998656513E-3</v>
          </cell>
        </row>
        <row r="67">
          <cell r="B67">
            <v>1.2762894651887479E-3</v>
          </cell>
          <cell r="C67">
            <v>1.278095454209976E-3</v>
          </cell>
          <cell r="D67">
            <v>1.2878449396467556E-3</v>
          </cell>
          <cell r="E67">
            <v>5.6233333867157655E-2</v>
          </cell>
          <cell r="F67">
            <v>0.1156853616003912</v>
          </cell>
          <cell r="G67">
            <v>0.16379810727419553</v>
          </cell>
        </row>
        <row r="68">
          <cell r="B68">
            <v>1.2762113671871962E-3</v>
          </cell>
          <cell r="C68">
            <v>1.278017019962112E-3</v>
          </cell>
          <cell r="D68">
            <v>1.287759759170469E-3</v>
          </cell>
          <cell r="E68">
            <v>5.6238043882759318E-2</v>
          </cell>
          <cell r="F68">
            <v>0.11568174432087594</v>
          </cell>
          <cell r="G68">
            <v>0.16382951288172731</v>
          </cell>
        </row>
        <row r="69">
          <cell r="B69">
            <v>5.5108704429876856E-4</v>
          </cell>
          <cell r="C69">
            <v>5.5186881319426741E-4</v>
          </cell>
          <cell r="D69">
            <v>5.5517835568267594E-4</v>
          </cell>
          <cell r="E69">
            <v>9.1216344634532801E-4</v>
          </cell>
          <cell r="F69">
            <v>1.4566248795333146E-3</v>
          </cell>
          <cell r="G69">
            <v>1.0427835852173677E-3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7.798176432405806E-3</v>
          </cell>
        </row>
      </sheetData>
      <sheetData sheetId="42">
        <row r="5">
          <cell r="B5">
            <v>0.40325376374209926</v>
          </cell>
          <cell r="C5">
            <v>0.17522588129687855</v>
          </cell>
          <cell r="D5">
            <v>0.48180372456861498</v>
          </cell>
          <cell r="E5">
            <v>1.6318011538303781E-4</v>
          </cell>
          <cell r="F5">
            <v>2.3649366713731409E-4</v>
          </cell>
          <cell r="G5">
            <v>1.3193841671247674E-4</v>
          </cell>
        </row>
        <row r="12">
          <cell r="B12">
            <v>0.17973852057286627</v>
          </cell>
          <cell r="C12">
            <v>2.267914495605355E-4</v>
          </cell>
          <cell r="D12">
            <v>3.9803085419489936E-3</v>
          </cell>
          <cell r="E12">
            <v>8.342802421459535E-5</v>
          </cell>
          <cell r="F12">
            <v>1.650700902563678E-4</v>
          </cell>
          <cell r="G12">
            <v>6.6266886521396324E-5</v>
          </cell>
        </row>
        <row r="19">
          <cell r="B19">
            <v>1.3280012483808286</v>
          </cell>
          <cell r="C19">
            <v>3.9676025206261283</v>
          </cell>
          <cell r="D19">
            <v>5.311164745505689</v>
          </cell>
          <cell r="E19">
            <v>5.9812225892176931</v>
          </cell>
          <cell r="F19">
            <v>6.4551367024571791</v>
          </cell>
          <cell r="G19">
            <v>9.4405567004693705</v>
          </cell>
        </row>
        <row r="20">
          <cell r="B20">
            <v>5.629410883496039</v>
          </cell>
          <cell r="C20">
            <v>5.6371661808774327</v>
          </cell>
          <cell r="D20">
            <v>5.4279784680880327</v>
          </cell>
          <cell r="E20">
            <v>5.6176930400794891</v>
          </cell>
          <cell r="F20">
            <v>5.4450340736245293</v>
          </cell>
          <cell r="G20">
            <v>5.1251188647529746</v>
          </cell>
        </row>
        <row r="21">
          <cell r="B21">
            <v>0</v>
          </cell>
          <cell r="C21">
            <v>3.5918104029813958E-4</v>
          </cell>
          <cell r="D21">
            <v>3.5614816441218063E-4</v>
          </cell>
          <cell r="E21">
            <v>2.8798402095156825E-4</v>
          </cell>
          <cell r="F21">
            <v>3.6693649664049625E-4</v>
          </cell>
          <cell r="G21">
            <v>4.0746833489552605E-4</v>
          </cell>
        </row>
        <row r="28">
          <cell r="B28">
            <v>5.0817058060449458E-3</v>
          </cell>
          <cell r="C28">
            <v>1.8847449284390479E-2</v>
          </cell>
          <cell r="D28">
            <v>2.400324897439016E-2</v>
          </cell>
          <cell r="E28">
            <v>8.7794047475201129E-2</v>
          </cell>
          <cell r="F28">
            <v>10.450937277593466</v>
          </cell>
          <cell r="G28">
            <v>29.309094556361718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1.877481528470169E-4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5.2102861785383679E-3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5.1173428770927732E-5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3.3549318818831299E-4</v>
          </cell>
        </row>
        <row r="38">
          <cell r="B38">
            <v>1.2890716448007979</v>
          </cell>
          <cell r="C38">
            <v>4.9853372924303674</v>
          </cell>
          <cell r="D38">
            <v>3.5131854564007052</v>
          </cell>
          <cell r="E38">
            <v>2.7790394359558923</v>
          </cell>
          <cell r="F38">
            <v>4.8054885989458205</v>
          </cell>
          <cell r="G38">
            <v>4.8539501372187219</v>
          </cell>
        </row>
        <row r="39">
          <cell r="B39">
            <v>1.1764719439658857</v>
          </cell>
          <cell r="C39">
            <v>4.5498708154871608</v>
          </cell>
          <cell r="D39">
            <v>3.2063106345366279</v>
          </cell>
          <cell r="E39">
            <v>2.5362918661376046</v>
          </cell>
          <cell r="F39">
            <v>4.3857318066920481</v>
          </cell>
          <cell r="G39">
            <v>4.4299602561885925</v>
          </cell>
        </row>
      </sheetData>
      <sheetData sheetId="43">
        <row r="3">
          <cell r="B3">
            <v>48.063397652170998</v>
          </cell>
          <cell r="C3">
            <v>50.546776436112737</v>
          </cell>
          <cell r="D3">
            <v>51.487047435778877</v>
          </cell>
          <cell r="E3">
            <v>53.0404332239506</v>
          </cell>
          <cell r="F3">
            <v>55.075225175517936</v>
          </cell>
          <cell r="G3">
            <v>57.428986760030838</v>
          </cell>
        </row>
        <row r="6">
          <cell r="B6">
            <v>0</v>
          </cell>
          <cell r="C6">
            <v>4.8941993378066133</v>
          </cell>
          <cell r="D6">
            <v>4.8942041863454948</v>
          </cell>
          <cell r="E6">
            <v>4.9676434930052222</v>
          </cell>
          <cell r="F6">
            <v>6.7448757835874273</v>
          </cell>
          <cell r="G6">
            <v>6.9591979041314129</v>
          </cell>
        </row>
        <row r="11">
          <cell r="B11">
            <v>60.070002642796183</v>
          </cell>
          <cell r="C11">
            <v>62.339928982452705</v>
          </cell>
          <cell r="D11">
            <v>63.78048905912248</v>
          </cell>
          <cell r="E11">
            <v>65.788378637480889</v>
          </cell>
          <cell r="F11">
            <v>68.653530606020382</v>
          </cell>
          <cell r="G11">
            <v>75.065038872319022</v>
          </cell>
        </row>
        <row r="18">
          <cell r="B18">
            <v>3.560001922097531</v>
          </cell>
          <cell r="C18">
            <v>3.4647183352873512</v>
          </cell>
          <cell r="D18">
            <v>1.0334758674444439E-2</v>
          </cell>
          <cell r="E18">
            <v>5.8135383196248529E-4</v>
          </cell>
          <cell r="F18">
            <v>9.8376919470697516E-4</v>
          </cell>
          <cell r="G18">
            <v>2.9950010246516538E-4</v>
          </cell>
        </row>
        <row r="19">
          <cell r="B19">
            <v>12.728641230743236</v>
          </cell>
          <cell r="C19">
            <v>13.638427520461935</v>
          </cell>
          <cell r="D19">
            <v>13.373258960498315</v>
          </cell>
          <cell r="E19">
            <v>17.608938109102276</v>
          </cell>
          <cell r="F19">
            <v>20.355925972659637</v>
          </cell>
          <cell r="G19">
            <v>28.197793142737446</v>
          </cell>
        </row>
        <row r="21">
          <cell r="B21">
            <v>7.7980424219092095</v>
          </cell>
          <cell r="C21">
            <v>8.0801420580083771</v>
          </cell>
          <cell r="D21">
            <v>5.6082610437657658</v>
          </cell>
          <cell r="E21">
            <v>5.54562674583544</v>
          </cell>
          <cell r="F21">
            <v>5.4552964586913788</v>
          </cell>
          <cell r="G21">
            <v>7.3685541966454304E-4</v>
          </cell>
        </row>
        <row r="22">
          <cell r="B22">
            <v>6.762755789151853E-2</v>
          </cell>
          <cell r="C22">
            <v>8.5488346665263865E-2</v>
          </cell>
          <cell r="D22">
            <v>8.5578267117173895E-2</v>
          </cell>
          <cell r="E22">
            <v>8.5579592133892754E-2</v>
          </cell>
          <cell r="F22">
            <v>8.5581453202353899E-2</v>
          </cell>
          <cell r="G22">
            <v>8.5582487799878579E-2</v>
          </cell>
        </row>
        <row r="23">
          <cell r="B23">
            <v>0</v>
          </cell>
          <cell r="C23">
            <v>0</v>
          </cell>
          <cell r="D23">
            <v>3.9908313164370695E-3</v>
          </cell>
          <cell r="E23">
            <v>1.6537013313770527E-2</v>
          </cell>
          <cell r="F23">
            <v>9.3137906207929007</v>
          </cell>
          <cell r="G23">
            <v>17.582446998523842</v>
          </cell>
        </row>
        <row r="24">
          <cell r="B24">
            <v>0.74846271876286874</v>
          </cell>
          <cell r="C24">
            <v>0.94973024842654119</v>
          </cell>
          <cell r="D24">
            <v>1.6432014970735491</v>
          </cell>
          <cell r="E24">
            <v>2.3553530011895272</v>
          </cell>
          <cell r="F24">
            <v>2.3998399981498655</v>
          </cell>
          <cell r="G24">
            <v>4.4050668582449051</v>
          </cell>
        </row>
        <row r="33">
          <cell r="B33">
            <v>12.006604990625185</v>
          </cell>
          <cell r="C33">
            <v>12.710042023323039</v>
          </cell>
          <cell r="D33">
            <v>13.210324000409267</v>
          </cell>
          <cell r="E33">
            <v>13.665195841214341</v>
          </cell>
          <cell r="F33">
            <v>14.0896351288954</v>
          </cell>
          <cell r="G33">
            <v>15.973324277050232</v>
          </cell>
        </row>
        <row r="34">
          <cell r="B34">
            <v>8.8978016397132613</v>
          </cell>
          <cell r="C34">
            <v>7.9327328226367282</v>
          </cell>
          <cell r="D34">
            <v>7.9123649196803436</v>
          </cell>
          <cell r="E34">
            <v>6.2365921049266433</v>
          </cell>
          <cell r="F34">
            <v>3.1028208321329669</v>
          </cell>
          <cell r="G34">
            <v>0</v>
          </cell>
        </row>
        <row r="35">
          <cell r="B35">
            <v>2.7300018778994293</v>
          </cell>
          <cell r="C35">
            <v>5.3019108733557286E-4</v>
          </cell>
          <cell r="D35">
            <v>1.4298450612943833E-3</v>
          </cell>
          <cell r="E35">
            <v>6.78612518137317E-4</v>
          </cell>
          <cell r="F35">
            <v>1.260174116312199E-3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4.0177350128220131E-4</v>
          </cell>
          <cell r="E36">
            <v>0.24668229285818002</v>
          </cell>
          <cell r="F36">
            <v>0.27113237142636859</v>
          </cell>
          <cell r="G36">
            <v>0.26678155296377637</v>
          </cell>
        </row>
        <row r="37">
          <cell r="B37">
            <v>35.243301701743057</v>
          </cell>
          <cell r="C37">
            <v>31.828897088460781</v>
          </cell>
          <cell r="D37">
            <v>31.988131917072355</v>
          </cell>
          <cell r="E37">
            <v>21.975300798609467</v>
          </cell>
          <cell r="F37">
            <v>11.168796612220158</v>
          </cell>
          <cell r="G37">
            <v>1.987620252184336</v>
          </cell>
        </row>
        <row r="38">
          <cell r="B38">
            <v>0.30905988336807849</v>
          </cell>
          <cell r="C38">
            <v>1.5344734351336101E-4</v>
          </cell>
          <cell r="D38">
            <v>2.5157773913480352</v>
          </cell>
          <cell r="E38">
            <v>2.5155369729101156</v>
          </cell>
          <cell r="F38">
            <v>4.2984547378645415</v>
          </cell>
          <cell r="G38">
            <v>4.29469652335764</v>
          </cell>
        </row>
        <row r="39">
          <cell r="B39">
            <v>0.43672551272362953</v>
          </cell>
          <cell r="C39">
            <v>0.5520665107657301</v>
          </cell>
          <cell r="D39">
            <v>3.6018919067024813</v>
          </cell>
          <cell r="E39">
            <v>8.2366797713522235</v>
          </cell>
          <cell r="F39">
            <v>8.236758670459654</v>
          </cell>
          <cell r="G39">
            <v>8.7763100829744722</v>
          </cell>
        </row>
        <row r="55">
          <cell r="B55">
            <v>9.8138885146475268</v>
          </cell>
          <cell r="C55">
            <v>10.335083770621212</v>
          </cell>
          <cell r="D55">
            <v>10.500558070569507</v>
          </cell>
          <cell r="E55">
            <v>10.643435033778822</v>
          </cell>
          <cell r="F55">
            <v>11.063816449809016</v>
          </cell>
          <cell r="G55">
            <v>12.04021284121233</v>
          </cell>
        </row>
        <row r="56">
          <cell r="B56">
            <v>1.1081310736787413</v>
          </cell>
          <cell r="C56">
            <v>1.4007933421104333</v>
          </cell>
          <cell r="D56">
            <v>2.4038024680177763</v>
          </cell>
          <cell r="E56">
            <v>3.4189957432144342</v>
          </cell>
          <cell r="F56">
            <v>3.4216442747737235</v>
          </cell>
          <cell r="G56">
            <v>6.1985254725721859</v>
          </cell>
        </row>
        <row r="57">
          <cell r="B57">
            <v>6.917703835092385</v>
          </cell>
          <cell r="C57">
            <v>6.177376796530309</v>
          </cell>
          <cell r="D57">
            <v>6.1767572383693228</v>
          </cell>
          <cell r="E57">
            <v>5.0812721394914897</v>
          </cell>
          <cell r="F57">
            <v>2.665556863053582</v>
          </cell>
          <cell r="G57">
            <v>0.21244573611271153</v>
          </cell>
        </row>
        <row r="58">
          <cell r="B58">
            <v>1.845822519694752</v>
          </cell>
          <cell r="C58">
            <v>3.6002625785522079E-4</v>
          </cell>
          <cell r="D58">
            <v>9.7720973407837961E-4</v>
          </cell>
          <cell r="E58">
            <v>4.6875159690335151E-4</v>
          </cell>
          <cell r="F58">
            <v>8.88895317293718E-4</v>
          </cell>
          <cell r="G58">
            <v>0</v>
          </cell>
        </row>
        <row r="59">
          <cell r="B59">
            <v>28.619769504297722</v>
          </cell>
          <cell r="C59">
            <v>25.644919213244233</v>
          </cell>
          <cell r="D59">
            <v>27.835786874527976</v>
          </cell>
          <cell r="E59">
            <v>19.807080536236771</v>
          </cell>
          <cell r="F59">
            <v>12.626797914468861</v>
          </cell>
          <cell r="G59">
            <v>5.153015405468822</v>
          </cell>
        </row>
        <row r="60">
          <cell r="B60">
            <v>0</v>
          </cell>
          <cell r="C60">
            <v>0</v>
          </cell>
          <cell r="D60">
            <v>9.2905948674882801E-3</v>
          </cell>
          <cell r="E60">
            <v>7.3727085576190225E-3</v>
          </cell>
          <cell r="F60">
            <v>1.3590119974845149E-2</v>
          </cell>
          <cell r="G60">
            <v>6.8872061307024141E-3</v>
          </cell>
        </row>
        <row r="61">
          <cell r="B61">
            <v>2.3674012781948592</v>
          </cell>
          <cell r="C61">
            <v>2.307502411301376</v>
          </cell>
          <cell r="D61">
            <v>6.8984514151916605E-3</v>
          </cell>
          <cell r="E61">
            <v>3.8950706741486474E-4</v>
          </cell>
          <cell r="F61">
            <v>6.6404420642720804E-4</v>
          </cell>
          <cell r="G61">
            <v>2.0366006967631266E-4</v>
          </cell>
        </row>
        <row r="62">
          <cell r="B62">
            <v>5.185054500249473</v>
          </cell>
          <cell r="C62">
            <v>5.5675584337496726</v>
          </cell>
          <cell r="D62">
            <v>5.6343071775579601</v>
          </cell>
          <cell r="E62">
            <v>8.6164235181231543</v>
          </cell>
          <cell r="F62">
            <v>9.4861830811036469</v>
          </cell>
          <cell r="G62">
            <v>13.856532797653859</v>
          </cell>
        </row>
        <row r="63">
          <cell r="B63">
            <v>6.5822721697426259</v>
          </cell>
          <cell r="C63">
            <v>7.0678495392844702</v>
          </cell>
          <cell r="D63">
            <v>6.7951543159886567</v>
          </cell>
          <cell r="E63">
            <v>7.8369592161393689</v>
          </cell>
          <cell r="F63">
            <v>9.7364189138353385</v>
          </cell>
          <cell r="G63">
            <v>12.125250174215941</v>
          </cell>
        </row>
        <row r="64">
          <cell r="B64">
            <v>5.3111188115597123</v>
          </cell>
          <cell r="C64">
            <v>6.2669389613513422</v>
          </cell>
          <cell r="D64">
            <v>5.7596657883761919</v>
          </cell>
          <cell r="E64">
            <v>7.8602007269798184</v>
          </cell>
          <cell r="F64">
            <v>7.6125070934636314</v>
          </cell>
          <cell r="G64">
            <v>6.2628354629956942</v>
          </cell>
        </row>
        <row r="65">
          <cell r="B65">
            <v>0.46151910667441393</v>
          </cell>
          <cell r="C65">
            <v>0.54457576876630831</v>
          </cell>
          <cell r="D65">
            <v>0.54458788350544962</v>
          </cell>
          <cell r="E65">
            <v>0.54460517404686359</v>
          </cell>
          <cell r="F65">
            <v>0.54470118922633104</v>
          </cell>
          <cell r="G65">
            <v>0.54487825515750332</v>
          </cell>
        </row>
        <row r="66">
          <cell r="B66">
            <v>4.1173663987680609</v>
          </cell>
          <cell r="C66">
            <v>4.2663150066284228</v>
          </cell>
          <cell r="D66">
            <v>2.9611618311083232</v>
          </cell>
          <cell r="E66">
            <v>2.9280909218011115</v>
          </cell>
          <cell r="F66">
            <v>2.880396530189048</v>
          </cell>
          <cell r="G66">
            <v>4.0084934829751187E-4</v>
          </cell>
        </row>
        <row r="67">
          <cell r="B67">
            <v>6.762755789151853E-2</v>
          </cell>
          <cell r="C67">
            <v>8.5488346665263865E-2</v>
          </cell>
          <cell r="D67">
            <v>8.5578267117173895E-2</v>
          </cell>
          <cell r="E67">
            <v>8.5579592133892754E-2</v>
          </cell>
          <cell r="F67">
            <v>8.5581453202353899E-2</v>
          </cell>
          <cell r="G67">
            <v>8.5582487799878579E-2</v>
          </cell>
        </row>
        <row r="68">
          <cell r="B68">
            <v>0.31051183954650058</v>
          </cell>
          <cell r="C68">
            <v>0.39251928915443418</v>
          </cell>
          <cell r="D68">
            <v>2.5609451456654631</v>
          </cell>
          <cell r="E68">
            <v>5.8562793174314285</v>
          </cell>
          <cell r="F68">
            <v>5.8563354146968161</v>
          </cell>
          <cell r="G68">
            <v>6.3189432597416184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4.658756871773524E-3</v>
          </cell>
          <cell r="F69">
            <v>7.4586068099941754</v>
          </cell>
          <cell r="G69">
            <v>14.245913449056603</v>
          </cell>
        </row>
        <row r="70">
          <cell r="B70">
            <v>0</v>
          </cell>
          <cell r="C70">
            <v>3.9773098608235435</v>
          </cell>
          <cell r="D70">
            <v>3.9773218092798253</v>
          </cell>
          <cell r="E70">
            <v>4.0504817169435254</v>
          </cell>
          <cell r="F70">
            <v>6.2335325803997508</v>
          </cell>
          <cell r="G70">
            <v>6.4375116916952182</v>
          </cell>
        </row>
        <row r="71">
          <cell r="B71">
            <v>72.708187110038295</v>
          </cell>
          <cell r="C71">
            <v>74.034590766488861</v>
          </cell>
          <cell r="D71">
            <v>75.252793126100372</v>
          </cell>
          <cell r="E71">
            <v>76.742293360414408</v>
          </cell>
          <cell r="F71">
            <v>79.687221627714848</v>
          </cell>
          <cell r="G71">
            <v>83.489138749231046</v>
          </cell>
        </row>
      </sheetData>
      <sheetData sheetId="44">
        <row r="3">
          <cell r="B3">
            <v>56.994774574912441</v>
          </cell>
          <cell r="C3">
            <v>58.701895795450646</v>
          </cell>
          <cell r="D3">
            <v>61.319271005661619</v>
          </cell>
          <cell r="E3">
            <v>62.28155278239857</v>
          </cell>
          <cell r="F3">
            <v>63.379437591582025</v>
          </cell>
          <cell r="G3">
            <v>63.023988201133214</v>
          </cell>
        </row>
        <row r="6">
          <cell r="B6">
            <v>0</v>
          </cell>
          <cell r="C6">
            <v>6.9641936235442889</v>
          </cell>
          <cell r="D6">
            <v>6.9633919553125825</v>
          </cell>
          <cell r="E6">
            <v>9.773120407738805</v>
          </cell>
          <cell r="F6">
            <v>16.599622779494211</v>
          </cell>
          <cell r="G6">
            <v>21.437643869901699</v>
          </cell>
        </row>
        <row r="11">
          <cell r="B11">
            <v>60.950001789417193</v>
          </cell>
          <cell r="C11">
            <v>60.127357691340357</v>
          </cell>
          <cell r="D11">
            <v>65.315774238767716</v>
          </cell>
          <cell r="E11">
            <v>65.881063828459105</v>
          </cell>
          <cell r="F11">
            <v>66.339030682282242</v>
          </cell>
          <cell r="G11">
            <v>66.022504769821055</v>
          </cell>
        </row>
        <row r="12">
          <cell r="B12">
            <v>30.256633453225472</v>
          </cell>
          <cell r="C12">
            <v>27.168902403492723</v>
          </cell>
          <cell r="D12">
            <v>26.17613363849539</v>
          </cell>
          <cell r="E12">
            <v>18.662785487419313</v>
          </cell>
          <cell r="F12">
            <v>6.1102302803885964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2.353422856828822E-4</v>
          </cell>
          <cell r="E13">
            <v>3.2002328459099282E-4</v>
          </cell>
          <cell r="F13">
            <v>9.5306730853696587E-4</v>
          </cell>
          <cell r="G13">
            <v>0.87182221856811748</v>
          </cell>
        </row>
        <row r="14">
          <cell r="B14">
            <v>25.262682904376248</v>
          </cell>
          <cell r="C14">
            <v>22.53797301575349</v>
          </cell>
          <cell r="D14">
            <v>25.936800634816851</v>
          </cell>
          <cell r="E14">
            <v>25.815597564693796</v>
          </cell>
          <cell r="F14">
            <v>23.575169598665262</v>
          </cell>
          <cell r="G14">
            <v>15.063752307480259</v>
          </cell>
        </row>
        <row r="15">
          <cell r="B15">
            <v>0.2860057861725408</v>
          </cell>
          <cell r="C15">
            <v>4.2118082861291049</v>
          </cell>
          <cell r="D15">
            <v>5.1294088532107263E-3</v>
          </cell>
          <cell r="E15">
            <v>2.5219589566335781E-4</v>
          </cell>
          <cell r="F15">
            <v>3.9056817137561096E-4</v>
          </cell>
          <cell r="G15">
            <v>7.1662717389934941E-4</v>
          </cell>
        </row>
        <row r="16">
          <cell r="B16">
            <v>1.4022777507320194</v>
          </cell>
          <cell r="C16">
            <v>1.537224050797348</v>
          </cell>
          <cell r="D16">
            <v>1.5533279159034905</v>
          </cell>
          <cell r="E16">
            <v>1.7222003587433192</v>
          </cell>
          <cell r="F16">
            <v>3.8849119199243307</v>
          </cell>
          <cell r="G16">
            <v>9.1816953290206254</v>
          </cell>
        </row>
        <row r="17">
          <cell r="B17">
            <v>7.7268853595490699</v>
          </cell>
          <cell r="C17">
            <v>8.3696935870035816</v>
          </cell>
          <cell r="D17">
            <v>8.5031137391616731</v>
          </cell>
          <cell r="E17">
            <v>11.881786798139485</v>
          </cell>
          <cell r="F17">
            <v>11.567703487603966</v>
          </cell>
          <cell r="G17">
            <v>10.252759441893849</v>
          </cell>
        </row>
        <row r="19">
          <cell r="B19">
            <v>0.62699335417326996</v>
          </cell>
          <cell r="C19">
            <v>0.68733127363266378</v>
          </cell>
          <cell r="D19">
            <v>0.68759669873823093</v>
          </cell>
          <cell r="E19">
            <v>0.70213419388860365</v>
          </cell>
          <cell r="F19">
            <v>4.5326857429007417</v>
          </cell>
          <cell r="G19">
            <v>4.5326889469440212</v>
          </cell>
        </row>
        <row r="20">
          <cell r="B20">
            <v>0</v>
          </cell>
          <cell r="C20">
            <v>0</v>
          </cell>
          <cell r="D20">
            <v>8.9831191595770871E-4</v>
          </cell>
          <cell r="E20">
            <v>9.2344269099324538E-4</v>
          </cell>
          <cell r="F20">
            <v>6.2974537411105161E-2</v>
          </cell>
          <cell r="G20">
            <v>5.5016701521249017E-2</v>
          </cell>
        </row>
        <row r="21">
          <cell r="B21">
            <v>2.929578971813656</v>
          </cell>
          <cell r="C21">
            <v>3.1924487637344598</v>
          </cell>
          <cell r="D21">
            <v>3.3649250918388112</v>
          </cell>
          <cell r="E21">
            <v>3.6716069777843083</v>
          </cell>
          <cell r="F21">
            <v>4.3574214597600704</v>
          </cell>
          <cell r="G21">
            <v>6.3988949335222918</v>
          </cell>
        </row>
        <row r="28">
          <cell r="B28">
            <v>3.9552272145047507</v>
          </cell>
          <cell r="C28">
            <v>1.4254618958897112</v>
          </cell>
          <cell r="D28">
            <v>3.9965032331060981</v>
          </cell>
          <cell r="E28">
            <v>3.5995110460605506</v>
          </cell>
          <cell r="F28">
            <v>2.9595930907002295</v>
          </cell>
          <cell r="G28">
            <v>2.9985165686878235</v>
          </cell>
        </row>
        <row r="47">
          <cell r="B47">
            <v>4.2612057771834984</v>
          </cell>
          <cell r="C47">
            <v>4.617649104687346</v>
          </cell>
          <cell r="D47">
            <v>4.8263575293322143</v>
          </cell>
          <cell r="E47">
            <v>5.2001846120544704</v>
          </cell>
          <cell r="F47">
            <v>6.0226142149665707</v>
          </cell>
          <cell r="G47">
            <v>8.6802729486971035</v>
          </cell>
        </row>
        <row r="48">
          <cell r="B48">
            <v>24.843069134388561</v>
          </cell>
          <cell r="C48">
            <v>22.351973628499554</v>
          </cell>
          <cell r="D48">
            <v>21.599252239104256</v>
          </cell>
          <cell r="E48">
            <v>15.475594916053982</v>
          </cell>
          <cell r="F48">
            <v>5.1181160536963466</v>
          </cell>
          <cell r="G48">
            <v>0.73015110805079686</v>
          </cell>
        </row>
        <row r="49">
          <cell r="B49">
            <v>24.189715887860054</v>
          </cell>
          <cell r="C49">
            <v>25.326920594335682</v>
          </cell>
          <cell r="D49">
            <v>24.561827790681996</v>
          </cell>
          <cell r="E49">
            <v>24.442055012391268</v>
          </cell>
          <cell r="F49">
            <v>22.373283390015988</v>
          </cell>
          <cell r="G49">
            <v>14.311406665737156</v>
          </cell>
        </row>
        <row r="50">
          <cell r="B50">
            <v>0</v>
          </cell>
          <cell r="C50">
            <v>0</v>
          </cell>
          <cell r="D50">
            <v>2.2227462881535933E-3</v>
          </cell>
          <cell r="E50">
            <v>1.7426858861125491E-3</v>
          </cell>
          <cell r="F50">
            <v>1.4441532529226329E-2</v>
          </cell>
          <cell r="G50">
            <v>5.1733551716309821E-3</v>
          </cell>
        </row>
        <row r="51">
          <cell r="B51">
            <v>2.0957152790491311</v>
          </cell>
          <cell r="C51">
            <v>2.27006003419128</v>
          </cell>
          <cell r="D51">
            <v>2.1148254734260563</v>
          </cell>
          <cell r="E51">
            <v>3.8099920368230582</v>
          </cell>
          <cell r="F51">
            <v>3.4990091116247437</v>
          </cell>
          <cell r="G51">
            <v>1.7464173886618728</v>
          </cell>
        </row>
        <row r="52">
          <cell r="B52">
            <v>5.5539012269044514</v>
          </cell>
          <cell r="C52">
            <v>6.015936616942275</v>
          </cell>
          <cell r="D52">
            <v>6.3032571283440015</v>
          </cell>
          <cell r="E52">
            <v>7.952976893335018</v>
          </cell>
          <cell r="F52">
            <v>7.9530173411031839</v>
          </cell>
          <cell r="G52">
            <v>8.4038144588130361</v>
          </cell>
        </row>
        <row r="53">
          <cell r="B53">
            <v>6.1735455374156247</v>
          </cell>
          <cell r="C53">
            <v>6.8978140987353154</v>
          </cell>
          <cell r="D53">
            <v>6.1734117903963179</v>
          </cell>
          <cell r="E53">
            <v>4.7907665126115671</v>
          </cell>
          <cell r="F53">
            <v>2.243551124568453</v>
          </cell>
          <cell r="G53">
            <v>0.3845066696705296</v>
          </cell>
        </row>
        <row r="54">
          <cell r="B54">
            <v>1.8770709775424461</v>
          </cell>
          <cell r="C54">
            <v>2.1600829191214217</v>
          </cell>
          <cell r="D54">
            <v>2.1519703466831483</v>
          </cell>
          <cell r="E54">
            <v>2.2252704514516424</v>
          </cell>
          <cell r="F54">
            <v>2.2498198560162148</v>
          </cell>
          <cell r="G54">
            <v>2.2264808998812113</v>
          </cell>
        </row>
        <row r="55">
          <cell r="B55">
            <v>0.62699335417326996</v>
          </cell>
          <cell r="C55">
            <v>0.68733127363266378</v>
          </cell>
          <cell r="D55">
            <v>0.68759669873823093</v>
          </cell>
          <cell r="E55">
            <v>0.70213419388860365</v>
          </cell>
          <cell r="F55">
            <v>4.5326857429007417</v>
          </cell>
          <cell r="G55">
            <v>4.5326889469440212</v>
          </cell>
        </row>
        <row r="56">
          <cell r="B56">
            <v>1.2230666541884683</v>
          </cell>
          <cell r="C56">
            <v>1.3407668171054468</v>
          </cell>
          <cell r="D56">
            <v>1.3548126082510246</v>
          </cell>
          <cell r="E56">
            <v>1.5021031528959241</v>
          </cell>
          <cell r="F56">
            <v>3.3884201765580011</v>
          </cell>
          <cell r="G56">
            <v>8.0082746659717845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6.7675515011602629E-4</v>
          </cell>
          <cell r="F57">
            <v>1.5521849913453631E-3</v>
          </cell>
          <cell r="G57">
            <v>1.7026879509706766E-3</v>
          </cell>
        </row>
        <row r="58">
          <cell r="B58">
            <v>0</v>
          </cell>
          <cell r="C58">
            <v>6.9641936235442889</v>
          </cell>
          <cell r="D58">
            <v>6.9633919553125825</v>
          </cell>
          <cell r="E58">
            <v>9.773120407738805</v>
          </cell>
          <cell r="F58">
            <v>16.599622779494211</v>
          </cell>
          <cell r="G58">
            <v>21.437643869901699</v>
          </cell>
        </row>
        <row r="59">
          <cell r="B59">
            <v>73.238319202041097</v>
          </cell>
          <cell r="C59">
            <v>78.632968033562477</v>
          </cell>
          <cell r="D59">
            <v>79.067011839830599</v>
          </cell>
          <cell r="E59">
            <v>77.791409240195279</v>
          </cell>
          <cell r="F59">
            <v>75.202362912515611</v>
          </cell>
          <cell r="G59">
            <v>71.147056168530952</v>
          </cell>
        </row>
      </sheetData>
      <sheetData sheetId="45">
        <row r="3">
          <cell r="B3">
            <v>44.576906781515142</v>
          </cell>
          <cell r="C3">
            <v>44.827339378575182</v>
          </cell>
          <cell r="D3">
            <v>44.633491906537081</v>
          </cell>
          <cell r="E3">
            <v>44.838273665163427</v>
          </cell>
          <cell r="F3">
            <v>45.051867607659041</v>
          </cell>
          <cell r="G3">
            <v>44.932089238117264</v>
          </cell>
        </row>
        <row r="10">
          <cell r="B10">
            <v>3.4517144884094249</v>
          </cell>
          <cell r="C10">
            <v>8.5222760750009492</v>
          </cell>
          <cell r="D10">
            <v>8.8041233497220084</v>
          </cell>
          <cell r="E10">
            <v>11.008755887192033</v>
          </cell>
          <cell r="F10">
            <v>27.516167076139894</v>
          </cell>
          <cell r="G10">
            <v>31.457215970170964</v>
          </cell>
        </row>
        <row r="15">
          <cell r="B15">
            <v>69.470006743961591</v>
          </cell>
          <cell r="C15">
            <v>69.673975654908702</v>
          </cell>
          <cell r="D15">
            <v>73.208009357163633</v>
          </cell>
          <cell r="E15">
            <v>67.296759720191091</v>
          </cell>
          <cell r="F15">
            <v>63.108422964487339</v>
          </cell>
          <cell r="G15">
            <v>70.528633805948971</v>
          </cell>
        </row>
        <row r="16">
          <cell r="B16">
            <v>60.231819511519674</v>
          </cell>
          <cell r="C16">
            <v>51.3200034763085</v>
          </cell>
          <cell r="D16">
            <v>43.467907917774419</v>
          </cell>
          <cell r="E16">
            <v>41.944980233540861</v>
          </cell>
          <cell r="F16">
            <v>25.303482412373285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2.3486139567833374E-4</v>
          </cell>
          <cell r="E17">
            <v>3.1525817527342333E-4</v>
          </cell>
          <cell r="F17">
            <v>9.7002167340663086E-4</v>
          </cell>
          <cell r="G17">
            <v>2.3475893869671118E-3</v>
          </cell>
        </row>
        <row r="18">
          <cell r="B18">
            <v>46.69369750316104</v>
          </cell>
          <cell r="C18">
            <v>48.253412134106277</v>
          </cell>
          <cell r="D18">
            <v>47.6906201581087</v>
          </cell>
          <cell r="E18">
            <v>45.288962786252625</v>
          </cell>
          <cell r="F18">
            <v>38.26442954325001</v>
          </cell>
          <cell r="G18">
            <v>18.878550392652734</v>
          </cell>
        </row>
        <row r="19">
          <cell r="B19">
            <v>0.30821778226038621</v>
          </cell>
          <cell r="C19">
            <v>8.6474997958114162E-4</v>
          </cell>
          <cell r="D19">
            <v>8.6386317576860581E-4</v>
          </cell>
          <cell r="E19">
            <v>8.5031456843700788E-4</v>
          </cell>
          <cell r="F19">
            <v>8.2634259232811341E-4</v>
          </cell>
          <cell r="G19">
            <v>7.9877682356162846E-4</v>
          </cell>
        </row>
        <row r="20">
          <cell r="B20">
            <v>0.10000168285581652</v>
          </cell>
          <cell r="C20">
            <v>0.10000096219266991</v>
          </cell>
          <cell r="D20">
            <v>2.1570397390258838E-3</v>
          </cell>
          <cell r="E20">
            <v>1.0805563146130217E-3</v>
          </cell>
          <cell r="F20">
            <v>0</v>
          </cell>
          <cell r="G20">
            <v>0</v>
          </cell>
        </row>
        <row r="21">
          <cell r="B21">
            <v>5.6048518123295077</v>
          </cell>
          <cell r="C21">
            <v>9.6836483930166697</v>
          </cell>
          <cell r="D21">
            <v>9.8190193394764655</v>
          </cell>
          <cell r="E21">
            <v>10.443084050081634</v>
          </cell>
          <cell r="F21">
            <v>10.605606934297194</v>
          </cell>
          <cell r="G21">
            <v>10.551608253053919</v>
          </cell>
        </row>
        <row r="22">
          <cell r="B22">
            <v>16.991195772079493</v>
          </cell>
          <cell r="C22">
            <v>16.395939191952881</v>
          </cell>
          <cell r="D22">
            <v>14.685684568229748</v>
          </cell>
          <cell r="E22">
            <v>14.172254807628072</v>
          </cell>
          <cell r="F22">
            <v>13.221742166638814</v>
          </cell>
          <cell r="G22">
            <v>8.2971443461244192</v>
          </cell>
        </row>
        <row r="23">
          <cell r="B23">
            <v>2.5068244970084019</v>
          </cell>
          <cell r="C23">
            <v>2.9279869274558936</v>
          </cell>
          <cell r="D23">
            <v>2.9298448232701748</v>
          </cell>
          <cell r="E23">
            <v>2.9299899837563093</v>
          </cell>
          <cell r="F23">
            <v>5.4715605616412102</v>
          </cell>
          <cell r="G23">
            <v>5.4713394821405785</v>
          </cell>
        </row>
        <row r="24">
          <cell r="B24">
            <v>0</v>
          </cell>
          <cell r="C24">
            <v>0</v>
          </cell>
          <cell r="D24">
            <v>1.1137105755641089E-3</v>
          </cell>
          <cell r="E24">
            <v>2.5698601386485009E-4</v>
          </cell>
          <cell r="F24">
            <v>8.8171546225558922E-2</v>
          </cell>
          <cell r="G24">
            <v>6.4493111267575912E-2</v>
          </cell>
        </row>
        <row r="25">
          <cell r="B25">
            <v>15.194968811827279</v>
          </cell>
          <cell r="C25">
            <v>18.073921357082376</v>
          </cell>
          <cell r="D25">
            <v>23.206437654793479</v>
          </cell>
          <cell r="E25">
            <v>28.897015478929205</v>
          </cell>
          <cell r="F25">
            <v>36.196127646193375</v>
          </cell>
          <cell r="G25">
            <v>66.339754157659954</v>
          </cell>
        </row>
        <row r="26">
          <cell r="B26">
            <v>217.10158411700317</v>
          </cell>
          <cell r="C26">
            <v>216.42975284700356</v>
          </cell>
          <cell r="D26">
            <v>215.01189329370268</v>
          </cell>
          <cell r="E26">
            <v>210.97555017545196</v>
          </cell>
          <cell r="F26">
            <v>192.26134013937258</v>
          </cell>
          <cell r="G26">
            <v>180.13466991505868</v>
          </cell>
        </row>
        <row r="102">
          <cell r="B102">
            <v>8.9080010180812934</v>
          </cell>
          <cell r="C102">
            <v>7.3936829171532699</v>
          </cell>
          <cell r="D102">
            <v>8.8055319394711429</v>
          </cell>
          <cell r="E102">
            <v>4.7424426546217431</v>
          </cell>
          <cell r="F102">
            <v>1.6332819979622373</v>
          </cell>
          <cell r="G102">
            <v>0.54396160572807128</v>
          </cell>
        </row>
        <row r="104">
          <cell r="B104">
            <v>19.060328195531781</v>
          </cell>
          <cell r="C104">
            <v>22.703400628720079</v>
          </cell>
          <cell r="D104">
            <v>24.792394121355937</v>
          </cell>
          <cell r="E104">
            <v>27.877411932334297</v>
          </cell>
          <cell r="F104">
            <v>34.547045980409358</v>
          </cell>
          <cell r="G104">
            <v>71.787383255401664</v>
          </cell>
        </row>
        <row r="105">
          <cell r="B105">
            <v>45.124388167537539</v>
          </cell>
          <cell r="C105">
            <v>38.447529852016075</v>
          </cell>
          <cell r="D105">
            <v>38.929515599546122</v>
          </cell>
          <cell r="E105">
            <v>37.574432126165689</v>
          </cell>
          <cell r="F105">
            <v>22.667632271763601</v>
          </cell>
          <cell r="G105">
            <v>1.8563016869091278E-3</v>
          </cell>
        </row>
        <row r="106">
          <cell r="B106">
            <v>36.569916538205462</v>
          </cell>
          <cell r="C106">
            <v>39.170468689548329</v>
          </cell>
          <cell r="D106">
            <v>37.327884753043207</v>
          </cell>
          <cell r="E106">
            <v>37.154662144187192</v>
          </cell>
          <cell r="F106">
            <v>31.56793803524673</v>
          </cell>
          <cell r="G106">
            <v>15.618919020365052</v>
          </cell>
        </row>
        <row r="107">
          <cell r="B107">
            <v>0</v>
          </cell>
          <cell r="C107">
            <v>0</v>
          </cell>
          <cell r="D107">
            <v>1.011698612404415E-2</v>
          </cell>
          <cell r="E107">
            <v>1.0641839157905513E-2</v>
          </cell>
          <cell r="F107">
            <v>1.9349860698418889E-2</v>
          </cell>
          <cell r="G107">
            <v>9.3693306163286135E-3</v>
          </cell>
        </row>
        <row r="108">
          <cell r="B108">
            <v>7.2001211656187836E-2</v>
          </cell>
          <cell r="C108">
            <v>7.2000692778722356E-2</v>
          </cell>
          <cell r="D108">
            <v>1.5530686120986362E-3</v>
          </cell>
          <cell r="E108">
            <v>7.7800054652137497E-4</v>
          </cell>
          <cell r="F108">
            <v>0</v>
          </cell>
          <cell r="G108">
            <v>0</v>
          </cell>
        </row>
        <row r="109">
          <cell r="B109">
            <v>7.3622289738428964E-2</v>
          </cell>
          <cell r="C109">
            <v>1.7191852516163366E-2</v>
          </cell>
          <cell r="D109">
            <v>6.3801990403019593E-2</v>
          </cell>
          <cell r="E109">
            <v>0.542946883753057</v>
          </cell>
          <cell r="F109">
            <v>1.2597424704482101</v>
          </cell>
          <cell r="G109">
            <v>1.2597435334721148</v>
          </cell>
        </row>
        <row r="110">
          <cell r="B110">
            <v>3.7818448667114701</v>
          </cell>
          <cell r="C110">
            <v>7.6930099538098746</v>
          </cell>
          <cell r="D110">
            <v>7.8857842706100367</v>
          </cell>
          <cell r="E110">
            <v>7.9217726475691013</v>
          </cell>
          <cell r="F110">
            <v>7.3564757436427346</v>
          </cell>
          <cell r="G110">
            <v>7.3131496661584761</v>
          </cell>
        </row>
        <row r="111">
          <cell r="B111">
            <v>9.1310740289967676</v>
          </cell>
          <cell r="C111">
            <v>8.1860180222681489</v>
          </cell>
          <cell r="D111">
            <v>7.4507743278648615</v>
          </cell>
          <cell r="E111">
            <v>6.9967316380179678</v>
          </cell>
          <cell r="F111">
            <v>6.0226949153562499</v>
          </cell>
          <cell r="G111">
            <v>2.5904856988337213</v>
          </cell>
        </row>
        <row r="112">
          <cell r="B112">
            <v>2.6968852782354049</v>
          </cell>
          <cell r="C112">
            <v>3.1682226592280998</v>
          </cell>
          <cell r="D112">
            <v>3.1727422119595547</v>
          </cell>
          <cell r="E112">
            <v>3.3037918741817291</v>
          </cell>
          <cell r="F112">
            <v>3.713175650929216</v>
          </cell>
          <cell r="G112">
            <v>3.8163901153810391</v>
          </cell>
        </row>
        <row r="113">
          <cell r="B113">
            <v>0.78533647234855097</v>
          </cell>
          <cell r="C113">
            <v>0.94126964318275208</v>
          </cell>
          <cell r="D113">
            <v>0.94307380923175721</v>
          </cell>
          <cell r="E113">
            <v>0.94320799987643489</v>
          </cell>
          <cell r="F113">
            <v>2.4074859694499633</v>
          </cell>
          <cell r="G113">
            <v>2.4073890470247785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129.65511255545229</v>
          </cell>
          <cell r="C116">
            <v>136.31507098622245</v>
          </cell>
          <cell r="D116">
            <v>138.18729642794378</v>
          </cell>
          <cell r="E116">
            <v>138.07757562760366</v>
          </cell>
          <cell r="F116">
            <v>138.7109899720466</v>
          </cell>
          <cell r="G116">
            <v>136.80586354483913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26.978282778259882</v>
          </cell>
          <cell r="C224">
            <v>26.144889748754565</v>
          </cell>
          <cell r="D224">
            <v>26.129055611723491</v>
          </cell>
          <cell r="E224">
            <v>26.212536102523849</v>
          </cell>
          <cell r="F224">
            <v>26.688160277974891</v>
          </cell>
          <cell r="G224">
            <v>26.298376305110757</v>
          </cell>
        </row>
        <row r="231">
          <cell r="B231">
            <v>15.552696448695936</v>
          </cell>
          <cell r="C231">
            <v>14.362392517849463</v>
          </cell>
          <cell r="D231">
            <v>15.70776988108538</v>
          </cell>
          <cell r="E231">
            <v>8.3668205799270137</v>
          </cell>
          <cell r="F231">
            <v>2.8815029146872657</v>
          </cell>
          <cell r="G231">
            <v>0.95967817366654851</v>
          </cell>
        </row>
        <row r="233">
          <cell r="B233">
            <v>22.300218723150294</v>
          </cell>
          <cell r="C233">
            <v>26.338857751641875</v>
          </cell>
          <cell r="D233">
            <v>33.824017828483846</v>
          </cell>
          <cell r="E233">
            <v>41.826473633565371</v>
          </cell>
          <cell r="F233">
            <v>50.979413213109801</v>
          </cell>
          <cell r="G233">
            <v>90.850460427408009</v>
          </cell>
        </row>
        <row r="234">
          <cell r="B234">
            <v>52.108844871229664</v>
          </cell>
          <cell r="C234">
            <v>44.451337981302984</v>
          </cell>
          <cell r="D234">
            <v>38.938159169183763</v>
          </cell>
          <cell r="E234">
            <v>37.575721479420721</v>
          </cell>
          <cell r="F234">
            <v>22.668424461057</v>
          </cell>
          <cell r="G234">
            <v>2.0643152633205166E-3</v>
          </cell>
        </row>
        <row r="235">
          <cell r="B235">
            <v>42.950366261583014</v>
          </cell>
          <cell r="C235">
            <v>44.465210942339141</v>
          </cell>
          <cell r="D235">
            <v>43.70719879322165</v>
          </cell>
          <cell r="E235">
            <v>41.908176896647291</v>
          </cell>
          <cell r="F235">
            <v>35.606696080370718</v>
          </cell>
          <cell r="G235">
            <v>17.617180544339021</v>
          </cell>
        </row>
        <row r="236">
          <cell r="B236">
            <v>0</v>
          </cell>
          <cell r="C236">
            <v>0</v>
          </cell>
          <cell r="D236">
            <v>1.214918620801673E-2</v>
          </cell>
          <cell r="E236">
            <v>1.3014220485510142E-2</v>
          </cell>
          <cell r="F236">
            <v>2.4679122152582642E-2</v>
          </cell>
          <cell r="G236">
            <v>1.1323695762622713E-2</v>
          </cell>
        </row>
        <row r="238">
          <cell r="B238">
            <v>9.8771886139743109E-2</v>
          </cell>
          <cell r="C238">
            <v>2.0454822563616741E-2</v>
          </cell>
          <cell r="D238">
            <v>7.4930431408292142E-2</v>
          </cell>
          <cell r="E238">
            <v>0.63764871924280953</v>
          </cell>
          <cell r="F238">
            <v>1.4794697679872169</v>
          </cell>
          <cell r="G238">
            <v>1.4793931915558265</v>
          </cell>
        </row>
        <row r="239">
          <cell r="B239">
            <v>5.0737344885650701</v>
          </cell>
          <cell r="C239">
            <v>9.1531237507635144</v>
          </cell>
          <cell r="D239">
            <v>9.2612348557948625</v>
          </cell>
          <cell r="E239">
            <v>9.3035034070710179</v>
          </cell>
          <cell r="F239">
            <v>8.6396098543683664</v>
          </cell>
          <cell r="G239">
            <v>8.5882749444437625</v>
          </cell>
        </row>
        <row r="240">
          <cell r="B240">
            <v>9.6515447076892258</v>
          </cell>
          <cell r="C240">
            <v>8.7832594487249676</v>
          </cell>
          <cell r="D240">
            <v>7.7536522920541788</v>
          </cell>
          <cell r="E240">
            <v>7.281140289839148</v>
          </cell>
          <cell r="F240">
            <v>6.2675118721639134</v>
          </cell>
          <cell r="G240">
            <v>2.6957877365313769</v>
          </cell>
        </row>
        <row r="241">
          <cell r="B241">
            <v>2.8666777495852287</v>
          </cell>
          <cell r="C241">
            <v>3.363059824555898</v>
          </cell>
          <cell r="D241">
            <v>3.3017183606230076</v>
          </cell>
          <cell r="E241">
            <v>3.4380886324337818</v>
          </cell>
          <cell r="F241">
            <v>3.8641153263435344</v>
          </cell>
          <cell r="G241">
            <v>3.9715213686678505</v>
          </cell>
        </row>
        <row r="242">
          <cell r="B242">
            <v>2.5068244970084019</v>
          </cell>
          <cell r="C242">
            <v>2.9279869274558936</v>
          </cell>
          <cell r="D242">
            <v>2.9298448232701748</v>
          </cell>
          <cell r="E242">
            <v>2.9299899837563093</v>
          </cell>
          <cell r="F242">
            <v>5.4715605616412102</v>
          </cell>
          <cell r="G242">
            <v>5.4713394821405785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3.4517144884094249</v>
          </cell>
          <cell r="C244">
            <v>8.5222760750009492</v>
          </cell>
          <cell r="D244">
            <v>8.8041233497220084</v>
          </cell>
          <cell r="E244">
            <v>11.008755887192033</v>
          </cell>
          <cell r="F244">
            <v>27.516167076139894</v>
          </cell>
          <cell r="G244">
            <v>31.457215970170964</v>
          </cell>
        </row>
        <row r="245">
          <cell r="B245">
            <v>156.63339533371217</v>
          </cell>
          <cell r="C245">
            <v>162.45996073497702</v>
          </cell>
          <cell r="D245">
            <v>164.31635203966727</v>
          </cell>
          <cell r="E245">
            <v>164.29011173012753</v>
          </cell>
          <cell r="F245">
            <v>165.39915025002148</v>
          </cell>
          <cell r="G245">
            <v>163.10423984994992</v>
          </cell>
        </row>
      </sheetData>
      <sheetData sheetId="46">
        <row r="21">
          <cell r="B21">
            <v>78.500584087283485</v>
          </cell>
          <cell r="C21">
            <v>77.613894803724378</v>
          </cell>
          <cell r="D21">
            <v>72.504771440194503</v>
          </cell>
          <cell r="E21">
            <v>40.733069509627221</v>
          </cell>
          <cell r="F21">
            <v>5.6952030117602481</v>
          </cell>
          <cell r="G21">
            <v>0.79921215222170972</v>
          </cell>
        </row>
        <row r="22">
          <cell r="B22">
            <v>116.76636063511204</v>
          </cell>
          <cell r="C22">
            <v>108.75429787807782</v>
          </cell>
          <cell r="D22">
            <v>87.767758986527511</v>
          </cell>
          <cell r="E22">
            <v>60.748674989278079</v>
          </cell>
          <cell r="F22">
            <v>38.581080001696826</v>
          </cell>
          <cell r="G22">
            <v>8.7092039650177302</v>
          </cell>
        </row>
        <row r="24">
          <cell r="B24">
            <v>0.28391203484777428</v>
          </cell>
          <cell r="C24">
            <v>0.27216837910865593</v>
          </cell>
          <cell r="D24">
            <v>5.9927569262144607</v>
          </cell>
          <cell r="E24">
            <v>7.2465851178575527</v>
          </cell>
          <cell r="F24">
            <v>1.5461185054512385</v>
          </cell>
          <cell r="G24">
            <v>2.1845562619147088</v>
          </cell>
        </row>
        <row r="25">
          <cell r="B25">
            <v>4.5460830681390396</v>
          </cell>
          <cell r="C25">
            <v>4.4948021103957485</v>
          </cell>
          <cell r="D25">
            <v>4.1990413330528575</v>
          </cell>
          <cell r="E25">
            <v>2.3594322105429777</v>
          </cell>
          <cell r="F25">
            <v>4.7964835475158702</v>
          </cell>
          <cell r="G25">
            <v>4.3876457296817524</v>
          </cell>
        </row>
        <row r="26">
          <cell r="B26">
            <v>2.9709426625704456</v>
          </cell>
          <cell r="C26">
            <v>2.9709324248453992</v>
          </cell>
          <cell r="D26">
            <v>2.970931533660969</v>
          </cell>
          <cell r="E26">
            <v>2.9441299160323191</v>
          </cell>
          <cell r="F26">
            <v>3.3769780662307878</v>
          </cell>
          <cell r="G26">
            <v>15.387610639530138</v>
          </cell>
        </row>
        <row r="27">
          <cell r="B27">
            <v>2.3172584328359256E-2</v>
          </cell>
          <cell r="C27">
            <v>4.8640668038779963E-2</v>
          </cell>
          <cell r="D27">
            <v>5.1938892532459148E-3</v>
          </cell>
          <cell r="E27">
            <v>3.3678569681926926E-4</v>
          </cell>
          <cell r="F27">
            <v>3.8325834956637545E-4</v>
          </cell>
          <cell r="G27">
            <v>5.7252203577309402E-4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4.6642075113346372E-2</v>
          </cell>
          <cell r="F32">
            <v>2.0044259013448515</v>
          </cell>
          <cell r="G32">
            <v>4.0555315737075448</v>
          </cell>
        </row>
      </sheetData>
      <sheetData sheetId="47">
        <row r="53">
          <cell r="B53">
            <v>2.5749596791458043</v>
          </cell>
          <cell r="C53">
            <v>2.5090200213412883</v>
          </cell>
          <cell r="D53">
            <v>2.4219603246318018</v>
          </cell>
          <cell r="E53">
            <v>2.271837242570208</v>
          </cell>
          <cell r="F53">
            <v>2.2945244228975574</v>
          </cell>
          <cell r="G53">
            <v>2.3174417707504174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6.4923191061066534</v>
          </cell>
          <cell r="C55">
            <v>5.9889038945253015</v>
          </cell>
          <cell r="D55">
            <v>5.5395475764389497</v>
          </cell>
          <cell r="E55">
            <v>4.8698376301104744</v>
          </cell>
          <cell r="F55">
            <v>3.9503606781562568</v>
          </cell>
          <cell r="G55">
            <v>3.1647307506422742</v>
          </cell>
        </row>
        <row r="56">
          <cell r="B56">
            <v>3.7904404398219005</v>
          </cell>
          <cell r="C56">
            <v>3.3944479389195203</v>
          </cell>
          <cell r="D56">
            <v>3.5121966134728502</v>
          </cell>
          <cell r="E56">
            <v>3.1667531591179801</v>
          </cell>
          <cell r="F56">
            <v>2.0784943774496529</v>
          </cell>
          <cell r="G56">
            <v>0.85341635085926604</v>
          </cell>
        </row>
        <row r="57">
          <cell r="B57">
            <v>7.175987191562033</v>
          </cell>
          <cell r="C57">
            <v>6.5876076384124502</v>
          </cell>
          <cell r="D57">
            <v>5.9635338936918583</v>
          </cell>
          <cell r="E57">
            <v>5.7565574124604444</v>
          </cell>
          <cell r="F57">
            <v>4.18122815930451</v>
          </cell>
          <cell r="G57">
            <v>1.1860726933036998</v>
          </cell>
        </row>
        <row r="58">
          <cell r="B58">
            <v>14.545494236857175</v>
          </cell>
          <cell r="C58">
            <v>14.02162738597664</v>
          </cell>
          <cell r="D58">
            <v>12.433662505736628</v>
          </cell>
          <cell r="E58">
            <v>8.1667072283118127</v>
          </cell>
          <cell r="F58">
            <v>3.5402421236814452</v>
          </cell>
          <cell r="G58">
            <v>0.831371376208906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-1.6852670115074215</v>
          </cell>
          <cell r="G59">
            <v>-4.9244769970812721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-0.39259695460457572</v>
          </cell>
          <cell r="G60">
            <v>-3.4280771273753246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-4.373433951405857E-4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-4.0245479851965249E-5</v>
          </cell>
          <cell r="G62">
            <v>-4.6935579143487396E-5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-6.3109426603269634E-6</v>
          </cell>
          <cell r="G63">
            <v>-3.4818412719143628E-5</v>
          </cell>
        </row>
        <row r="77">
          <cell r="B77">
            <v>0.83333315136605579</v>
          </cell>
          <cell r="C77">
            <v>1.9047618767484453</v>
          </cell>
        </row>
        <row r="78">
          <cell r="B78">
            <v>0.25578083681244929</v>
          </cell>
          <cell r="C78">
            <v>0.70779698640846211</v>
          </cell>
        </row>
        <row r="79">
          <cell r="B79">
            <v>0.98874896794523626</v>
          </cell>
          <cell r="C79">
            <v>5.740472634338408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STEM_to_Premise_SPS_BAU_AEGIS</v>
      </c>
      <c r="C2" s="2" t="s">
        <v>7</v>
      </c>
      <c r="D2" s="2" t="s">
        <v>15</v>
      </c>
      <c r="E2" s="2" t="s">
        <v>8</v>
      </c>
      <c r="F2" s="3">
        <f>F3+F8+F11+F12+F16+F17+F18+F19</f>
        <v>299.34491286053901</v>
      </c>
      <c r="G2" s="3">
        <f t="shared" ref="G2:K2" si="0">G3+G8+G11+G12+G16+G17+G18+G19</f>
        <v>292.06375580023769</v>
      </c>
      <c r="H2" s="3">
        <f t="shared" si="0"/>
        <v>335.95502122135503</v>
      </c>
      <c r="I2" s="3">
        <f t="shared" si="0"/>
        <v>363.97103894662501</v>
      </c>
      <c r="J2" s="3">
        <f t="shared" si="0"/>
        <v>425.95000100427472</v>
      </c>
      <c r="K2" s="3">
        <f t="shared" si="0"/>
        <v>567.48213856789823</v>
      </c>
    </row>
    <row r="3" spans="1:13" x14ac:dyDescent="0.3">
      <c r="A3" s="5" t="str">
        <f>A2</f>
        <v>STEM</v>
      </c>
      <c r="B3" s="5" t="str">
        <f t="shared" ref="B3" ca="1" si="1">B2</f>
        <v>STEM_to_Premise_SPS_BAU_AEGIS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44.769995825665738</v>
      </c>
      <c r="G3" s="1">
        <f t="shared" ref="G3:K3" si="3">SUM(G4:G7)</f>
        <v>46.160764217478814</v>
      </c>
      <c r="H3" s="1">
        <f t="shared" si="3"/>
        <v>46.160821342609069</v>
      </c>
      <c r="I3" s="1">
        <f t="shared" si="3"/>
        <v>47.790434437778863</v>
      </c>
      <c r="J3" s="1">
        <f t="shared" si="3"/>
        <v>47.791448324915052</v>
      </c>
      <c r="K3" s="1">
        <f t="shared" si="3"/>
        <v>63.755682127738595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STEM_to_Premise_SPS_BAU_AEGIS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10.182338898370272</v>
      </c>
      <c r="G4" s="1" cm="1">
        <f t="array" ref="G4">SUMPRODUCT(("RNWWOD1"=[1]OUT_PrimaryEnergyCons!$A$1:$A$1000)*1,[1]OUT_PrimaryEnergyCons!E$1:E$1000)</f>
        <v>11.152949863980242</v>
      </c>
      <c r="H4" s="1" cm="1">
        <f t="array" ref="H4">SUMPRODUCT(("RNWWOD1"=[1]OUT_PrimaryEnergyCons!$A$1:$A$1000)*1,[1]OUT_PrimaryEnergyCons!F$1:F$1000)</f>
        <v>12.608866568657271</v>
      </c>
      <c r="I4" s="1" cm="1">
        <f t="array" ref="I4">SUMPRODUCT(("RNWWOD1"=[1]OUT_PrimaryEnergyCons!$A$1:$A$1000)*1,[1]OUT_PrimaryEnergyCons!G$1:G$1000)</f>
        <v>15.035394964166274</v>
      </c>
      <c r="J4" s="1" cm="1">
        <f t="array" ref="J4">SUMPRODUCT(("RNWWOD1"=[1]OUT_PrimaryEnergyCons!$A$1:$A$1000)*1,[1]OUT_PrimaryEnergyCons!H$1:H$1000)</f>
        <v>17.46192351384062</v>
      </c>
      <c r="K4" s="1" cm="1">
        <f t="array" ref="K4">SUMPRODUCT(("RNWWOD1"=[1]OUT_PrimaryEnergyCons!$A$1:$A$1000)*1,[1]OUT_PrimaryEnergyCons!I$1:I$1000)</f>
        <v>17.461928294899526</v>
      </c>
    </row>
    <row r="5" spans="1:13" x14ac:dyDescent="0.3">
      <c r="A5" s="5" t="str">
        <f t="shared" si="4"/>
        <v>STEM</v>
      </c>
      <c r="B5" s="5" t="str">
        <f t="shared" ca="1" si="5"/>
        <v>STEM_to_Premise_SPS_BAU_AEGIS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7.4592157111613968</v>
      </c>
      <c r="G5" s="1" cm="1">
        <f t="array" ref="G5">SUMPRODUCT(("RNWWOD2"=[1]OUT_PrimaryEnergyCons!$A$1:$A$1000)*1,[1]OUT_PrimaryEnergyCons!E$1:E$1000)</f>
        <v>8.0030394032087706</v>
      </c>
      <c r="H5" s="1" cm="1">
        <f t="array" ref="H5">SUMPRODUCT(("RNWWOD2"=[1]OUT_PrimaryEnergyCons!$A$1:$A$1000)*1,[1]OUT_PrimaryEnergyCons!F$1:F$1000)</f>
        <v>8.8187753102881796</v>
      </c>
      <c r="I5" s="1" cm="1">
        <f t="array" ref="I5">SUMPRODUCT(("RNWWOD2"=[1]OUT_PrimaryEnergyCons!$A$1:$A$1000)*1,[1]OUT_PrimaryEnergyCons!G$1:G$1000)</f>
        <v>10.178335702216998</v>
      </c>
      <c r="J5" s="1" cm="1">
        <f t="array" ref="J5">SUMPRODUCT(("RNWWOD2"=[1]OUT_PrimaryEnergyCons!$A$1:$A$1000)*1,[1]OUT_PrimaryEnergyCons!H$1:H$1000)</f>
        <v>10.230789187480543</v>
      </c>
      <c r="K5" s="1" cm="1">
        <f t="array" ref="K5">SUMPRODUCT(("RNWWOD2"=[1]OUT_PrimaryEnergyCons!$A$1:$A$1000)*1,[1]OUT_PrimaryEnergyCons!I$1:I$1000)</f>
        <v>7.6165800543443325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STEM_to_Premise_SPS_BAU_AEGIS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2.6225274637860769</v>
      </c>
      <c r="G6" s="1" cm="1">
        <f t="array" ref="G6">SUMPRODUCT(("RNWWOD3"=[1]OUT_PrimaryEnergyCons!$A$1:$A$1000)*1,[1]OUT_PrimaryEnergyCons!E$1:E$1000)</f>
        <v>3.2650028389831274</v>
      </c>
      <c r="H6" s="1" cm="1">
        <f t="array" ref="H6">SUMPRODUCT(("RNWWOD3"=[1]OUT_PrimaryEnergyCons!$A$1:$A$1000)*1,[1]OUT_PrimaryEnergyCons!F$1:F$1000)</f>
        <v>4.2287175068817291</v>
      </c>
      <c r="I6" s="1" cm="1">
        <f t="array" ref="I6">SUMPRODUCT(("RNWWOD3"=[1]OUT_PrimaryEnergyCons!$A$1:$A$1000)*1,[1]OUT_PrimaryEnergyCons!G$1:G$1000)</f>
        <v>5.8349089527972531</v>
      </c>
      <c r="J6" s="1" cm="1">
        <f t="array" ref="J6">SUMPRODUCT(("RNWWOD3"=[1]OUT_PrimaryEnergyCons!$A$1:$A$1000)*1,[1]OUT_PrimaryEnergyCons!H$1:H$1000)</f>
        <v>6.3806238204099905</v>
      </c>
      <c r="K6" s="1" cm="1">
        <f t="array" ref="K6">SUMPRODUCT(("RNWWOD3"=[1]OUT_PrimaryEnergyCons!$A$1:$A$1000)*1,[1]OUT_PrimaryEnergyCons!I$1:I$1000)</f>
        <v>4.2596775203973021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STEM_to_Premise_SPS_BAU_AEGIS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24.505913752347993</v>
      </c>
      <c r="G7" s="1" cm="1">
        <f t="array" ref="G7">SUMPRODUCT(("RNWWOD4"=[1]OUT_PrimaryEnergyCons!$A$1:$A$1000)*1+("RNWWOD5"=[1]OUT_PrimaryEnergyCons!$A$1:$A$1000)*1,[1]OUT_PrimaryEnergyCons!E$1:E$1000)</f>
        <v>23.739772111306671</v>
      </c>
      <c r="H7" s="1" cm="1">
        <f t="array" ref="H7">SUMPRODUCT(("RNWWOD4"=[1]OUT_PrimaryEnergyCons!$A$1:$A$1000)*1+("RNWWOD5"=[1]OUT_PrimaryEnergyCons!$A$1:$A$1000)*1,[1]OUT_PrimaryEnergyCons!F$1:F$1000)</f>
        <v>20.504461956781888</v>
      </c>
      <c r="I7" s="1" cm="1">
        <f t="array" ref="I7">SUMPRODUCT(("RNWWOD4"=[1]OUT_PrimaryEnergyCons!$A$1:$A$1000)*1+("RNWWOD5"=[1]OUT_PrimaryEnergyCons!$A$1:$A$1000)*1,[1]OUT_PrimaryEnergyCons!G$1:G$1000)</f>
        <v>16.74179481859834</v>
      </c>
      <c r="J7" s="1" cm="1">
        <f t="array" ref="J7">SUMPRODUCT(("RNWWOD4"=[1]OUT_PrimaryEnergyCons!$A$1:$A$1000)*1+("RNWWOD5"=[1]OUT_PrimaryEnergyCons!$A$1:$A$1000)*1,[1]OUT_PrimaryEnergyCons!H$1:H$1000)</f>
        <v>13.718111803183898</v>
      </c>
      <c r="K7" s="1" cm="1">
        <f t="array" ref="K7">SUMPRODUCT(("RNWWOD4"=[1]OUT_PrimaryEnergyCons!$A$1:$A$1000)*1+("RNWWOD5"=[1]OUT_PrimaryEnergyCons!$A$1:$A$1000)*1,[1]OUT_PrimaryEnergyCons!I$1:I$1000)</f>
        <v>34.417496258097437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STEM_to_Premise_SPS_BAU_AEGIS</v>
      </c>
      <c r="C8" s="5" t="str">
        <f t="shared" si="6"/>
        <v>CH</v>
      </c>
      <c r="D8" t="s">
        <v>772</v>
      </c>
      <c r="E8" t="s">
        <v>8</v>
      </c>
      <c r="F8" s="1">
        <f>SUM(F9:F10)</f>
        <v>69.392886070774836</v>
      </c>
      <c r="G8" s="1">
        <f t="shared" ref="G8:K8" si="7">SUM(G9:G10)</f>
        <v>69.663487660289633</v>
      </c>
      <c r="H8" s="1">
        <f t="shared" si="7"/>
        <v>69.270576971097398</v>
      </c>
      <c r="I8" s="1">
        <f t="shared" si="7"/>
        <v>68.821071375245452</v>
      </c>
      <c r="J8" s="1">
        <f t="shared" si="7"/>
        <v>68.940603877597368</v>
      </c>
      <c r="K8" s="1">
        <f t="shared" si="7"/>
        <v>69.387061499593955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STEM_to_Premise_SPS_BAU_AEGIS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35.611769602271508</v>
      </c>
      <c r="G9" s="1" cm="1">
        <f t="array" ref="G9">SUMPRODUCT(("RNNWWST1"=[1]OUT_PrimaryEnergyCons!$A$1:$A$1000)*1,[1]OUT_PrimaryEnergyCons!E$1:E$1000)</f>
        <v>35.882385083022491</v>
      </c>
      <c r="H9" s="1" cm="1">
        <f t="array" ref="H9">SUMPRODUCT(("RNNWWST1"=[1]OUT_PrimaryEnergyCons!$A$1:$A$1000)*1,[1]OUT_PrimaryEnergyCons!F$1:F$1000)</f>
        <v>35.489474946024394</v>
      </c>
      <c r="I9" s="1" cm="1">
        <f t="array" ref="I9">SUMPRODUCT(("RNNWWST1"=[1]OUT_PrimaryEnergyCons!$A$1:$A$1000)*1,[1]OUT_PrimaryEnergyCons!G$1:G$1000)</f>
        <v>35.039966546176586</v>
      </c>
      <c r="J9" s="1" cm="1">
        <f t="array" ref="J9">SUMPRODUCT(("RNNWWST1"=[1]OUT_PrimaryEnergyCons!$A$1:$A$1000)*1,[1]OUT_PrimaryEnergyCons!H$1:H$1000)</f>
        <v>35.159460452687462</v>
      </c>
      <c r="K9" s="1" cm="1">
        <f t="array" ref="K9">SUMPRODUCT(("RNNWWST1"=[1]OUT_PrimaryEnergyCons!$A$1:$A$1000)*1,[1]OUT_PrimaryEnergyCons!I$1:I$1000)</f>
        <v>35.603179802119719</v>
      </c>
    </row>
    <row r="10" spans="1:13" x14ac:dyDescent="0.3">
      <c r="A10" s="5" t="str">
        <f t="shared" si="4"/>
        <v>STEM</v>
      </c>
      <c r="B10" s="5" t="str">
        <f t="shared" ca="1" si="5"/>
        <v>STEM_to_Premise_SPS_BAU_AEGIS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33.781116468503328</v>
      </c>
      <c r="G10" s="1" cm="1">
        <f t="array" ref="G10">SUMPRODUCT(("RNWWST1"=[1]OUT_PrimaryEnergyCons!$A$1:$A$1000)*1,[1]OUT_PrimaryEnergyCons!E$1:E$1000)</f>
        <v>33.781102577267141</v>
      </c>
      <c r="H10" s="1" cm="1">
        <f t="array" ref="H10">SUMPRODUCT(("RNWWST1"=[1]OUT_PrimaryEnergyCons!$A$1:$A$1000)*1,[1]OUT_PrimaryEnergyCons!F$1:F$1000)</f>
        <v>33.781102025072997</v>
      </c>
      <c r="I10" s="1" cm="1">
        <f t="array" ref="I10">SUMPRODUCT(("RNWWST1"=[1]OUT_PrimaryEnergyCons!$A$1:$A$1000)*1,[1]OUT_PrimaryEnergyCons!G$1:G$1000)</f>
        <v>33.781104829068873</v>
      </c>
      <c r="J10" s="1" cm="1">
        <f t="array" ref="J10">SUMPRODUCT(("RNWWST1"=[1]OUT_PrimaryEnergyCons!$A$1:$A$1000)*1,[1]OUT_PrimaryEnergyCons!H$1:H$1000)</f>
        <v>33.781143424909907</v>
      </c>
      <c r="K10" s="1" cm="1">
        <f t="array" ref="K10">SUMPRODUCT(("RNWWST1"=[1]OUT_PrimaryEnergyCons!$A$1:$A$1000)*1,[1]OUT_PrimaryEnergyCons!I$1:I$1000)</f>
        <v>33.783881697474243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STEM_to_Premise_SPS_BAU_AEGIS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3.7980835703691644</v>
      </c>
      <c r="G11" s="1" cm="1">
        <f t="array" ref="G11">SUMPRODUCT(("mnr"=[1]OUT_PrimaryEnergyCons!$C$1:$C$1000)*1,[1]OUT_PrimaryEnergyCons!E$1:E$1000)</f>
        <v>11.347343208990717</v>
      </c>
      <c r="H11" s="1" cm="1">
        <f t="array" ref="H11">SUMPRODUCT(("mnr"=[1]OUT_PrimaryEnergyCons!$C$1:$C$1000)*1,[1]OUT_PrimaryEnergyCons!F$1:F$1000)</f>
        <v>15.189931172146261</v>
      </c>
      <c r="I11" s="1" cm="1">
        <f t="array" ref="I11">SUMPRODUCT(("mnr"=[1]OUT_PrimaryEnergyCons!$C$1:$C$1000)*1,[1]OUT_PrimaryEnergyCons!G$1:G$1000)</f>
        <v>17.106296605162587</v>
      </c>
      <c r="J11" s="1" cm="1">
        <f t="array" ref="J11">SUMPRODUCT(("mnr"=[1]OUT_PrimaryEnergyCons!$C$1:$C$1000)*1,[1]OUT_PrimaryEnergyCons!H$1:H$1000)</f>
        <v>18.461690969027511</v>
      </c>
      <c r="K11" s="1" cm="1">
        <f t="array" ref="K11">SUMPRODUCT(("mnr"=[1]OUT_PrimaryEnergyCons!$C$1:$C$1000)*1,[1]OUT_PrimaryEnergyCons!I$1:I$1000)</f>
        <v>26.999992163342363</v>
      </c>
    </row>
    <row r="12" spans="1:13" x14ac:dyDescent="0.3">
      <c r="A12" s="5" t="str">
        <f t="shared" si="4"/>
        <v>STEM</v>
      </c>
      <c r="B12" s="5" t="str">
        <f t="shared" ca="1" si="5"/>
        <v>STEM_to_Premise_SPS_BAU_AEGIS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149.430485091148</v>
      </c>
      <c r="G12" s="1">
        <f t="shared" ref="G12:K12" si="8">SUM(G13:G15)</f>
        <v>125.60736588200442</v>
      </c>
      <c r="H12" s="1">
        <f t="shared" si="8"/>
        <v>142.65270142770322</v>
      </c>
      <c r="I12" s="1">
        <f t="shared" si="8"/>
        <v>150.47503248405758</v>
      </c>
      <c r="J12" s="1">
        <f t="shared" si="8"/>
        <v>151.67106295496581</v>
      </c>
      <c r="K12" s="1">
        <f t="shared" si="8"/>
        <v>152.1612216443005</v>
      </c>
    </row>
    <row r="13" spans="1:13" x14ac:dyDescent="0.3">
      <c r="A13" s="5" t="str">
        <f t="shared" si="4"/>
        <v>STEM</v>
      </c>
      <c r="B13" s="5" t="str">
        <f t="shared" ca="1" si="5"/>
        <v>STEM_to_Premise_SPS_BAU_AEGIS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66.745681268836478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49.798802237954419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68.535237723215474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70.233885046175004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69.763693030381347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69.178232579942048</v>
      </c>
    </row>
    <row r="14" spans="1:13" x14ac:dyDescent="0.3">
      <c r="A14" s="5" t="str">
        <f t="shared" si="4"/>
        <v>STEM</v>
      </c>
      <c r="B14" s="5" t="str">
        <f t="shared" ca="1" si="5"/>
        <v>STEM_to_Premise_SPS_BAU_AEGIS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66.632402546332429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55.764006178696611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65.550111620902854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64.465393744902954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65.54950811960822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66.134971239287381</v>
      </c>
    </row>
    <row r="15" spans="1:13" x14ac:dyDescent="0.3">
      <c r="A15" s="5" t="str">
        <f t="shared" si="4"/>
        <v>STEM</v>
      </c>
      <c r="B15" s="5" t="str">
        <f t="shared" ca="1" si="5"/>
        <v>STEM_to_Premise_SPS_BAU_AEGIS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16.052401275979086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20.044557465353389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8.567352083584904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15.775753692979603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16.357861804976235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16.848017825071057</v>
      </c>
    </row>
    <row r="16" spans="1:13" x14ac:dyDescent="0.3">
      <c r="A16" s="5" t="str">
        <f t="shared" si="4"/>
        <v>STEM</v>
      </c>
      <c r="B16" s="5" t="str">
        <f t="shared" ca="1" si="5"/>
        <v>STEM_to_Premise_SPS_BAU_AEGIS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16.523395950479749</v>
      </c>
      <c r="H16" s="1" cm="1">
        <f t="array" ref="H16">SUMPRODUCT(ISNUMBER(SEARCH("SOL",[1]OUT_PrimaryEnergyCons!$C$1:$C$1000))*1,[1]OUT_PrimaryEnergyCons!F$1:F$1000)</f>
        <v>32.503029067234337</v>
      </c>
      <c r="I16" s="1" cm="1">
        <f t="array" ref="I16">SUMPRODUCT(ISNUMBER(SEARCH("SOL",[1]OUT_PrimaryEnergyCons!$C$1:$C$1000))*1,[1]OUT_PrimaryEnergyCons!G$1:G$1000)</f>
        <v>40.641836767456901</v>
      </c>
      <c r="J16" s="1" cm="1">
        <f t="array" ref="J16">SUMPRODUCT(ISNUMBER(SEARCH("SOL",[1]OUT_PrimaryEnergyCons!$C$1:$C$1000))*1,[1]OUT_PrimaryEnergyCons!H$1:H$1000)</f>
        <v>86.611872836649113</v>
      </c>
      <c r="K16" s="1" cm="1">
        <f t="array" ref="K16">SUMPRODUCT(ISNUMBER(SEARCH("SOL",[1]OUT_PrimaryEnergyCons!$C$1:$C$1000))*1,[1]OUT_PrimaryEnergyCons!I$1:I$1000)</f>
        <v>115.81219387855295</v>
      </c>
    </row>
    <row r="17" spans="1:18" x14ac:dyDescent="0.3">
      <c r="A17" s="5" t="str">
        <f t="shared" si="4"/>
        <v>STEM</v>
      </c>
      <c r="B17" s="5" t="str">
        <f t="shared" ca="1" si="5"/>
        <v>STEM_to_Premise_SPS_BAU_AEGIS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0.52400639110426139</v>
      </c>
      <c r="G17" s="1" cm="1">
        <f t="array" ref="G17">SUMPRODUCT(ISNUMBER(SEARCH("wnd",[1]OUT_PrimaryEnergyCons!$C$1:$C$1000))*1,[1]OUT_PrimaryEnergyCons!E$1:E$1000)</f>
        <v>0.54529851175093047</v>
      </c>
      <c r="H17" s="1" cm="1">
        <f t="array" ref="H17">SUMPRODUCT(ISNUMBER(SEARCH("wnd",[1]OUT_PrimaryEnergyCons!$C$1:$C$1000))*1,[1]OUT_PrimaryEnergyCons!F$1:F$1000)</f>
        <v>1.9633969968588028</v>
      </c>
      <c r="I17" s="1" cm="1">
        <f t="array" ref="I17">SUMPRODUCT(ISNUMBER(SEARCH("wnd",[1]OUT_PrimaryEnergyCons!$C$1:$C$1000))*1,[1]OUT_PrimaryEnergyCons!G$1:G$1000)</f>
        <v>4.2000060935593355</v>
      </c>
      <c r="J17" s="1" cm="1">
        <f t="array" ref="J17">SUMPRODUCT(ISNUMBER(SEARCH("wnd",[1]OUT_PrimaryEnergyCons!$C$1:$C$1000))*1,[1]OUT_PrimaryEnergyCons!H$1:H$1000)</f>
        <v>9.5060275551335351</v>
      </c>
      <c r="K17" s="1" cm="1">
        <f t="array" ref="K17">SUMPRODUCT(ISNUMBER(SEARCH("wnd",[1]OUT_PrimaryEnergyCons!$C$1:$C$1000))*1,[1]OUT_PrimaryEnergyCons!I$1:I$1000)</f>
        <v>15.48431983724671</v>
      </c>
    </row>
    <row r="18" spans="1:18" x14ac:dyDescent="0.3">
      <c r="A18" s="5" t="str">
        <f t="shared" si="4"/>
        <v>STEM</v>
      </c>
      <c r="B18" s="5" t="str">
        <f t="shared" ca="1" si="5"/>
        <v>STEM_to_Premise_SPS_BAU_AEGIS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18.873010502403805</v>
      </c>
      <c r="G18" s="1">
        <f>[1]Overview!C$9-G19</f>
        <v>22.216100369243378</v>
      </c>
      <c r="H18" s="1">
        <f>[1]Overview!D$9-H19</f>
        <v>28.214564243705841</v>
      </c>
      <c r="I18" s="1">
        <f>[1]Overview!E$9-I19</f>
        <v>34.92397545790304</v>
      </c>
      <c r="J18" s="1">
        <f>[1]Overview!F$9-J19</f>
        <v>42.953389104103309</v>
      </c>
      <c r="K18" s="1">
        <f>[1]Overview!G$9-K19</f>
        <v>77.143715949427161</v>
      </c>
    </row>
    <row r="19" spans="1:18" x14ac:dyDescent="0.3">
      <c r="A19" s="5" t="str">
        <f t="shared" si="4"/>
        <v>STEM</v>
      </c>
      <c r="B19" s="5" t="str">
        <f t="shared" ca="1" si="5"/>
        <v>STEM_to_Premise_SPS_BAU_AEGIS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1.2385725461229728E-2</v>
      </c>
      <c r="J19" s="1">
        <f>+[1]Overview!F$28</f>
        <v>1.3905381883040356E-2</v>
      </c>
      <c r="K19" s="1">
        <f>+[1]Overview!G$28</f>
        <v>46.737951467696014</v>
      </c>
    </row>
    <row r="20" spans="1:18" x14ac:dyDescent="0.3">
      <c r="A20" s="9" t="str">
        <f t="shared" si="4"/>
        <v>STEM</v>
      </c>
      <c r="B20" s="9" t="str">
        <f t="shared" ca="1" si="5"/>
        <v>STEM_to_Premise_SPS_BAU_AEGIS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779.72202013153628</v>
      </c>
      <c r="G20" s="3">
        <f t="shared" si="9"/>
        <v>703.30818367436734</v>
      </c>
      <c r="H20" s="3">
        <f t="shared" si="9"/>
        <v>617.83391787194</v>
      </c>
      <c r="I20" s="3">
        <f t="shared" si="9"/>
        <v>524.70647941288041</v>
      </c>
      <c r="J20" s="3">
        <f t="shared" si="9"/>
        <v>309.53014822292772</v>
      </c>
      <c r="K20" s="3">
        <f t="shared" si="9"/>
        <v>103.80497834260376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STEM_to_Premise_SPS_BAU_AEGIS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3.6600036049533493</v>
      </c>
      <c r="G21" s="1" cm="1">
        <f t="array" ref="G21">SUMPRODUCT(("COA"=[1]OUT_PrimaryEnergyCons!$C$4:$C$10000)*1,[1]OUT_PrimaryEnergyCons!E$4:E$10000)</f>
        <v>3.5647192974800181</v>
      </c>
      <c r="H21" s="1" cm="1">
        <f t="array" ref="H21">SUMPRODUCT(("COA"=[1]OUT_PrimaryEnergyCons!$C$4:$C$10000)*1,[1]OUT_PrimaryEnergyCons!F$4:F$10000)</f>
        <v>1.2491798413470329E-2</v>
      </c>
      <c r="I21" s="1" cm="1">
        <f t="array" ref="I21">SUMPRODUCT(("COA"=[1]OUT_PrimaryEnergyCons!$C$4:$C$10000)*1,[1]OUT_PrimaryEnergyCons!G$4:G$10000)</f>
        <v>1.6619101465755056E-3</v>
      </c>
      <c r="J21" s="1" cm="1">
        <f t="array" ref="J21">SUMPRODUCT(("COA"=[1]OUT_PrimaryEnergyCons!$C$4:$C$10000)*1,[1]OUT_PrimaryEnergyCons!H$4:H$10000)</f>
        <v>9.8376919470697516E-4</v>
      </c>
      <c r="K21" s="1" cm="1">
        <f t="array" ref="K21">SUMPRODUCT(("COA"=[1]OUT_PrimaryEnergyCons!$C$4:$C$10000)*1,[1]OUT_PrimaryEnergyCons!I$4:I$10000)</f>
        <v>2.9950010246516538E-4</v>
      </c>
    </row>
    <row r="22" spans="1:18" x14ac:dyDescent="0.3">
      <c r="A22" s="5" t="str">
        <f t="shared" si="4"/>
        <v>STEM</v>
      </c>
      <c r="B22" s="5" t="str">
        <f t="shared" ca="1" si="5"/>
        <v>STEM_to_Premise_SPS_BAU_AEGIS</v>
      </c>
      <c r="C22" s="5" t="str">
        <f t="shared" si="6"/>
        <v>CH</v>
      </c>
      <c r="D22" t="s">
        <v>780</v>
      </c>
      <c r="E22" t="s">
        <v>8</v>
      </c>
      <c r="F22" s="1">
        <f>F23+F29</f>
        <v>310.85842078406415</v>
      </c>
      <c r="G22" s="1">
        <f t="shared" ref="G22:K22" si="10">G23+G29</f>
        <v>288.93325242495405</v>
      </c>
      <c r="H22" s="1">
        <f t="shared" si="10"/>
        <v>250.21667312761537</v>
      </c>
      <c r="I22" s="1">
        <f t="shared" si="10"/>
        <v>179.86404720480141</v>
      </c>
      <c r="J22" s="1">
        <f t="shared" si="10"/>
        <v>87.309746151267674</v>
      </c>
      <c r="K22" s="1">
        <f t="shared" si="10"/>
        <v>22.952526622773611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STEM_to_Premise_SPS_BAU_AEGIS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303.81226863010511</v>
      </c>
      <c r="G23" s="1">
        <f t="shared" ref="G23:K23" si="14">SUM(G24:G28)</f>
        <v>281.53161692249603</v>
      </c>
      <c r="H23" s="1">
        <f t="shared" si="14"/>
        <v>243.42465612738957</v>
      </c>
      <c r="I23" s="1">
        <f t="shared" si="14"/>
        <v>174.17782210898807</v>
      </c>
      <c r="J23" s="1">
        <f t="shared" si="14"/>
        <v>78.726177207790727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STEM_to_Premise_SPS_BAU_AEGIS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101.74710264123516</v>
      </c>
      <c r="G24" s="1" cm="1">
        <f t="array" ref="G24">SUMPRODUCT(("LFO"=[1]OUT_PrimaryEnergyCons!$C$4:$C$10000)*1,[1]OUT_PrimaryEnergyCons!E$4:E$10000)</f>
        <v>90.977932365122214</v>
      </c>
      <c r="H24" s="1" cm="1">
        <f t="array" ref="H24">SUMPRODUCT(("LFO"=[1]OUT_PrimaryEnergyCons!$C$4:$C$10000)*1,[1]OUT_PrimaryEnergyCons!F$4:F$10000)</f>
        <v>78.91119928692666</v>
      </c>
      <c r="I24" s="1" cm="1">
        <f t="array" ref="I24">SUMPRODUCT(("LFO"=[1]OUT_PrimaryEnergyCons!$C$4:$C$10000)*1,[1]OUT_PrimaryEnergyCons!G$4:G$10000)</f>
        <v>68.620426819620789</v>
      </c>
      <c r="J24" s="1" cm="1">
        <f t="array" ref="J24">SUMPRODUCT(("LFO"=[1]OUT_PrimaryEnergyCons!$C$4:$C$10000)*1,[1]OUT_PrimaryEnergyCons!H$4:H$10000)</f>
        <v>35.132050979850241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STEM_to_Premise_SPS_BAU_AEGIS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2.7763705008327801</v>
      </c>
      <c r="G25" s="1" cm="1">
        <f t="array" ref="G25">SUMPRODUCT(("HFO"=[1]OUT_PrimaryEnergyCons!$C$4:$C$10000)*1,[1]OUT_PrimaryEnergyCons!E$4:E$10000)</f>
        <v>5.3919629381924111E-4</v>
      </c>
      <c r="H25" s="1" cm="1">
        <f t="array" ref="H25">SUMPRODUCT(("HFO"=[1]OUT_PrimaryEnergyCons!$C$4:$C$10000)*1,[1]OUT_PrimaryEnergyCons!F$4:F$10000)</f>
        <v>1.4541307392776119E-3</v>
      </c>
      <c r="I25" s="1" cm="1">
        <f t="array" ref="I25">SUMPRODUCT(("HFO"=[1]OUT_PrimaryEnergyCons!$C$4:$C$10000)*1,[1]OUT_PrimaryEnergyCons!G$4:G$10000)</f>
        <v>6.9013863767082128E-4</v>
      </c>
      <c r="J25" s="1" cm="1">
        <f t="array" ref="J25">SUMPRODUCT(("HFO"=[1]OUT_PrimaryEnergyCons!$C$4:$C$10000)*1,[1]OUT_PrimaryEnergyCons!H$4:H$10000)</f>
        <v>1.2815779618196653E-3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STEM_to_Premise_SPS_BAU_AEGIS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118.5079661164763</v>
      </c>
      <c r="G26" s="1" cm="1">
        <f t="array" ref="G26">SUMPRODUCT(("DSL"=[1]OUT_PrimaryEnergyCons!$C$4:$C$10000)*1,[1]OUT_PrimaryEnergyCons!E$4:E$10000)</f>
        <v>110.37640102727384</v>
      </c>
      <c r="H26" s="1" cm="1">
        <f t="array" ref="H26">SUMPRODUCT(("DSL"=[1]OUT_PrimaryEnergyCons!$C$4:$C$10000)*1,[1]OUT_PrimaryEnergyCons!F$4:F$10000)</f>
        <v>89.076841579378438</v>
      </c>
      <c r="I26" s="1" cm="1">
        <f t="array" ref="I26">SUMPRODUCT(("DSL"=[1]OUT_PrimaryEnergyCons!$C$4:$C$10000)*1,[1]OUT_PrimaryEnergyCons!G$4:G$10000)</f>
        <v>61.654759796336094</v>
      </c>
      <c r="J26" s="1" cm="1">
        <f t="array" ref="J26">SUMPRODUCT(("DSL"=[1]OUT_PrimaryEnergyCons!$C$4:$C$10000)*1,[1]OUT_PrimaryEnergyCons!H$4:H$10000)</f>
        <v>36.509686140707394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STEM_to_Premise_SPS_BAU_AEGIS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79.671444005181684</v>
      </c>
      <c r="G27" s="1" cm="1">
        <f t="array" ref="G27">SUMPRODUCT(("GSL"=[1]OUT_PrimaryEnergyCons!$C$4:$C$10000)*1,[1]OUT_PrimaryEnergyCons!E$4:E$10000)</f>
        <v>78.771529450252359</v>
      </c>
      <c r="H27" s="1" cm="1">
        <f t="array" ref="H27">SUMPRODUCT(("GSL"=[1]OUT_PrimaryEnergyCons!$C$4:$C$10000)*1,[1]OUT_PrimaryEnergyCons!F$4:F$10000)</f>
        <v>73.586201971029496</v>
      </c>
      <c r="I27" s="1" cm="1">
        <f t="array" ref="I27">SUMPRODUCT(("GSL"=[1]OUT_PrimaryEnergyCons!$C$4:$C$10000)*1,[1]OUT_PrimaryEnergyCons!G$4:G$10000)</f>
        <v>41.340617923452783</v>
      </c>
      <c r="J27" s="1" cm="1">
        <f t="array" ref="J27">SUMPRODUCT(("GSL"=[1]OUT_PrimaryEnergyCons!$C$4:$C$10000)*1,[1]OUT_PrimaryEnergyCons!H$4:H$10000)</f>
        <v>5.4728237695322877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STEM_to_Premise_SPS_BAU_AEGIS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2.561327430940735</v>
      </c>
      <c r="J28" s="1" cm="1">
        <f t="array" ref="J28">SUMPRODUCT(("KER"=[1]OUT_PrimaryEnergyCons!$C$4:$C$10000)*1,[1]OUT_PrimaryEnergyCons!H$4:H$10000)</f>
        <v>1.6103347397389933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STEM_to_Premise_SPS_BAU_AEGIS</v>
      </c>
      <c r="C29" s="5" t="str">
        <f>C48</f>
        <v>CH</v>
      </c>
      <c r="D29" t="s">
        <v>782</v>
      </c>
      <c r="E29" t="s">
        <v>8</v>
      </c>
      <c r="F29" s="1">
        <f>SUM(F30:F31)</f>
        <v>7.0461521539590581</v>
      </c>
      <c r="G29" s="1">
        <f t="shared" ref="G29:K29" si="18">SUM(G30:G31)</f>
        <v>7.4016355024580278</v>
      </c>
      <c r="H29" s="1">
        <f t="shared" si="18"/>
        <v>6.7920170002257905</v>
      </c>
      <c r="I29" s="1">
        <f t="shared" si="18"/>
        <v>5.6862250958133309</v>
      </c>
      <c r="J29" s="1">
        <f t="shared" si="18"/>
        <v>8.5835689434769442</v>
      </c>
      <c r="K29" s="1">
        <f t="shared" si="18"/>
        <v>22.952526622773611</v>
      </c>
    </row>
    <row r="30" spans="1:18" x14ac:dyDescent="0.3">
      <c r="A30" s="5" t="str">
        <f>A35</f>
        <v>STEM</v>
      </c>
      <c r="B30" s="5" t="str">
        <f ca="1">B35</f>
        <v>STEM_to_Premise_SPS_BAU_AEGIS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2.6120014045689399</v>
      </c>
      <c r="G30" s="1" cm="1">
        <f t="array" ref="G30">SUMPRODUCT(ISNUMBER(SEARCH("IMPBDS",[1]OUT_SyntheticFuels!$C$4:$C$1000))*1,("Var_Fout"=[1]OUT_SyntheticFuels!$B$4:$B$1000)*1,[1]OUT_SyntheticFuels!F$4:F$1000)</f>
        <v>2.8400188965903523</v>
      </c>
      <c r="H30" s="1" cm="1">
        <f t="array" ref="H30">SUMPRODUCT(ISNUMBER(SEARCH("IMPBDS",[1]OUT_SyntheticFuels!$C$4:$C$1000))*1,("Var_Fout"=[1]OUT_SyntheticFuels!$B$4:$B$1000)*1,[1]OUT_SyntheticFuels!G$4:G$1000)</f>
        <v>2.534326007954109</v>
      </c>
      <c r="I30" s="1" cm="1">
        <f t="array" ref="I30">SUMPRODUCT(ISNUMBER(SEARCH("IMPBDS",[1]OUT_SyntheticFuels!$C$4:$C$1000))*1,("Var_Fout"=[1]OUT_SyntheticFuels!$B$4:$B$1000)*1,[1]OUT_SyntheticFuels!H$4:H$1000)</f>
        <v>3.2916845314254082</v>
      </c>
      <c r="J30" s="1" cm="1">
        <f t="array" ref="J30">SUMPRODUCT(ISNUMBER(SEARCH("IMPBDS",[1]OUT_SyntheticFuels!$C$4:$C$1000))*1,("Var_Fout"=[1]OUT_SyntheticFuels!$B$4:$B$1000)*1,[1]OUT_SyntheticFuels!I$4:I$1000)</f>
        <v>3.7157094674949747</v>
      </c>
      <c r="K30" s="1" cm="1">
        <f t="array" ref="K30">SUMPRODUCT(ISNUMBER(SEARCH("IMPBDS",[1]OUT_SyntheticFuels!$C$4:$C$1000))*1,("Var_Fout"=[1]OUT_SyntheticFuels!$B$4:$B$1000)*1,[1]OUT_SyntheticFuels!J$4:J$1000)</f>
        <v>18.499397383005128</v>
      </c>
    </row>
    <row r="31" spans="1:18" x14ac:dyDescent="0.3">
      <c r="A31" s="5" t="str">
        <f>A30</f>
        <v>STEM</v>
      </c>
      <c r="B31" s="5" t="str">
        <f ca="1">B30</f>
        <v>STEM_to_Premise_SPS_BAU_AEGIS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4.4341507493901178</v>
      </c>
      <c r="G31" s="1" cm="1">
        <f t="array" ref="G31">SUMPRODUCT(ISNUMBER(SEARCH("IMPeth",[1]OUT_SyntheticFuels!$C$4:$C$1000))*1,("Var_Fout"=[1]OUT_SyntheticFuels!$B$4:$B$1000)*1,[1]OUT_SyntheticFuels!F$4:F$1000)</f>
        <v>4.561616605867675</v>
      </c>
      <c r="H31" s="1" cm="1">
        <f t="array" ref="H31">SUMPRODUCT(ISNUMBER(SEARCH("IMPeth",[1]OUT_SyntheticFuels!$C$4:$C$1000))*1,("Var_Fout"=[1]OUT_SyntheticFuels!$B$4:$B$1000)*1,[1]OUT_SyntheticFuels!G$4:G$1000)</f>
        <v>4.2576909922716819</v>
      </c>
      <c r="I31" s="1" cm="1">
        <f t="array" ref="I31">SUMPRODUCT(ISNUMBER(SEARCH("IMPeth",[1]OUT_SyntheticFuels!$C$4:$C$1000))*1,("Var_Fout"=[1]OUT_SyntheticFuels!$B$4:$B$1000)*1,[1]OUT_SyntheticFuels!H$4:H$1000)</f>
        <v>2.3945405643879227</v>
      </c>
      <c r="J31" s="1" cm="1">
        <f t="array" ref="J31">SUMPRODUCT(ISNUMBER(SEARCH("IMPeth",[1]OUT_SyntheticFuels!$C$4:$C$1000))*1,("Var_Fout"=[1]OUT_SyntheticFuels!$B$4:$B$1000)*1,[1]OUT_SyntheticFuels!I$4:I$1000)</f>
        <v>4.8678594759819704</v>
      </c>
      <c r="K31" s="1" cm="1">
        <f t="array" ref="K31">SUMPRODUCT(ISNUMBER(SEARCH("IMPeth",[1]OUT_SyntheticFuels!$C$4:$C$1000))*1,("Var_Fout"=[1]OUT_SyntheticFuels!$B$4:$B$1000)*1,[1]OUT_SyntheticFuels!J$4:J$1000)</f>
        <v>4.4531292397684821</v>
      </c>
    </row>
    <row r="32" spans="1:18" x14ac:dyDescent="0.3">
      <c r="A32" s="5" t="str">
        <f>A29</f>
        <v>STEM</v>
      </c>
      <c r="B32" s="5" t="str">
        <f ca="1">B29</f>
        <v>STEM_to_Premise_SPS_BAU_AEGIS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7.0461521539590581</v>
      </c>
      <c r="G32" s="1">
        <f t="shared" si="19"/>
        <v>7.4016355024580278</v>
      </c>
      <c r="H32" s="1">
        <f t="shared" si="19"/>
        <v>6.7920170002257905</v>
      </c>
      <c r="I32" s="1">
        <f t="shared" si="19"/>
        <v>5.6862250958133309</v>
      </c>
      <c r="J32" s="1">
        <f t="shared" si="19"/>
        <v>7.8533011372930837</v>
      </c>
      <c r="K32" s="1">
        <f t="shared" si="19"/>
        <v>8.1688387072634576</v>
      </c>
    </row>
    <row r="33" spans="1:11" x14ac:dyDescent="0.3">
      <c r="A33" s="5" t="str">
        <f>A31</f>
        <v>STEM</v>
      </c>
      <c r="B33" s="5" t="str">
        <f ca="1">B31</f>
        <v>STEM_to_Premise_SPS_BAU_AEGIS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2.6120014045689399</v>
      </c>
      <c r="G33" s="1">
        <f t="shared" si="20"/>
        <v>2.8400188965903523</v>
      </c>
      <c r="H33" s="1">
        <f t="shared" si="20"/>
        <v>2.534326007954109</v>
      </c>
      <c r="I33" s="1">
        <f t="shared" si="20"/>
        <v>3.2916845314254082</v>
      </c>
      <c r="J33" s="1">
        <f>IF(J30-MAX(F30:I30)&lt;0,J30,MAX(F30:I30))</f>
        <v>3.2916845314254082</v>
      </c>
      <c r="K33" s="1">
        <f>IF(K30-MAX(F30:J30)&lt;0,K30,MAX(F30:J30))</f>
        <v>3.7157094674949747</v>
      </c>
    </row>
    <row r="34" spans="1:11" x14ac:dyDescent="0.3">
      <c r="A34" s="5" t="str">
        <f>A33</f>
        <v>STEM</v>
      </c>
      <c r="B34" s="5" t="str">
        <f ca="1">B33</f>
        <v>STEM_to_Premise_SPS_BAU_AEGIS</v>
      </c>
      <c r="C34" s="5" t="str">
        <f>C33</f>
        <v>CH</v>
      </c>
      <c r="D34" t="s">
        <v>534</v>
      </c>
      <c r="E34" t="s">
        <v>8</v>
      </c>
      <c r="F34" s="1">
        <f t="shared" si="20"/>
        <v>4.4341507493901178</v>
      </c>
      <c r="G34" s="1">
        <f t="shared" si="20"/>
        <v>4.561616605867675</v>
      </c>
      <c r="H34" s="1">
        <f t="shared" si="20"/>
        <v>4.2576909922716819</v>
      </c>
      <c r="I34" s="1">
        <f t="shared" si="20"/>
        <v>2.3945405643879227</v>
      </c>
      <c r="J34" s="1">
        <f>IF(J31-MAX(F31:I31)&lt;0,J31,MAX(F31:I31))</f>
        <v>4.561616605867675</v>
      </c>
      <c r="K34" s="1">
        <f>IF(K31-MAX(F31:J31)&lt;0,K31,MAX(F31:J31))</f>
        <v>4.4531292397684821</v>
      </c>
    </row>
    <row r="35" spans="1:11" x14ac:dyDescent="0.3">
      <c r="A35" s="5" t="str">
        <f>A32</f>
        <v>STEM</v>
      </c>
      <c r="B35" s="5" t="str">
        <f ca="1">B32</f>
        <v>STEM_to_Premise_SPS_BAU_AEGIS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0.73026780618386189</v>
      </c>
      <c r="K35" s="1">
        <f t="shared" si="21"/>
        <v>14.783687915510153</v>
      </c>
    </row>
    <row r="36" spans="1:11" x14ac:dyDescent="0.3">
      <c r="A36" s="5" t="str">
        <f>A34</f>
        <v>STEM</v>
      </c>
      <c r="B36" s="5" t="str">
        <f ca="1">B34</f>
        <v>STEM_to_Premise_SPS_BAU_AEGIS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0.42402493606956648</v>
      </c>
      <c r="K36" s="1">
        <f>K30-K33</f>
        <v>14.783687915510153</v>
      </c>
    </row>
    <row r="37" spans="1:11" x14ac:dyDescent="0.3">
      <c r="A37" s="5" t="str">
        <f>A36</f>
        <v>STEM</v>
      </c>
      <c r="B37" s="5" t="str">
        <f ca="1">B36</f>
        <v>STEM_to_Premise_SPS_BAU_AEGIS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0.30624287011429541</v>
      </c>
      <c r="K37" s="1">
        <f>K31-K34</f>
        <v>0</v>
      </c>
    </row>
    <row r="38" spans="1:11" x14ac:dyDescent="0.3">
      <c r="A38" s="5"/>
      <c r="B38" s="5" t="str">
        <f ca="1">B37</f>
        <v>STEM_to_Premise_SPS_BAU_AEGIS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STEM_to_Premise_SPS_BAU_AEGIS</v>
      </c>
      <c r="C39" s="5" t="str">
        <f t="shared" si="22"/>
        <v>CH</v>
      </c>
      <c r="D39" t="s">
        <v>784</v>
      </c>
      <c r="E39" t="s">
        <v>8</v>
      </c>
      <c r="F39" s="1">
        <f>F40+F43</f>
        <v>117.09540805428072</v>
      </c>
      <c r="G39" s="1">
        <f t="shared" ref="G39:K39" si="23">G40+G43</f>
        <v>107.23650206192582</v>
      </c>
      <c r="H39" s="1">
        <f t="shared" si="23"/>
        <v>117.54538398054937</v>
      </c>
      <c r="I39" s="1">
        <f t="shared" si="23"/>
        <v>112.03163592112634</v>
      </c>
      <c r="J39" s="1">
        <f t="shared" si="23"/>
        <v>90.916164810777801</v>
      </c>
      <c r="K39" s="1">
        <f t="shared" si="23"/>
        <v>56.230137806313039</v>
      </c>
    </row>
    <row r="40" spans="1:11" x14ac:dyDescent="0.3">
      <c r="A40" s="5" t="str">
        <f t="shared" si="22"/>
        <v>STEM</v>
      </c>
      <c r="B40" s="5" t="str">
        <f t="shared" ca="1" si="22"/>
        <v>STEM_to_Premise_SPS_BAU_AEGIS</v>
      </c>
      <c r="C40" s="5" t="str">
        <f t="shared" si="22"/>
        <v>CH</v>
      </c>
      <c r="D40" t="s">
        <v>549</v>
      </c>
      <c r="E40" t="s">
        <v>8</v>
      </c>
      <c r="F40" s="1">
        <f>F41+F42</f>
        <v>117.09540805428072</v>
      </c>
      <c r="G40" s="1">
        <f t="shared" ref="G40:K40" si="24">G41+G42</f>
        <v>106.72000092441861</v>
      </c>
      <c r="H40" s="1">
        <f t="shared" si="24"/>
        <v>116.37824180632163</v>
      </c>
      <c r="I40" s="1">
        <f t="shared" si="24"/>
        <v>107.66575762361047</v>
      </c>
      <c r="J40" s="1">
        <f t="shared" si="24"/>
        <v>82.68929300689274</v>
      </c>
      <c r="K40" s="1">
        <f t="shared" si="24"/>
        <v>40.424659549093619</v>
      </c>
    </row>
    <row r="41" spans="1:11" x14ac:dyDescent="0.3">
      <c r="A41" s="5" t="str">
        <f>A27</f>
        <v>STEM</v>
      </c>
      <c r="B41" s="5" t="str">
        <f ca="1">B27</f>
        <v>STEM_to_Premise_SPS_BAU_AEGIS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117.09540805428072</v>
      </c>
      <c r="G41" s="1" cm="1">
        <f t="array" ref="G41">SUMPRODUCT(("NGA"=[1]OUT_PrimaryEnergyCons!$C$4:$C$10000)*1,[1]OUT_PrimaryEnergyCons!E$4:E$10000)</f>
        <v>106.72000092441861</v>
      </c>
      <c r="H41" s="1" cm="1">
        <f t="array" ref="H41">SUMPRODUCT(("NGA"=[1]OUT_PrimaryEnergyCons!$C$4:$C$10000)*1,[1]OUT_PrimaryEnergyCons!F$4:F$10000)</f>
        <v>116.37824180632163</v>
      </c>
      <c r="I41" s="1" cm="1">
        <f t="array" ref="I41">SUMPRODUCT(("NGA"=[1]OUT_PrimaryEnergyCons!$C$4:$C$10000)*1,[1]OUT_PrimaryEnergyCons!G$4:G$10000)</f>
        <v>107.66452584020941</v>
      </c>
      <c r="J41" s="1" cm="1">
        <f t="array" ref="J41">SUMPRODUCT(("NGA"=[1]OUT_PrimaryEnergyCons!$C$4:$C$10000)*1,[1]OUT_PrimaryEnergyCons!H$4:H$10000)</f>
        <v>82.687610444326808</v>
      </c>
      <c r="K41" s="1" cm="1">
        <f t="array" ref="K41">SUMPRODUCT(("NGA"=[1]OUT_PrimaryEnergyCons!$C$4:$C$10000)*1,[1]OUT_PrimaryEnergyCons!I$4:I$10000)</f>
        <v>40.424018437605596</v>
      </c>
    </row>
    <row r="42" spans="1:11" x14ac:dyDescent="0.3">
      <c r="A42" s="5" t="str">
        <f t="shared" si="4"/>
        <v>STEM</v>
      </c>
      <c r="B42" s="5" t="str">
        <f t="shared" ca="1" si="5"/>
        <v>STEM_to_Premise_SPS_BAU_AEGIS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1.2317834010704234E-3</v>
      </c>
      <c r="J42" s="1" cm="1">
        <f t="array" ref="J42">SUMPRODUCT(("LNGA"=[1]OUT_PrimaryEnergyCons!$C$4:$C$10000)*1,[1]OUT_PrimaryEnergyCons!H$4:H$10000)</f>
        <v>1.6825625659393471E-3</v>
      </c>
      <c r="K42" s="1" cm="1">
        <f t="array" ref="K42">SUMPRODUCT(("LNGA"=[1]OUT_PrimaryEnergyCons!$C$4:$C$10000)*1,[1]OUT_PrimaryEnergyCons!I$4:I$10000)</f>
        <v>6.4111148802012755E-4</v>
      </c>
    </row>
    <row r="43" spans="1:11" x14ac:dyDescent="0.3">
      <c r="A43" s="5" t="str">
        <f>A37</f>
        <v>STEM</v>
      </c>
      <c r="B43" s="5" t="str">
        <f ca="1">B37</f>
        <v>STEM_to_Premise_SPS_BAU_AEGIS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0.51650113750720439</v>
      </c>
      <c r="H43" s="1" cm="1">
        <f t="array" ref="H43">SUMPRODUCT(("BIO"=[1]OUT_PrimaryEnergyCons!$C$4:$C$10000)*1+("LBIO"=[1]OUT_PrimaryEnergyCons!$C$4:$C$10000)*1,[1]OUT_PrimaryEnergyCons!F$4:F$10000)</f>
        <v>1.1671421742277426</v>
      </c>
      <c r="I43" s="1" cm="1">
        <f t="array" ref="I43">SUMPRODUCT(("BIO"=[1]OUT_PrimaryEnergyCons!$C$4:$C$10000)*1+("LBIO"=[1]OUT_PrimaryEnergyCons!$C$4:$C$10000)*1,[1]OUT_PrimaryEnergyCons!G$4:G$10000)</f>
        <v>4.3658782975158577</v>
      </c>
      <c r="J43" s="1" cm="1">
        <f t="array" ref="J43">SUMPRODUCT(("BIO"=[1]OUT_PrimaryEnergyCons!$C$4:$C$10000)*1+("LBIO"=[1]OUT_PrimaryEnergyCons!$C$4:$C$10000)*1,[1]OUT_PrimaryEnergyCons!H$4:H$10000)</f>
        <v>8.226871803885059</v>
      </c>
      <c r="K43" s="1" cm="1">
        <f t="array" ref="K43">SUMPRODUCT(("BIO"=[1]OUT_PrimaryEnergyCons!$C$4:$C$10000)*1+("LBIO"=[1]OUT_PrimaryEnergyCons!$C$4:$C$10000)*1,[1]OUT_PrimaryEnergyCons!I$4:I$10000)</f>
        <v>15.80547825721942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STEM_to_Premise_SPS_BAU_AEGIS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0.51650113750720439</v>
      </c>
      <c r="H44" s="1">
        <f t="shared" si="26"/>
        <v>1.1671421742277426</v>
      </c>
      <c r="I44" s="1">
        <f t="shared" si="26"/>
        <v>4.3658782975158577</v>
      </c>
      <c r="J44" s="1">
        <f t="shared" si="26"/>
        <v>4.3658782975158577</v>
      </c>
      <c r="K44" s="1">
        <f t="shared" si="26"/>
        <v>8.226871803885059</v>
      </c>
    </row>
    <row r="45" spans="1:11" x14ac:dyDescent="0.3">
      <c r="A45" s="5" t="str">
        <f t="shared" si="25"/>
        <v>STEM</v>
      </c>
      <c r="B45" s="5" t="str">
        <f t="shared" ca="1" si="25"/>
        <v>STEM_to_Premise_SPS_BAU_AEGIS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0.51650113750720439</v>
      </c>
      <c r="H45" s="1">
        <f>H43</f>
        <v>1.1671421742277426</v>
      </c>
      <c r="I45" s="1">
        <f>I43</f>
        <v>4.3658782975158577</v>
      </c>
      <c r="J45" s="1">
        <f>IF(J43-MAX(F43:I43)&lt;0,J43,MAX(F43:I43))</f>
        <v>4.3658782975158577</v>
      </c>
      <c r="K45" s="1">
        <f>IF(K43-MAX(G43:J43)&lt;0,K43,MAX(G43:J43))</f>
        <v>8.226871803885059</v>
      </c>
    </row>
    <row r="46" spans="1:11" x14ac:dyDescent="0.3">
      <c r="A46" s="5" t="str">
        <f>A44</f>
        <v>STEM</v>
      </c>
      <c r="B46" s="5" t="str">
        <f ca="1">B44</f>
        <v>STEM_to_Premise_SPS_BAU_AEGIS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3.8609935063692014</v>
      </c>
      <c r="K46" s="1">
        <f t="shared" si="27"/>
        <v>7.5786064533343609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STEM_to_Premise_SPS_BAU_AEGIS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3.8609935063692014</v>
      </c>
      <c r="K47" s="1">
        <f>K43-K45</f>
        <v>7.5786064533343609</v>
      </c>
    </row>
    <row r="48" spans="1:11" x14ac:dyDescent="0.3">
      <c r="A48" s="5" t="str">
        <f>A42</f>
        <v>STEM</v>
      </c>
      <c r="B48" s="5" t="str">
        <f ca="1">B42</f>
        <v>STEM_to_Premise_SPS_BAU_AEGIS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250.94818258897453</v>
      </c>
      <c r="G48" s="1" cm="1">
        <f t="array" ref="G48">SUMPRODUCT(("urn"=[1]OUT_PrimaryEnergyCons!$C$4:$C$10000)*1,[1]OUT_PrimaryEnergyCons!E$4:E$10000)</f>
        <v>253.29924815124656</v>
      </c>
      <c r="H48" s="1" cm="1">
        <f t="array" ref="H48">SUMPRODUCT(("urn"=[1]OUT_PrimaryEnergyCons!$C$4:$C$10000)*1,[1]OUT_PrimaryEnergyCons!F$4:F$10000)</f>
        <v>199.60832830980439</v>
      </c>
      <c r="I48" s="1" cm="1">
        <f t="array" ref="I48">SUMPRODUCT(("urn"=[1]OUT_PrimaryEnergyCons!$C$4:$C$10000)*1,[1]OUT_PrimaryEnergyCons!G$4:G$10000)</f>
        <v>206.76553462721606</v>
      </c>
      <c r="J48" s="1" cm="1">
        <f t="array" ref="J48">SUMPRODUCT(("urn"=[1]OUT_PrimaryEnergyCons!$C$4:$C$10000)*1,[1]OUT_PrimaryEnergyCons!H$4:H$10000)</f>
        <v>98.945485890534428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STEM_to_Premise_SPS_BAU_AEGIS</v>
      </c>
      <c r="C49" s="5" t="str">
        <f>C37</f>
        <v>CH</v>
      </c>
      <c r="D49" t="s">
        <v>789</v>
      </c>
      <c r="E49" t="s">
        <v>8</v>
      </c>
      <c r="F49" s="1">
        <f>SUM(F50:F53)</f>
        <v>97.160005099263572</v>
      </c>
      <c r="G49" s="1">
        <f t="shared" ref="G49:K49" si="31">SUM(G50:G53)</f>
        <v>50.274461738760905</v>
      </c>
      <c r="H49" s="1">
        <f t="shared" si="31"/>
        <v>50.4510406555573</v>
      </c>
      <c r="I49" s="1">
        <f t="shared" si="31"/>
        <v>26.043599749590019</v>
      </c>
      <c r="J49" s="1">
        <f t="shared" si="31"/>
        <v>25.381312568094966</v>
      </c>
      <c r="K49" s="1">
        <f t="shared" si="31"/>
        <v>16.308236477928197</v>
      </c>
    </row>
    <row r="50" spans="1:19" x14ac:dyDescent="0.3">
      <c r="A50" s="5" t="str">
        <f t="shared" si="4"/>
        <v>STEM</v>
      </c>
      <c r="B50" s="5" t="str">
        <f t="shared" ca="1" si="5"/>
        <v>STEM_to_Premise_SPS_BAU_AEGIS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15.01380676252168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9.5382720402917212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6.8958979700270895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2.9033815004928325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5.1910098855464097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5.9592761569187926</v>
      </c>
    </row>
    <row r="51" spans="1:19" x14ac:dyDescent="0.3">
      <c r="A51" s="5" t="str">
        <f t="shared" si="4"/>
        <v>STEM</v>
      </c>
      <c r="B51" s="5" t="str">
        <f t="shared" ca="1" si="5"/>
        <v>STEM_to_Premise_SPS_BAU_AEGIS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28.948622342160359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21.502358008820615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27.067090702432498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13.468516307794722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8.6720001757622267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6.0856255547657474</v>
      </c>
    </row>
    <row r="52" spans="1:19" x14ac:dyDescent="0.3">
      <c r="A52" s="5" t="str">
        <f t="shared" si="4"/>
        <v>STEM</v>
      </c>
      <c r="B52" s="5" t="str">
        <f t="shared" ca="1" si="5"/>
        <v>STEM_to_Premise_SPS_BAU_AEGIS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46.398476830103107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19.233315577172952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16.48760760156749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9.6715284977044931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11.518101224948094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4.2632028741080026</v>
      </c>
    </row>
    <row r="53" spans="1:19" x14ac:dyDescent="0.3">
      <c r="A53" s="5" t="str">
        <f t="shared" si="4"/>
        <v>STEM</v>
      </c>
      <c r="B53" s="5" t="str">
        <f t="shared" ca="1" si="5"/>
        <v>STEM_to_Premise_SPS_BAU_AEGIS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6.7990991644784353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5.1611247561231949E-4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4.4438153022110139E-4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1.7344359796767745E-4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2.0128183823546429E-4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1.318921356562351E-4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STEM_to_Premise_SPS_BAU_AEGIS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6.9764550330581301</v>
      </c>
      <c r="K54" s="1" cm="1">
        <f t="array" ref="K54">SUMPRODUCT(("h2"=[1]OUT_PrimaryEnergyCons!$C$4:$C$10000)*1,[1]OUT_PrimaryEnergyCons!I$4:I$10000)</f>
        <v>8.3137779354864634</v>
      </c>
    </row>
    <row r="55" spans="1:19" x14ac:dyDescent="0.3">
      <c r="A55" s="9" t="str">
        <f>A53</f>
        <v>STEM</v>
      </c>
      <c r="B55" s="9" t="str">
        <f ca="1">B53</f>
        <v>STEM_to_Premise_SPS_BAU_AEGIS</v>
      </c>
      <c r="C55" s="2" t="str">
        <f>C53</f>
        <v>CH</v>
      </c>
      <c r="D55" s="2" t="s">
        <v>24</v>
      </c>
      <c r="E55" s="2" t="s">
        <v>8</v>
      </c>
      <c r="F55" s="3">
        <f>F56</f>
        <v>117.1700050964848</v>
      </c>
      <c r="G55" s="3">
        <f t="shared" ref="G55:K55" si="35">G56</f>
        <v>35.435872453720627</v>
      </c>
      <c r="H55" s="3">
        <f t="shared" si="35"/>
        <v>54.849888715201836</v>
      </c>
      <c r="I55" s="3">
        <f t="shared" si="35"/>
        <v>31.025161940154945</v>
      </c>
      <c r="J55" s="3">
        <f t="shared" si="35"/>
        <v>13.984137364836098</v>
      </c>
      <c r="K55" s="3">
        <f t="shared" si="35"/>
        <v>22.260445874747216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STEM_to_Premise_SPS_BAU_AEGIS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117.1700050964848</v>
      </c>
      <c r="G56" s="1">
        <f t="shared" ref="G56:K56" si="36">SUM(G57:G60)</f>
        <v>35.435872453720627</v>
      </c>
      <c r="H56" s="1">
        <f t="shared" si="36"/>
        <v>54.849888715201836</v>
      </c>
      <c r="I56" s="1">
        <f t="shared" si="36"/>
        <v>31.025161940154945</v>
      </c>
      <c r="J56" s="1">
        <f t="shared" si="36"/>
        <v>13.984137364836098</v>
      </c>
      <c r="K56" s="1">
        <f t="shared" si="36"/>
        <v>22.260445874747216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STEM_to_Premise_SPS_BAU_AEGIS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6.2295557429577535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8.0694164203541012E-4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8.7631912064938683E-4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1.5661512242212577E-4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1.5252939889275746E-4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1.1825917668865712E-4</v>
      </c>
    </row>
    <row r="58" spans="1:19" x14ac:dyDescent="0.3">
      <c r="A58" s="5" t="str">
        <f t="shared" si="37"/>
        <v>STEM</v>
      </c>
      <c r="B58" s="5" t="str">
        <f t="shared" ca="1" si="5"/>
        <v>STEM_to_Premise_SPS_BAU_AEGIS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12.753359818439963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6.0196351322714802E-4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5.7077884231848967E-4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2.574279635664133E-4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5.9989827676782109E-4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4.9125044114757858E-4</v>
      </c>
    </row>
    <row r="59" spans="1:19" x14ac:dyDescent="0.3">
      <c r="A59" s="5" t="str">
        <f t="shared" si="37"/>
        <v>STEM</v>
      </c>
      <c r="B59" s="5" t="str">
        <f t="shared" ca="1" si="5"/>
        <v>STEM_to_Premise_SPS_BAU_AEGIS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26.492980528906141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4.7886447842307336E-4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5.1891850522934897E-4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3.441962584685763E-4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9.3274552640067545E-4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3.3244803356866738E-4</v>
      </c>
    </row>
    <row r="60" spans="1:19" x14ac:dyDescent="0.3">
      <c r="A60" s="5" t="str">
        <f t="shared" si="37"/>
        <v>STEM</v>
      </c>
      <c r="B60" s="5" t="str">
        <f t="shared" ca="1" si="5"/>
        <v>STEM_to_Premise_SPS_BAU_AEGIS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71.694109006180938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35.433984684086944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54.84792269873364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31.024403700810488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13.982452191634037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22.25950391709581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STEM_to_Premise_SPS_BAU_AEGIS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251.16540011192569</v>
      </c>
      <c r="G61" s="3">
        <f t="shared" ref="G61:K61" si="41">SUM(G62,G64,G72,G80,G128,G149,G157,G159,G167,G171,G165)</f>
        <v>229.29695815107792</v>
      </c>
      <c r="H61" s="3">
        <f t="shared" si="41"/>
        <v>249.17561532714444</v>
      </c>
      <c r="I61" s="3">
        <f t="shared" si="41"/>
        <v>272.14090071854201</v>
      </c>
      <c r="J61" s="3">
        <f t="shared" si="41"/>
        <v>285.88874288772513</v>
      </c>
      <c r="K61" s="3">
        <f t="shared" si="41"/>
        <v>344.88371322429992</v>
      </c>
    </row>
    <row r="62" spans="1:19" x14ac:dyDescent="0.3">
      <c r="A62" s="5" t="str">
        <f>A61</f>
        <v>STEM</v>
      </c>
      <c r="B62" s="5" t="str">
        <f t="shared" ca="1" si="39"/>
        <v>STEM_to_Premise_SPS_BAU_AEGIS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82.760003823063101</v>
      </c>
      <c r="G62" s="1">
        <f t="shared" ref="G62:K62" si="42">+G63</f>
        <v>82.759895875735765</v>
      </c>
      <c r="H62" s="1">
        <f t="shared" si="42"/>
        <v>64.95045796822329</v>
      </c>
      <c r="I62" s="1">
        <f t="shared" si="42"/>
        <v>68.246741596479836</v>
      </c>
      <c r="J62" s="1">
        <f t="shared" si="42"/>
        <v>32.82079551662121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STEM_to_Premise_SPS_BAU_AEGIS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82.760003823063101</v>
      </c>
      <c r="G63" s="1">
        <f>'[1]Electricity and CHPs'!C14</f>
        <v>82.759895875735765</v>
      </c>
      <c r="H63" s="1">
        <f>'[1]Electricity and CHPs'!D14</f>
        <v>64.95045796822329</v>
      </c>
      <c r="I63" s="1">
        <f>'[1]Electricity and CHPs'!E14</f>
        <v>68.246741596479836</v>
      </c>
      <c r="J63" s="1">
        <f>'[1]Electricity and CHPs'!F14</f>
        <v>32.82079551662121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STEM_to_Premise_SPS_BAU_AEGIS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146.22000449508405</v>
      </c>
      <c r="G64" s="1">
        <f t="shared" ref="G64:K64" si="46">SUM(G65:G67)</f>
        <v>121.59845404806919</v>
      </c>
      <c r="H64" s="1">
        <f t="shared" si="46"/>
        <v>140.93923067011363</v>
      </c>
      <c r="I64" s="1">
        <f t="shared" si="46"/>
        <v>147.31988140625734</v>
      </c>
      <c r="J64" s="1">
        <f t="shared" si="46"/>
        <v>148.39949025288578</v>
      </c>
      <c r="K64" s="1">
        <f t="shared" si="46"/>
        <v>148.79161773447066</v>
      </c>
    </row>
    <row r="65" spans="1:11" x14ac:dyDescent="0.3">
      <c r="A65" s="5" t="str">
        <f t="shared" si="43"/>
        <v>STEM</v>
      </c>
      <c r="B65" s="5" t="str">
        <f t="shared" ca="1" si="44"/>
        <v>STEM_to_Premise_SPS_BAU_AEGIS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66.745681268836478</v>
      </c>
      <c r="G65" s="1">
        <f>'[1]Electricity and CHPs'!C15</f>
        <v>49.798802237954419</v>
      </c>
      <c r="H65" s="1">
        <f>'[1]Electricity and CHPs'!D15</f>
        <v>68.535237723215474</v>
      </c>
      <c r="I65" s="1">
        <f>'[1]Electricity and CHPs'!E15</f>
        <v>70.233885046175004</v>
      </c>
      <c r="J65" s="1">
        <f>'[1]Electricity and CHPs'!F15</f>
        <v>69.763693030381347</v>
      </c>
      <c r="K65" s="1">
        <f>'[1]Electricity and CHPs'!G15</f>
        <v>69.178232579942048</v>
      </c>
    </row>
    <row r="66" spans="1:11" x14ac:dyDescent="0.3">
      <c r="A66" s="5" t="str">
        <f t="shared" si="43"/>
        <v>STEM</v>
      </c>
      <c r="B66" s="5" t="str">
        <f t="shared" ca="1" si="44"/>
        <v>STEM_to_Premise_SPS_BAU_AEGIS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66.632402546332429</v>
      </c>
      <c r="G66" s="1">
        <f>'[1]Electricity and CHPs'!C16</f>
        <v>55.764006178696611</v>
      </c>
      <c r="H66" s="1">
        <f>'[1]Electricity and CHPs'!D16</f>
        <v>65.550111620902854</v>
      </c>
      <c r="I66" s="1">
        <f>'[1]Electricity and CHPs'!E16</f>
        <v>64.465393744902954</v>
      </c>
      <c r="J66" s="1">
        <f>'[1]Electricity and CHPs'!F16</f>
        <v>65.54950811960822</v>
      </c>
      <c r="K66" s="1">
        <f>'[1]Electricity and CHPs'!G16</f>
        <v>66.134971239287381</v>
      </c>
    </row>
    <row r="67" spans="1:11" x14ac:dyDescent="0.3">
      <c r="A67" s="5" t="str">
        <f t="shared" si="43"/>
        <v>STEM</v>
      </c>
      <c r="B67" s="5" t="str">
        <f t="shared" ca="1" si="44"/>
        <v>STEM_to_Premise_SPS_BAU_AEGIS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12.841920679915146</v>
      </c>
      <c r="G67" s="1">
        <f>'[1]Electricity and CHPs'!C17</f>
        <v>16.035645631418166</v>
      </c>
      <c r="H67" s="1">
        <f>'[1]Electricity and CHPs'!D17</f>
        <v>6.8538813259953129</v>
      </c>
      <c r="I67" s="1">
        <f>'[1]Electricity and CHPs'!E17</f>
        <v>12.620602615179353</v>
      </c>
      <c r="J67" s="1">
        <f>'[1]Electricity and CHPs'!F17</f>
        <v>13.086289102896227</v>
      </c>
      <c r="K67" s="1">
        <f>'[1]Electricity and CHPs'!G17</f>
        <v>13.478413915241207</v>
      </c>
    </row>
    <row r="68" spans="1:11" x14ac:dyDescent="0.3">
      <c r="A68" s="5" t="str">
        <f>A59</f>
        <v>STEM</v>
      </c>
      <c r="B68" s="5" t="str">
        <f ca="1">B59</f>
        <v>STEM_to_Premise_SPS_BAU_AEGIS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0.11190508467751578</v>
      </c>
      <c r="G68" s="1">
        <f t="shared" ref="G68" si="48">SUM(G69:G71)</f>
        <v>0.17153277483406776</v>
      </c>
      <c r="H68" s="1">
        <f t="shared" ref="H68" si="49">SUM(H69:H71)</f>
        <v>7.1398631606440343E-3</v>
      </c>
      <c r="I68" s="1">
        <f t="shared" ref="I68" si="50">SUM(I69:I71)</f>
        <v>0.17153256147851828</v>
      </c>
      <c r="J68" s="1">
        <f t="shared" ref="J68" si="51">SUM(J69:J71)</f>
        <v>6.7559765867588623E-3</v>
      </c>
      <c r="K68" s="1">
        <f t="shared" ref="K68" si="52">SUM(K69:K71)</f>
        <v>1.5011488877220602E-3</v>
      </c>
    </row>
    <row r="69" spans="1:11" x14ac:dyDescent="0.3">
      <c r="A69" s="5" t="str">
        <f>A68</f>
        <v>STEM</v>
      </c>
      <c r="B69" s="5" t="str">
        <f ca="1">B68</f>
        <v>STEM_to_Premise_SPS_BAU_AEGIS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3.9601278230032254E-2</v>
      </c>
      <c r="G69" s="1">
        <f>'[1]Electricity and CHPs'!C18</f>
        <v>1.26721940474921E-4</v>
      </c>
      <c r="H69" s="1">
        <f>'[1]Electricity and CHPs'!D18</f>
        <v>2.9093115851531589E-3</v>
      </c>
      <c r="I69" s="1">
        <f>'[1]Electricity and CHPs'!E18</f>
        <v>5.8351883387790216E-4</v>
      </c>
      <c r="J69" s="1">
        <f>'[1]Electricity and CHPs'!F18</f>
        <v>1.3815977359745533E-3</v>
      </c>
      <c r="K69" s="1">
        <f>'[1]Electricity and CHPs'!G18</f>
        <v>1.7670629716462444E-6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STEM_to_Premise_SPS_BAU_AEGIS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1.8012782353525841E-3</v>
      </c>
      <c r="G70" s="1">
        <f>'[1]Electricity and CHPs'!C28</f>
        <v>8.1817774591745149E-5</v>
      </c>
      <c r="H70" s="1">
        <f>'[1]Electricity and CHPs'!D28</f>
        <v>9.7618786791733598E-4</v>
      </c>
      <c r="I70" s="1">
        <f>'[1]Electricity and CHPs'!E28</f>
        <v>2.5409444239559857E-4</v>
      </c>
      <c r="J70" s="1">
        <f>'[1]Electricity and CHPs'!F28</f>
        <v>2.7834301220351127E-4</v>
      </c>
      <c r="K70" s="1">
        <f>'[1]Electricity and CHPs'!G28</f>
        <v>0</v>
      </c>
    </row>
    <row r="71" spans="1:11" x14ac:dyDescent="0.3">
      <c r="A71" s="5" t="str">
        <f t="shared" si="53"/>
        <v>STEM</v>
      </c>
      <c r="B71" s="5" t="str">
        <f t="shared" ca="1" si="54"/>
        <v>STEM_to_Premise_SPS_BAU_AEGIS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7.0502528212130947E-2</v>
      </c>
      <c r="G71" s="1">
        <f>'[1]Electricity and CHPs'!C41</f>
        <v>0.17132423511900111</v>
      </c>
      <c r="H71" s="1">
        <f>'[1]Electricity and CHPs'!D41</f>
        <v>3.2543637075735394E-3</v>
      </c>
      <c r="I71" s="1">
        <f>'[1]Electricity and CHPs'!E41</f>
        <v>0.17069494820224479</v>
      </c>
      <c r="J71" s="1">
        <f>'[1]Electricity and CHPs'!F41</f>
        <v>5.0960358385807973E-3</v>
      </c>
      <c r="K71" s="1">
        <f>'[1]Electricity and CHPs'!G41</f>
        <v>1.4993818247504139E-3</v>
      </c>
    </row>
    <row r="72" spans="1:11" x14ac:dyDescent="0.3">
      <c r="A72" s="5" t="str">
        <f>A67</f>
        <v>STEM</v>
      </c>
      <c r="B72" s="5" t="str">
        <f ca="1">B67</f>
        <v>STEM_to_Premise_SPS_BAU_AEGIS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0.11190508467751578</v>
      </c>
      <c r="G72" s="1">
        <f t="shared" ref="G72:K72" si="56">SUM(G73:G75)</f>
        <v>0.17153277483406776</v>
      </c>
      <c r="H72" s="1">
        <f t="shared" si="56"/>
        <v>7.1398631606440343E-3</v>
      </c>
      <c r="I72" s="1">
        <f t="shared" si="56"/>
        <v>0.17153256147851828</v>
      </c>
      <c r="J72" s="1">
        <f t="shared" si="56"/>
        <v>6.7559765867588623E-3</v>
      </c>
      <c r="K72" s="1">
        <f t="shared" si="56"/>
        <v>1.5011488877220602E-3</v>
      </c>
    </row>
    <row r="73" spans="1:11" x14ac:dyDescent="0.3">
      <c r="A73" s="5" t="str">
        <f>A72</f>
        <v>STEM</v>
      </c>
      <c r="B73" s="5" t="str">
        <f ca="1">B72</f>
        <v>STEM_to_Premise_SPS_BAU_AEGIS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3.9601278230032254E-2</v>
      </c>
      <c r="G73" s="1">
        <f t="shared" ref="G73:K73" si="57">G69</f>
        <v>1.26721940474921E-4</v>
      </c>
      <c r="H73" s="1">
        <f t="shared" si="57"/>
        <v>2.9093115851531589E-3</v>
      </c>
      <c r="I73" s="1">
        <f t="shared" si="57"/>
        <v>5.8351883387790216E-4</v>
      </c>
      <c r="J73" s="1">
        <f t="shared" si="57"/>
        <v>1.3815977359745533E-3</v>
      </c>
      <c r="K73" s="1">
        <f t="shared" si="57"/>
        <v>1.7670629716462444E-6</v>
      </c>
    </row>
    <row r="74" spans="1:11" x14ac:dyDescent="0.3">
      <c r="A74" s="5" t="str">
        <f t="shared" si="43"/>
        <v>STEM</v>
      </c>
      <c r="B74" s="5" t="str">
        <f t="shared" ca="1" si="44"/>
        <v>STEM_to_Premise_SPS_BAU_AEGIS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1.8012782353525841E-3</v>
      </c>
      <c r="G74" s="1">
        <f>'[1]Electricity and CHPs'!C28</f>
        <v>8.1817774591745149E-5</v>
      </c>
      <c r="H74" s="1">
        <f>'[1]Electricity and CHPs'!D28</f>
        <v>9.7618786791733598E-4</v>
      </c>
      <c r="I74" s="1">
        <f>'[1]Electricity and CHPs'!E28</f>
        <v>2.5409444239559857E-4</v>
      </c>
      <c r="J74" s="1">
        <f>'[1]Electricity and CHPs'!F28</f>
        <v>2.7834301220351127E-4</v>
      </c>
      <c r="K74" s="1">
        <f>'[1]Electricity and CHPs'!G28</f>
        <v>0</v>
      </c>
    </row>
    <row r="75" spans="1:11" x14ac:dyDescent="0.3">
      <c r="A75" s="5" t="str">
        <f t="shared" si="43"/>
        <v>STEM</v>
      </c>
      <c r="B75" s="5" t="str">
        <f t="shared" ca="1" si="44"/>
        <v>STEM_to_Premise_SPS_BAU_AEGIS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7.0502528212130947E-2</v>
      </c>
      <c r="G75" s="1">
        <f>'[1]Electricity and CHPs'!C41</f>
        <v>0.17132423511900111</v>
      </c>
      <c r="H75" s="1">
        <f>'[1]Electricity and CHPs'!D41</f>
        <v>3.2543637075735394E-3</v>
      </c>
      <c r="I75" s="1">
        <f>'[1]Electricity and CHPs'!E41</f>
        <v>0.17069494820224479</v>
      </c>
      <c r="J75" s="1">
        <f>'[1]Electricity and CHPs'!F41</f>
        <v>5.0960358385807973E-3</v>
      </c>
      <c r="K75" s="1">
        <f>'[1]Electricity and CHPs'!G41</f>
        <v>1.4993818247504139E-3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STEM_to_Premise_SPS_BAU_AEGIS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STEM_to_Premise_SPS_BAU_AEGIS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STEM_to_Premise_SPS_BAU_AEGIS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STEM_to_Premise_SPS_BAU_AEGIS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STEM_to_Premise_SPS_BAU_AEGIS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3.2318977391747366</v>
      </c>
      <c r="G80" s="1">
        <f t="shared" ref="G80:K80" si="60">SUM(G81:G95)</f>
        <v>1.8314564817828023</v>
      </c>
      <c r="H80" s="1">
        <f t="shared" si="60"/>
        <v>1.7979086440785408</v>
      </c>
      <c r="I80" s="1">
        <f t="shared" si="60"/>
        <v>3.4508277898677733</v>
      </c>
      <c r="J80" s="1">
        <f t="shared" si="60"/>
        <v>3.9549626690550053</v>
      </c>
      <c r="K80" s="1">
        <f t="shared" si="60"/>
        <v>3.6181681185587506</v>
      </c>
    </row>
    <row r="81" spans="1:11" x14ac:dyDescent="0.3">
      <c r="A81" s="5" t="str">
        <f t="shared" si="43"/>
        <v>STEM</v>
      </c>
      <c r="B81" s="5" t="str">
        <f t="shared" ca="1" si="44"/>
        <v>STEM_to_Premise_SPS_BAU_AEGIS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2.3141094867326458E-2</v>
      </c>
      <c r="K81" s="1">
        <f>'[1]Electricity and CHPs'!G21</f>
        <v>1.4765883138065585E-3</v>
      </c>
    </row>
    <row r="82" spans="1:11" x14ac:dyDescent="0.3">
      <c r="A82" s="5" t="str">
        <f t="shared" si="43"/>
        <v>STEM</v>
      </c>
      <c r="B82" s="5" t="str">
        <f t="shared" ca="1" si="44"/>
        <v>STEM_to_Premise_SPS_BAU_AEGIS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5.0060824776053446E-4</v>
      </c>
      <c r="H82" s="1">
        <f>'[1]Electricity and CHPs'!D22</f>
        <v>5.8687298684029386E-3</v>
      </c>
      <c r="I82" s="1">
        <f>'[1]Electricity and CHPs'!E22</f>
        <v>3.0789863999089932E-3</v>
      </c>
      <c r="J82" s="1">
        <f>'[1]Electricity and CHPs'!F22</f>
        <v>0.13350478312304143</v>
      </c>
      <c r="K82" s="1">
        <f>'[1]Electricity and CHPs'!G22</f>
        <v>7.874485701584021E-4</v>
      </c>
    </row>
    <row r="83" spans="1:11" x14ac:dyDescent="0.3">
      <c r="A83" s="5" t="str">
        <f t="shared" si="43"/>
        <v>STEM</v>
      </c>
      <c r="B83" s="5" t="str">
        <f t="shared" ca="1" si="44"/>
        <v>STEM_to_Premise_SPS_BAU_AEGIS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9.635978828285971E-3</v>
      </c>
      <c r="K83" s="1">
        <f>'[1]Electricity and CHPs'!G23</f>
        <v>1.1072562484800779E-2</v>
      </c>
    </row>
    <row r="84" spans="1:11" x14ac:dyDescent="0.3">
      <c r="A84" s="5" t="str">
        <f t="shared" si="43"/>
        <v>STEM</v>
      </c>
      <c r="B84" s="5" t="str">
        <f t="shared" ca="1" si="44"/>
        <v>STEM_to_Premise_SPS_BAU_AEGIS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0.96588127809950641</v>
      </c>
      <c r="G84" s="1">
        <f>'[1]Electricity and CHPs'!C24</f>
        <v>5.0208845398933498E-4</v>
      </c>
      <c r="H84" s="1">
        <f>'[1]Electricity and CHPs'!D24</f>
        <v>7.3679100253925848E-3</v>
      </c>
      <c r="I84" s="1">
        <f>'[1]Electricity and CHPs'!E24</f>
        <v>1.3375236332044606E-2</v>
      </c>
      <c r="J84" s="1">
        <f>'[1]Electricity and CHPs'!F24</f>
        <v>1.4990982851149789E-2</v>
      </c>
      <c r="K84" s="1">
        <f>'[1]Electricity and CHPs'!G24</f>
        <v>4.1315131261056889E-4</v>
      </c>
    </row>
    <row r="85" spans="1:11" x14ac:dyDescent="0.3">
      <c r="A85" s="5" t="str">
        <f t="shared" si="43"/>
        <v>STEM</v>
      </c>
      <c r="B85" s="5" t="str">
        <f t="shared" ca="1" si="44"/>
        <v>STEM_to_Premise_SPS_BAU_AEGIS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1.79620204290067E-2</v>
      </c>
      <c r="K85" s="1">
        <f>'[1]Electricity and CHPs'!G29</f>
        <v>4.9555317316516637E-3</v>
      </c>
    </row>
    <row r="86" spans="1:11" x14ac:dyDescent="0.3">
      <c r="A86" s="5" t="str">
        <f t="shared" si="43"/>
        <v>STEM</v>
      </c>
      <c r="B86" s="5" t="str">
        <f t="shared" ca="1" si="44"/>
        <v>STEM_to_Premise_SPS_BAU_AEGIS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0.66996255637688817</v>
      </c>
      <c r="G86" s="1">
        <f>'[1]Electricity and CHPs'!C39</f>
        <v>9.0561652088386374E-2</v>
      </c>
      <c r="H86" s="1">
        <f>'[1]Electricity and CHPs'!D39</f>
        <v>5.0008827439143144E-2</v>
      </c>
      <c r="I86" s="1">
        <f>'[1]Electricity and CHPs'!E39</f>
        <v>3.7181059105581921E-2</v>
      </c>
      <c r="J86" s="1">
        <f>'[1]Electricity and CHPs'!F39</f>
        <v>6.5919630539523752E-2</v>
      </c>
      <c r="K86" s="1">
        <f>'[1]Electricity and CHPs'!G39</f>
        <v>2.3000556941212041E-2</v>
      </c>
    </row>
    <row r="87" spans="1:11" x14ac:dyDescent="0.3">
      <c r="A87" s="5" t="str">
        <f t="shared" si="43"/>
        <v>STEM</v>
      </c>
      <c r="B87" s="5" t="str">
        <f t="shared" ca="1" si="44"/>
        <v>STEM_to_Premise_SPS_BAU_AEGIS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1.8173866686385081E-2</v>
      </c>
      <c r="K87" s="1">
        <f>'[1]Electricity and CHPs'!G40</f>
        <v>1.3304534019293036E-2</v>
      </c>
    </row>
    <row r="88" spans="1:11" x14ac:dyDescent="0.3">
      <c r="A88" s="5" t="str">
        <f t="shared" si="43"/>
        <v>STEM</v>
      </c>
      <c r="B88" s="5" t="str">
        <f t="shared" ca="1" si="44"/>
        <v>STEM_to_Premise_SPS_BAU_AEGIS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6.43573385513888E-4</v>
      </c>
      <c r="J88" s="1">
        <f>'[1]Electricity and CHPs'!F47</f>
        <v>5.1899133457385177E-3</v>
      </c>
      <c r="K88" s="1">
        <f>'[1]Electricity and CHPs'!G47</f>
        <v>8.1120191234630831E-4</v>
      </c>
    </row>
    <row r="89" spans="1:11" x14ac:dyDescent="0.3">
      <c r="A89" s="5" t="str">
        <f t="shared" si="43"/>
        <v>STEM</v>
      </c>
      <c r="B89" s="5" t="str">
        <f t="shared" ca="1" si="44"/>
        <v>STEM_to_Premise_SPS_BAU_AEGIS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1.4420157675465598E-2</v>
      </c>
      <c r="G89" s="1">
        <f>'[1]Electricity and CHPs'!C48</f>
        <v>3.7604759593167134E-3</v>
      </c>
      <c r="H89" s="1">
        <f>'[1]Electricity and CHPs'!D48</f>
        <v>1.2513965748615057E-2</v>
      </c>
      <c r="I89" s="1">
        <f>'[1]Electricity and CHPs'!E48</f>
        <v>1.1754897310714291E-2</v>
      </c>
      <c r="J89" s="1">
        <f>'[1]Electricity and CHPs'!F48</f>
        <v>3.0098615311099731E-2</v>
      </c>
      <c r="K89" s="1">
        <f>'[1]Electricity and CHPs'!G48</f>
        <v>6.139149318262685E-2</v>
      </c>
    </row>
    <row r="90" spans="1:11" x14ac:dyDescent="0.3">
      <c r="A90" s="5" t="str">
        <f t="shared" si="43"/>
        <v>STEM</v>
      </c>
      <c r="B90" s="5" t="str">
        <f t="shared" ca="1" si="44"/>
        <v>STEM_to_Premise_SPS_BAU_AEGIS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2.9644742736023935E-4</v>
      </c>
      <c r="J90" s="1">
        <f>'[1]Electricity and CHPs'!F49</f>
        <v>9.3403854921705952E-4</v>
      </c>
      <c r="K90" s="1">
        <f>'[1]Electricity and CHPs'!G49</f>
        <v>6.4421855499078012E-4</v>
      </c>
    </row>
    <row r="91" spans="1:11" x14ac:dyDescent="0.3">
      <c r="A91" s="5" t="str">
        <f t="shared" si="43"/>
        <v>STEM</v>
      </c>
      <c r="B91" s="5" t="str">
        <f t="shared" ca="1" si="44"/>
        <v>STEM_to_Premise_SPS_BAU_AEGIS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2.7868630304594341E-2</v>
      </c>
      <c r="G91" s="1">
        <f>'[1]Electricity and CHPs'!C51</f>
        <v>4.209477822923479E-3</v>
      </c>
      <c r="H91" s="1">
        <f>'[1]Electricity and CHPs'!D51</f>
        <v>1.9855652652162582E-2</v>
      </c>
      <c r="I91" s="1">
        <f>'[1]Electricity and CHPs'!E51</f>
        <v>0.25104756086331625</v>
      </c>
      <c r="J91" s="1">
        <f>'[1]Electricity and CHPs'!F51</f>
        <v>0.60775718688809299</v>
      </c>
      <c r="K91" s="1">
        <f>'[1]Electricity and CHPs'!G51</f>
        <v>0.57854732425752597</v>
      </c>
    </row>
    <row r="92" spans="1:11" x14ac:dyDescent="0.3">
      <c r="A92" s="5" t="str">
        <f t="shared" si="43"/>
        <v>STEM</v>
      </c>
      <c r="B92" s="5" t="str">
        <f t="shared" ca="1" si="44"/>
        <v>STEM_to_Premise_SPS_BAU_AEGIS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1.2188481187027983E-3</v>
      </c>
      <c r="J92" s="1">
        <f>'[1]Electricity and CHPs'!F52</f>
        <v>4.6689034730889823E-3</v>
      </c>
      <c r="K92" s="1">
        <f>'[1]Electricity and CHPs'!G52</f>
        <v>3.100181148710409E-3</v>
      </c>
    </row>
    <row r="93" spans="1:11" x14ac:dyDescent="0.3">
      <c r="A93" s="5" t="str">
        <f t="shared" si="43"/>
        <v>STEM</v>
      </c>
      <c r="B93" s="5" t="str">
        <f t="shared" ca="1" si="44"/>
        <v>STEM_to_Premise_SPS_BAU_AEGIS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0.95936656032355272</v>
      </c>
      <c r="G93" s="1">
        <f>'[1]Electricity and CHPs'!C54</f>
        <v>1.1060250075837355</v>
      </c>
      <c r="H93" s="1">
        <f>'[1]Electricity and CHPs'!D54</f>
        <v>1.1766505863397656</v>
      </c>
      <c r="I93" s="1">
        <f>'[1]Electricity and CHPs'!E54</f>
        <v>1.1768131842279326</v>
      </c>
      <c r="J93" s="1">
        <f>'[1]Electricity and CHPs'!F54</f>
        <v>1.1967375946680401</v>
      </c>
      <c r="K93" s="1">
        <f>'[1]Electricity and CHPs'!G54</f>
        <v>2.9113921928230839</v>
      </c>
    </row>
    <row r="94" spans="1:11" x14ac:dyDescent="0.3">
      <c r="A94" s="5" t="str">
        <f t="shared" si="43"/>
        <v>STEM</v>
      </c>
      <c r="B94" s="5" t="str">
        <f t="shared" ca="1" si="44"/>
        <v>STEM_to_Premise_SPS_BAU_AEGIS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0.5943985563947296</v>
      </c>
      <c r="G94" s="1">
        <f>'[1]Electricity and CHPs'!C55</f>
        <v>0.62589717162669045</v>
      </c>
      <c r="H94" s="1">
        <f>'[1]Electricity and CHPs'!D55</f>
        <v>0.52564297200505872</v>
      </c>
      <c r="I94" s="1">
        <f>'[1]Electricity and CHPs'!E55</f>
        <v>1.9545921335092147</v>
      </c>
      <c r="J94" s="1">
        <f>'[1]Electricity and CHPs'!F55</f>
        <v>1.8225291550416705</v>
      </c>
      <c r="K94" s="1">
        <f>'[1]Electricity and CHPs'!G55</f>
        <v>6.5885110132336243E-3</v>
      </c>
    </row>
    <row r="95" spans="1:11" x14ac:dyDescent="0.3">
      <c r="A95" s="5" t="str">
        <f t="shared" si="43"/>
        <v>STEM</v>
      </c>
      <c r="B95" s="5" t="str">
        <f t="shared" ca="1" si="44"/>
        <v>STEM_to_Premise_SPS_BAU_AEGIS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8.258631874829502E-4</v>
      </c>
      <c r="J95" s="1">
        <f>'[1]Electricity and CHPs'!F58</f>
        <v>3.7189044533380822E-3</v>
      </c>
      <c r="K95" s="1">
        <f>'[1]Electricity and CHPs'!G58</f>
        <v>6.826222926993754E-4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STEM_to_Premise_SPS_BAU_AEGIS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2.2135184165861603</v>
      </c>
      <c r="G96" s="1">
        <f t="shared" ref="G96:K96" si="65">G80-G112</f>
        <v>0.67260323873210837</v>
      </c>
      <c r="H96" s="1">
        <f t="shared" si="65"/>
        <v>0.53922253231933892</v>
      </c>
      <c r="I96" s="1">
        <f t="shared" si="65"/>
        <v>2.270377261031391</v>
      </c>
      <c r="J96" s="1">
        <f t="shared" si="65"/>
        <v>2.7280328230469086</v>
      </c>
      <c r="K96" s="1">
        <f t="shared" si="65"/>
        <v>0.66377846565776188</v>
      </c>
    </row>
    <row r="97" spans="1:11" x14ac:dyDescent="0.3">
      <c r="A97" s="5" t="str">
        <f t="shared" si="61"/>
        <v>STEM</v>
      </c>
      <c r="B97" s="5" t="str">
        <f t="shared" ca="1" si="62"/>
        <v>STEM_to_Premise_SPS_BAU_AEGIS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2.2887786404936491E-2</v>
      </c>
      <c r="K97" s="1">
        <f t="shared" si="66"/>
        <v>1.3867585038730718E-3</v>
      </c>
    </row>
    <row r="98" spans="1:11" x14ac:dyDescent="0.3">
      <c r="A98" s="5" t="str">
        <f t="shared" si="61"/>
        <v>STEM</v>
      </c>
      <c r="B98" s="5" t="str">
        <f t="shared" ca="1" si="62"/>
        <v>STEM_to_Premise_SPS_BAU_AEGIS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4.6415235725951398E-4</v>
      </c>
      <c r="H98" s="1">
        <f t="shared" si="67"/>
        <v>5.0937792141586922E-3</v>
      </c>
      <c r="I98" s="1">
        <f t="shared" si="67"/>
        <v>3.0740614822970204E-3</v>
      </c>
      <c r="J98" s="1">
        <f t="shared" si="67"/>
        <v>0.13204340493292163</v>
      </c>
      <c r="K98" s="1">
        <f t="shared" si="67"/>
        <v>7.3954330453472204E-4</v>
      </c>
    </row>
    <row r="99" spans="1:11" x14ac:dyDescent="0.3">
      <c r="A99" s="5" t="str">
        <f t="shared" si="61"/>
        <v>STEM</v>
      </c>
      <c r="B99" s="5" t="str">
        <f t="shared" ca="1" si="62"/>
        <v>STEM_to_Premise_SPS_BAU_AEGIS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9.5305008898128978E-3</v>
      </c>
      <c r="K99" s="1">
        <f t="shared" si="68"/>
        <v>1.0398951449019134E-2</v>
      </c>
    </row>
    <row r="100" spans="1:11" x14ac:dyDescent="0.3">
      <c r="A100" s="5" t="str">
        <f t="shared" si="61"/>
        <v>STEM</v>
      </c>
      <c r="B100" s="5" t="str">
        <f t="shared" ca="1" si="62"/>
        <v>STEM_to_Premise_SPS_BAU_AEGIS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0.940799412217456</v>
      </c>
      <c r="G100" s="1">
        <f t="shared" si="69"/>
        <v>4.655247701460404E-4</v>
      </c>
      <c r="H100" s="1">
        <f t="shared" si="69"/>
        <v>6.394996495101825E-3</v>
      </c>
      <c r="I100" s="1">
        <f t="shared" si="69"/>
        <v>1.3353842298937499E-2</v>
      </c>
      <c r="J100" s="1">
        <f t="shared" si="69"/>
        <v>1.4826887641415322E-2</v>
      </c>
      <c r="K100" s="1">
        <f t="shared" si="69"/>
        <v>3.8801681605620978E-4</v>
      </c>
    </row>
    <row r="101" spans="1:11" x14ac:dyDescent="0.3">
      <c r="A101" s="5" t="str">
        <f t="shared" si="61"/>
        <v>STEM</v>
      </c>
      <c r="B101" s="5" t="str">
        <f t="shared" ca="1" si="62"/>
        <v>STEM_to_Premise_SPS_BAU_AEGIS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1.7765403466742179E-2</v>
      </c>
      <c r="K101" s="1">
        <f t="shared" si="70"/>
        <v>4.6540567237491233E-3</v>
      </c>
    </row>
    <row r="102" spans="1:11" x14ac:dyDescent="0.3">
      <c r="A102" s="5" t="str">
        <f t="shared" si="61"/>
        <v>STEM</v>
      </c>
      <c r="B102" s="5" t="str">
        <f t="shared" ca="1" si="62"/>
        <v>STEM_to_Premise_SPS_BAU_AEGIS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0.65256506522962776</v>
      </c>
      <c r="G102" s="1">
        <f t="shared" si="71"/>
        <v>8.396666351819207E-2</v>
      </c>
      <c r="H102" s="1">
        <f t="shared" si="71"/>
        <v>4.3405290658449933E-2</v>
      </c>
      <c r="I102" s="1">
        <f t="shared" si="71"/>
        <v>3.7121587049184952E-2</v>
      </c>
      <c r="J102" s="1">
        <f t="shared" si="71"/>
        <v>6.519805706389456E-2</v>
      </c>
      <c r="K102" s="1">
        <f t="shared" si="71"/>
        <v>2.1601293761980292E-2</v>
      </c>
    </row>
    <row r="103" spans="1:11" x14ac:dyDescent="0.3">
      <c r="A103" s="5" t="str">
        <f t="shared" si="61"/>
        <v>STEM</v>
      </c>
      <c r="B103" s="5" t="str">
        <f t="shared" ca="1" si="62"/>
        <v>STEM_to_Premise_SPS_BAU_AEGIS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1.797493079971239E-2</v>
      </c>
      <c r="K103" s="1">
        <f t="shared" si="72"/>
        <v>1.2495138637363127E-2</v>
      </c>
    </row>
    <row r="104" spans="1:11" x14ac:dyDescent="0.3">
      <c r="A104" s="5" t="str">
        <f t="shared" si="61"/>
        <v>STEM</v>
      </c>
      <c r="B104" s="5" t="str">
        <f t="shared" ca="1" si="62"/>
        <v>STEM_to_Premise_SPS_BAU_AEGIS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6.425439733992363E-4</v>
      </c>
      <c r="J104" s="1">
        <f t="shared" si="73"/>
        <v>5.133103200104381E-3</v>
      </c>
      <c r="K104" s="1">
        <f t="shared" si="73"/>
        <v>7.6185158705767398E-4</v>
      </c>
    </row>
    <row r="105" spans="1:11" x14ac:dyDescent="0.3">
      <c r="A105" s="5" t="str">
        <f t="shared" si="61"/>
        <v>STEM</v>
      </c>
      <c r="B105" s="5" t="str">
        <f t="shared" ca="1" si="62"/>
        <v>STEM_to_Premise_SPS_BAU_AEGIS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1.4045697098358536E-2</v>
      </c>
      <c r="G105" s="1">
        <f t="shared" si="74"/>
        <v>3.4866260968387233E-3</v>
      </c>
      <c r="H105" s="1">
        <f t="shared" si="74"/>
        <v>1.0861528822476834E-2</v>
      </c>
      <c r="I105" s="1">
        <f t="shared" si="74"/>
        <v>1.1736095051375251E-2</v>
      </c>
      <c r="J105" s="1">
        <f t="shared" si="74"/>
        <v>2.9769148014576665E-2</v>
      </c>
      <c r="K105" s="1">
        <f t="shared" si="74"/>
        <v>5.7656676841089168E-2</v>
      </c>
    </row>
    <row r="106" spans="1:11" x14ac:dyDescent="0.3">
      <c r="A106" s="5" t="str">
        <f t="shared" si="61"/>
        <v>STEM</v>
      </c>
      <c r="B106" s="5" t="str">
        <f t="shared" ca="1" si="62"/>
        <v>STEM_to_Premise_SPS_BAU_AEGIS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2.9597325210695678E-4</v>
      </c>
      <c r="J106" s="1">
        <f t="shared" si="75"/>
        <v>9.2381431954808256E-4</v>
      </c>
      <c r="K106" s="1">
        <f t="shared" si="75"/>
        <v>6.0502683864754186E-4</v>
      </c>
    </row>
    <row r="107" spans="1:11" x14ac:dyDescent="0.3">
      <c r="A107" s="5" t="str">
        <f t="shared" si="61"/>
        <v>STEM</v>
      </c>
      <c r="B107" s="5" t="str">
        <f t="shared" ca="1" si="62"/>
        <v>STEM_to_Premise_SPS_BAU_AEGIS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2.7144941727679745E-2</v>
      </c>
      <c r="G107" s="1">
        <f t="shared" si="76"/>
        <v>3.9029302115617501E-3</v>
      </c>
      <c r="H107" s="1">
        <f t="shared" si="76"/>
        <v>1.7233764891391064E-2</v>
      </c>
      <c r="I107" s="1">
        <f t="shared" si="76"/>
        <v>0.25064600385937008</v>
      </c>
      <c r="J107" s="1">
        <f t="shared" si="76"/>
        <v>0.60110451814447008</v>
      </c>
      <c r="K107" s="1">
        <f t="shared" si="76"/>
        <v>0.54335078661081859</v>
      </c>
    </row>
    <row r="108" spans="1:11" x14ac:dyDescent="0.3">
      <c r="A108" s="5" t="str">
        <f t="shared" si="61"/>
        <v>STEM</v>
      </c>
      <c r="B108" s="5" t="str">
        <f t="shared" ca="1" si="62"/>
        <v>STEM_to_Premise_SPS_BAU_AEGIS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1.2168985399172937E-3</v>
      </c>
      <c r="J108" s="1">
        <f t="shared" si="77"/>
        <v>4.6177964374627123E-3</v>
      </c>
      <c r="K108" s="1">
        <f t="shared" si="77"/>
        <v>2.9115783535073867E-3</v>
      </c>
    </row>
    <row r="109" spans="1:11" x14ac:dyDescent="0.3">
      <c r="A109" s="5" t="str">
        <f t="shared" si="61"/>
        <v>STEM</v>
      </c>
      <c r="B109" s="5" t="str">
        <f t="shared" ca="1" si="62"/>
        <v>STEM_to_Premise_SPS_BAU_AEGIS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STEM_to_Premise_SPS_BAU_AEGIS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0.57896330031303844</v>
      </c>
      <c r="G110" s="1">
        <f t="shared" si="79"/>
        <v>0.58031734177811023</v>
      </c>
      <c r="H110" s="1">
        <f t="shared" si="79"/>
        <v>0.4562331722377605</v>
      </c>
      <c r="I110" s="1">
        <f t="shared" si="79"/>
        <v>1.9514657133266418</v>
      </c>
      <c r="J110" s="1">
        <f t="shared" si="79"/>
        <v>1.8025792753764551</v>
      </c>
      <c r="K110" s="1">
        <f t="shared" si="79"/>
        <v>6.187691985662074E-3</v>
      </c>
    </row>
    <row r="111" spans="1:11" x14ac:dyDescent="0.3">
      <c r="A111" s="5" t="str">
        <f t="shared" si="61"/>
        <v>STEM</v>
      </c>
      <c r="B111" s="5" t="str">
        <f t="shared" ca="1" si="62"/>
        <v>STEM_to_Premise_SPS_BAU_AEGIS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8.2454219816086841E-4</v>
      </c>
      <c r="J111" s="1">
        <f t="shared" si="80"/>
        <v>3.6781963548556569E-3</v>
      </c>
      <c r="K111" s="1">
        <f t="shared" si="80"/>
        <v>6.4109424440305187E-4</v>
      </c>
    </row>
    <row r="112" spans="1:11" x14ac:dyDescent="0.3">
      <c r="A112" s="5" t="str">
        <f>A95</f>
        <v>STEM</v>
      </c>
      <c r="B112" s="5" t="str">
        <f ca="1">B95</f>
        <v>STEM_to_Premise_SPS_BAU_AEGIS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1.0183793225885762</v>
      </c>
      <c r="G112" s="1">
        <f t="shared" ref="G112:K112" si="81">SUM(G113:G127)</f>
        <v>1.1588532430506939</v>
      </c>
      <c r="H112" s="1">
        <f t="shared" si="81"/>
        <v>1.2586861117592019</v>
      </c>
      <c r="I112" s="1">
        <f t="shared" si="81"/>
        <v>1.1804505288363825</v>
      </c>
      <c r="J112" s="1">
        <f t="shared" si="81"/>
        <v>1.2269298460080968</v>
      </c>
      <c r="K112" s="1">
        <f t="shared" si="81"/>
        <v>2.9543896529009888</v>
      </c>
    </row>
    <row r="113" spans="1:11" x14ac:dyDescent="0.3">
      <c r="A113" s="5" t="str">
        <f t="shared" si="43"/>
        <v>STEM</v>
      </c>
      <c r="B113" s="5" t="str">
        <f t="shared" ca="1" si="44"/>
        <v>STEM_to_Premise_SPS_BAU_AEGIS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2.5330846238996816E-4</v>
      </c>
      <c r="K113" s="1">
        <f>'[1]Electricity and CHPs_IN'!Q$23/SUM('[1]Electricity and CHPs_IN'!Q$22:Q$23)*K81</f>
        <v>8.9829809933486567E-5</v>
      </c>
    </row>
    <row r="114" spans="1:11" x14ac:dyDescent="0.3">
      <c r="A114" s="5" t="str">
        <f t="shared" si="43"/>
        <v>STEM</v>
      </c>
      <c r="B114" s="5" t="str">
        <f t="shared" ca="1" si="44"/>
        <v>STEM_to_Premise_SPS_BAU_AEGIS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3.6455890501020473E-5</v>
      </c>
      <c r="H114" s="1">
        <f>'[1]Electricity and CHPs_IN'!N$23/SUM('[1]Electricity and CHPs_IN'!N$22:N$23)*H82</f>
        <v>7.7495065424424672E-4</v>
      </c>
      <c r="I114" s="1">
        <f>'[1]Electricity and CHPs_IN'!O$23/SUM('[1]Electricity and CHPs_IN'!O$22:O$23)*I82</f>
        <v>4.9249176119727738E-6</v>
      </c>
      <c r="J114" s="1">
        <f>'[1]Electricity and CHPs_IN'!P$23/SUM('[1]Electricity and CHPs_IN'!P$22:P$23)*J82</f>
        <v>1.4613781901197853E-3</v>
      </c>
      <c r="K114" s="1">
        <f>'[1]Electricity and CHPs_IN'!Q$23/SUM('[1]Electricity and CHPs_IN'!Q$22:Q$23)*K82</f>
        <v>4.7905265623680057E-5</v>
      </c>
    </row>
    <row r="115" spans="1:11" x14ac:dyDescent="0.3">
      <c r="A115" s="5" t="str">
        <f t="shared" si="43"/>
        <v>STEM</v>
      </c>
      <c r="B115" s="5" t="str">
        <f t="shared" ca="1" si="44"/>
        <v>STEM_to_Premise_SPS_BAU_AEGIS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1.0547793847307302E-4</v>
      </c>
      <c r="K115" s="1">
        <f>'[1]Electricity and CHPs_IN'!Q$23/SUM('[1]Electricity and CHPs_IN'!Q$22:Q$23)*K83</f>
        <v>6.7361103578164442E-4</v>
      </c>
    </row>
    <row r="116" spans="1:11" x14ac:dyDescent="0.3">
      <c r="A116" s="5" t="str">
        <f t="shared" si="43"/>
        <v>STEM</v>
      </c>
      <c r="B116" s="5" t="str">
        <f t="shared" ca="1" si="44"/>
        <v>STEM_to_Premise_SPS_BAU_AEGIS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2.5081865882050428E-2</v>
      </c>
      <c r="G116" s="1">
        <f>'[1]Electricity and CHPs_IN'!M$23/SUM('[1]Electricity and CHPs_IN'!M$22:M$23)*G84</f>
        <v>3.6563683843294561E-5</v>
      </c>
      <c r="H116" s="1">
        <f>'[1]Electricity and CHPs_IN'!N$23/SUM('[1]Electricity and CHPs_IN'!N$22:N$23)*H84</f>
        <v>9.7291353029075971E-4</v>
      </c>
      <c r="I116" s="1">
        <f>'[1]Electricity and CHPs_IN'!O$23/SUM('[1]Electricity and CHPs_IN'!O$22:O$23)*I84</f>
        <v>2.1394033107106807E-5</v>
      </c>
      <c r="J116" s="1">
        <f>'[1]Electricity and CHPs_IN'!P$23/SUM('[1]Electricity and CHPs_IN'!P$22:P$23)*J84</f>
        <v>1.6409520973446702E-4</v>
      </c>
      <c r="K116" s="1">
        <f>'[1]Electricity and CHPs_IN'!Q$23/SUM('[1]Electricity and CHPs_IN'!Q$22:Q$23)*K84</f>
        <v>2.5134496554359127E-5</v>
      </c>
    </row>
    <row r="117" spans="1:11" x14ac:dyDescent="0.3">
      <c r="A117" s="5" t="str">
        <f t="shared" si="43"/>
        <v>STEM</v>
      </c>
      <c r="B117" s="5" t="str">
        <f t="shared" ca="1" si="44"/>
        <v>STEM_to_Premise_SPS_BAU_AEGIS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1.9661696226452342E-4</v>
      </c>
      <c r="K117" s="1">
        <f>'[1]Electricity and CHPs_IN'!Q$23/SUM('[1]Electricity and CHPs_IN'!Q$22:Q$23)*K85</f>
        <v>3.0147500790254005E-4</v>
      </c>
    </row>
    <row r="118" spans="1:11" x14ac:dyDescent="0.3">
      <c r="A118" s="5" t="str">
        <f t="shared" si="43"/>
        <v>STEM</v>
      </c>
      <c r="B118" s="5" t="str">
        <f t="shared" ca="1" si="44"/>
        <v>STEM_to_Premise_SPS_BAU_AEGIS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1.7397491147260438E-2</v>
      </c>
      <c r="G118" s="1">
        <f>'[1]Electricity and CHPs_IN'!M$23/SUM('[1]Electricity and CHPs_IN'!M$22:M$23)*G86</f>
        <v>6.5949885701943097E-3</v>
      </c>
      <c r="H118" s="1">
        <f>'[1]Electricity and CHPs_IN'!N$23/SUM('[1]Electricity and CHPs_IN'!N$22:N$23)*H86</f>
        <v>6.603536780693209E-3</v>
      </c>
      <c r="I118" s="1">
        <f>'[1]Electricity and CHPs_IN'!O$23/SUM('[1]Electricity and CHPs_IN'!O$22:O$23)*I86</f>
        <v>5.9472056396966682E-5</v>
      </c>
      <c r="J118" s="1">
        <f>'[1]Electricity and CHPs_IN'!P$23/SUM('[1]Electricity and CHPs_IN'!P$22:P$23)*J86</f>
        <v>7.2157347562918934E-4</v>
      </c>
      <c r="K118" s="1">
        <f>'[1]Electricity and CHPs_IN'!Q$23/SUM('[1]Electricity and CHPs_IN'!Q$22:Q$23)*K86</f>
        <v>1.3992631792317492E-3</v>
      </c>
    </row>
    <row r="119" spans="1:11" x14ac:dyDescent="0.3">
      <c r="A119" s="5" t="str">
        <f t="shared" si="43"/>
        <v>STEM</v>
      </c>
      <c r="B119" s="5" t="str">
        <f t="shared" ca="1" si="44"/>
        <v>STEM_to_Premise_SPS_BAU_AEGIS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1.9893588667269197E-4</v>
      </c>
      <c r="K119" s="1">
        <f>'[1]Electricity and CHPs_IN'!Q$23/SUM('[1]Electricity and CHPs_IN'!Q$22:Q$23)*K87</f>
        <v>8.0939538192990889E-4</v>
      </c>
    </row>
    <row r="120" spans="1:11" x14ac:dyDescent="0.3">
      <c r="A120" s="5" t="str">
        <f t="shared" si="43"/>
        <v>STEM</v>
      </c>
      <c r="B120" s="5" t="str">
        <f t="shared" ca="1" si="44"/>
        <v>STEM_to_Premise_SPS_BAU_AEGIS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1.0294121146517484E-6</v>
      </c>
      <c r="J120" s="1">
        <f>'[1]Electricity and CHPs_IN'!P$23/SUM('[1]Electricity and CHPs_IN'!P$22:P$23)*J88</f>
        <v>5.6810145634137115E-5</v>
      </c>
      <c r="K120" s="1">
        <f>'[1]Electricity and CHPs_IN'!Q$23/SUM('[1]Electricity and CHPs_IN'!Q$22:Q$23)*K88</f>
        <v>4.9350325288634319E-5</v>
      </c>
    </row>
    <row r="121" spans="1:11" x14ac:dyDescent="0.3">
      <c r="A121" s="5" t="str">
        <f t="shared" si="43"/>
        <v>STEM</v>
      </c>
      <c r="B121" s="5" t="str">
        <f t="shared" ca="1" si="44"/>
        <v>STEM_to_Premise_SPS_BAU_AEGIS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3.744605771070624E-4</v>
      </c>
      <c r="G121" s="1">
        <f>'[1]Electricity and CHPs_IN'!M$23/SUM('[1]Electricity and CHPs_IN'!M$22:M$23)*G89</f>
        <v>2.7384986247799023E-4</v>
      </c>
      <c r="H121" s="1">
        <f>'[1]Electricity and CHPs_IN'!N$23/SUM('[1]Electricity and CHPs_IN'!N$22:N$23)*H89</f>
        <v>1.6524369261382236E-3</v>
      </c>
      <c r="I121" s="1">
        <f>'[1]Electricity and CHPs_IN'!O$23/SUM('[1]Electricity and CHPs_IN'!O$22:O$23)*I89</f>
        <v>1.8802259339040711E-5</v>
      </c>
      <c r="J121" s="1">
        <f>'[1]Electricity and CHPs_IN'!P$23/SUM('[1]Electricity and CHPs_IN'!P$22:P$23)*J89</f>
        <v>3.2946729652306506E-4</v>
      </c>
      <c r="K121" s="1">
        <f>'[1]Electricity and CHPs_IN'!Q$23/SUM('[1]Electricity and CHPs_IN'!Q$22:Q$23)*K89</f>
        <v>3.7348163415376824E-3</v>
      </c>
    </row>
    <row r="122" spans="1:11" x14ac:dyDescent="0.3">
      <c r="A122" s="5" t="str">
        <f t="shared" si="43"/>
        <v>STEM</v>
      </c>
      <c r="B122" s="5" t="str">
        <f t="shared" ca="1" si="44"/>
        <v>STEM_to_Premise_SPS_BAU_AEGIS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4.7417525328257878E-7</v>
      </c>
      <c r="J122" s="1">
        <f>'[1]Electricity and CHPs_IN'!P$23/SUM('[1]Electricity and CHPs_IN'!P$22:P$23)*J90</f>
        <v>1.0224229668976973E-5</v>
      </c>
      <c r="K122" s="1">
        <f>'[1]Electricity and CHPs_IN'!Q$23/SUM('[1]Electricity and CHPs_IN'!Q$22:Q$23)*K90</f>
        <v>3.9191716343238272E-5</v>
      </c>
    </row>
    <row r="123" spans="1:11" x14ac:dyDescent="0.3">
      <c r="A123" s="5" t="str">
        <f t="shared" si="43"/>
        <v>STEM</v>
      </c>
      <c r="B123" s="5" t="str">
        <f t="shared" ca="1" si="44"/>
        <v>STEM_to_Premise_SPS_BAU_AEGIS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7.2368857691459444E-4</v>
      </c>
      <c r="G123" s="1">
        <f>'[1]Electricity and CHPs_IN'!M$23/SUM('[1]Electricity and CHPs_IN'!M$22:M$23)*G91</f>
        <v>3.0654761136172888E-4</v>
      </c>
      <c r="H123" s="1">
        <f>'[1]Electricity and CHPs_IN'!N$23/SUM('[1]Electricity and CHPs_IN'!N$22:N$23)*H91</f>
        <v>2.6218877607715181E-3</v>
      </c>
      <c r="I123" s="1">
        <f>'[1]Electricity and CHPs_IN'!O$23/SUM('[1]Electricity and CHPs_IN'!O$22:O$23)*I91</f>
        <v>4.0155700394620044E-4</v>
      </c>
      <c r="J123" s="1">
        <f>'[1]Electricity and CHPs_IN'!P$23/SUM('[1]Electricity and CHPs_IN'!P$22:P$23)*J91</f>
        <v>6.6526687436229128E-3</v>
      </c>
      <c r="K123" s="1">
        <f>'[1]Electricity and CHPs_IN'!Q$23/SUM('[1]Electricity and CHPs_IN'!Q$22:Q$23)*K91</f>
        <v>3.5196537646707431E-2</v>
      </c>
    </row>
    <row r="124" spans="1:11" x14ac:dyDescent="0.3">
      <c r="A124" s="5" t="str">
        <f t="shared" si="43"/>
        <v>STEM</v>
      </c>
      <c r="B124" s="5" t="str">
        <f t="shared" ca="1" si="44"/>
        <v>STEM_to_Premise_SPS_BAU_AEGIS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1.9495787855044496E-6</v>
      </c>
      <c r="J124" s="1">
        <f>'[1]Electricity and CHPs_IN'!P$23/SUM('[1]Electricity and CHPs_IN'!P$22:P$23)*J92</f>
        <v>5.1107035626270214E-5</v>
      </c>
      <c r="K124" s="1">
        <f>'[1]Electricity and CHPs_IN'!Q$23/SUM('[1]Electricity and CHPs_IN'!Q$22:Q$23)*K92</f>
        <v>1.8860279520302212E-4</v>
      </c>
    </row>
    <row r="125" spans="1:11" x14ac:dyDescent="0.3">
      <c r="A125" s="5" t="str">
        <f t="shared" si="43"/>
        <v>STEM</v>
      </c>
      <c r="B125" s="5" t="str">
        <f t="shared" ca="1" si="44"/>
        <v>STEM_to_Premise_SPS_BAU_AEGIS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0.95936656032355272</v>
      </c>
      <c r="G125" s="1">
        <f t="shared" si="83"/>
        <v>1.1060250075837355</v>
      </c>
      <c r="H125" s="1">
        <f t="shared" si="83"/>
        <v>1.1766505863397656</v>
      </c>
      <c r="I125" s="1">
        <f t="shared" si="83"/>
        <v>1.1768131842279326</v>
      </c>
      <c r="J125" s="1">
        <f t="shared" si="83"/>
        <v>1.1967375946680401</v>
      </c>
      <c r="K125" s="1">
        <f t="shared" si="83"/>
        <v>2.9113921928230839</v>
      </c>
    </row>
    <row r="126" spans="1:11" x14ac:dyDescent="0.3">
      <c r="A126" s="5" t="str">
        <f t="shared" si="43"/>
        <v>STEM</v>
      </c>
      <c r="B126" s="5" t="str">
        <f t="shared" ca="1" si="44"/>
        <v>STEM_to_Premise_SPS_BAU_AEGIS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1.5435256081691117E-2</v>
      </c>
      <c r="G126" s="1">
        <f>'[1]Electricity and CHPs_IN'!M$23/SUM('[1]Electricity and CHPs_IN'!M$22:M$23)*G94</f>
        <v>4.5579829848580208E-2</v>
      </c>
      <c r="H126" s="1">
        <f>'[1]Electricity and CHPs_IN'!N$23/SUM('[1]Electricity and CHPs_IN'!N$22:N$23)*H94</f>
        <v>6.9409799767298247E-2</v>
      </c>
      <c r="I126" s="1">
        <f>'[1]Electricity and CHPs_IN'!O$23/SUM('[1]Electricity and CHPs_IN'!O$22:O$23)*I94</f>
        <v>3.1264201825729064E-3</v>
      </c>
      <c r="J126" s="1">
        <f>'[1]Electricity and CHPs_IN'!P$23/SUM('[1]Electricity and CHPs_IN'!P$22:P$23)*J94</f>
        <v>1.9949879665215262E-2</v>
      </c>
      <c r="K126" s="1">
        <f>'[1]Electricity and CHPs_IN'!Q$23/SUM('[1]Electricity and CHPs_IN'!Q$22:Q$23)*K94</f>
        <v>4.0081902757154998E-4</v>
      </c>
    </row>
    <row r="127" spans="1:11" x14ac:dyDescent="0.3">
      <c r="A127" s="5" t="str">
        <f t="shared" si="43"/>
        <v>STEM</v>
      </c>
      <c r="B127" s="5" t="str">
        <f t="shared" ca="1" si="44"/>
        <v>STEM_to_Premise_SPS_BAU_AEGIS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1.3209893220817647E-6</v>
      </c>
      <c r="J127" s="1">
        <f>'[1]Electricity and CHPs_IN'!P$23/SUM('[1]Electricity and CHPs_IN'!P$22:P$23)*J95</f>
        <v>4.0708098482425411E-5</v>
      </c>
      <c r="K127" s="1">
        <f>'[1]Electricity and CHPs_IN'!Q$23/SUM('[1]Electricity and CHPs_IN'!Q$22:Q$23)*K95</f>
        <v>4.1528048296323557E-5</v>
      </c>
    </row>
    <row r="128" spans="1:11" x14ac:dyDescent="0.3">
      <c r="A128" s="5" t="str">
        <f t="shared" si="43"/>
        <v>STEM</v>
      </c>
      <c r="B128" s="5" t="str">
        <f t="shared" ca="1" si="44"/>
        <v>STEM_to_Premise_SPS_BAU_AEGIS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8.2546817789939304</v>
      </c>
      <c r="G128" s="1">
        <f t="shared" ref="G128:K128" si="84">SUM(G129:G134)</f>
        <v>8.9452092265029641</v>
      </c>
      <c r="H128" s="1">
        <f t="shared" si="84"/>
        <v>9.1760269276247097</v>
      </c>
      <c r="I128" s="1">
        <f t="shared" si="84"/>
        <v>9.1336207397723257</v>
      </c>
      <c r="J128" s="1">
        <f t="shared" si="84"/>
        <v>9.3125335300871637</v>
      </c>
      <c r="K128" s="1">
        <f t="shared" si="84"/>
        <v>11.007186386465007</v>
      </c>
    </row>
    <row r="129" spans="1:17" x14ac:dyDescent="0.3">
      <c r="A129" s="5" t="str">
        <f t="shared" si="43"/>
        <v>STEM</v>
      </c>
      <c r="B129" s="5" t="str">
        <f t="shared" ca="1" si="44"/>
        <v>STEM_to_Premise_SPS_BAU_AEGIS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6.5070012774424226</v>
      </c>
      <c r="G129" s="1">
        <f>'[1]Electricity and CHPs'!C19</f>
        <v>7.3027699058467785</v>
      </c>
      <c r="H129" s="1">
        <f>'[1]Electricity and CHPs'!D19</f>
        <v>7.4118188706494079</v>
      </c>
      <c r="I129" s="1">
        <f>'[1]Electricity and CHPs'!E19</f>
        <v>7.3981415102134198</v>
      </c>
      <c r="J129" s="1">
        <f>'[1]Electricity and CHPs'!F19</f>
        <v>4.5262507440480775</v>
      </c>
      <c r="K129" s="1">
        <f>'[1]Electricity and CHPs'!G19</f>
        <v>4.653433009395318</v>
      </c>
    </row>
    <row r="130" spans="1:17" x14ac:dyDescent="0.3">
      <c r="A130" s="5" t="str">
        <f t="shared" si="43"/>
        <v>STEM</v>
      </c>
      <c r="B130" s="5" t="str">
        <f t="shared" ca="1" si="44"/>
        <v>STEM_to_Premise_SPS_BAU_AEGIS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3.1000111760461899</v>
      </c>
      <c r="K130" s="1">
        <f>'[1]Electricity and CHPs'!G20</f>
        <v>4.4441321113625802</v>
      </c>
    </row>
    <row r="131" spans="1:17" x14ac:dyDescent="0.3">
      <c r="A131" s="5" t="str">
        <f t="shared" si="43"/>
        <v>STEM</v>
      </c>
      <c r="B131" s="5" t="str">
        <f t="shared" ca="1" si="44"/>
        <v>STEM_to_Premise_SPS_BAU_AEGIS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1.5176379451142614</v>
      </c>
      <c r="G131" s="1">
        <f>'[1]Electricity and CHPs'!C26</f>
        <v>1.4122798723813328</v>
      </c>
      <c r="H131" s="1">
        <f>'[1]Electricity and CHPs'!D26</f>
        <v>1.4274997680994199</v>
      </c>
      <c r="I131" s="1">
        <f>'[1]Electricity and CHPs'!E26</f>
        <v>1.4025312630670395</v>
      </c>
      <c r="J131" s="1">
        <f>'[1]Electricity and CHPs'!F26</f>
        <v>0.8660100651725452</v>
      </c>
      <c r="K131" s="1">
        <f>'[1]Electricity and CHPs'!G26</f>
        <v>0.60492634212134988</v>
      </c>
    </row>
    <row r="132" spans="1:17" x14ac:dyDescent="0.3">
      <c r="A132" s="5" t="str">
        <f t="shared" si="43"/>
        <v>STEM</v>
      </c>
      <c r="B132" s="5" t="str">
        <f t="shared" ca="1" si="44"/>
        <v>STEM_to_Premise_SPS_BAU_AEGIS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0.51855373873548516</v>
      </c>
      <c r="K132" s="1">
        <f>'[1]Electricity and CHPs'!G27</f>
        <v>0.71175642194239641</v>
      </c>
    </row>
    <row r="133" spans="1:17" x14ac:dyDescent="0.3">
      <c r="A133" s="5" t="str">
        <f t="shared" si="43"/>
        <v>STEM</v>
      </c>
      <c r="B133" s="5" t="str">
        <f t="shared" ca="1" si="44"/>
        <v>STEM_to_Premise_SPS_BAU_AEGIS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0.23004255643724564</v>
      </c>
      <c r="G133" s="1">
        <f>'[1]Electricity and CHPs'!C44</f>
        <v>0.23015944827485249</v>
      </c>
      <c r="H133" s="1">
        <f>'[1]Electricity and CHPs'!D44</f>
        <v>0.33670828887588172</v>
      </c>
      <c r="I133" s="1">
        <f>'[1]Electricity and CHPs'!E44</f>
        <v>0.3329479664918677</v>
      </c>
      <c r="J133" s="1">
        <f>'[1]Electricity and CHPs'!F44</f>
        <v>6.9301801077122679E-2</v>
      </c>
      <c r="K133" s="1">
        <f>'[1]Electricity and CHPs'!G44</f>
        <v>7.008453169854171E-5</v>
      </c>
    </row>
    <row r="134" spans="1:17" x14ac:dyDescent="0.3">
      <c r="A134" s="5" t="str">
        <f t="shared" si="43"/>
        <v>STEM</v>
      </c>
      <c r="B134" s="5" t="str">
        <f t="shared" ca="1" si="44"/>
        <v>STEM_to_Premise_SPS_BAU_AEGIS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0.23240600500774211</v>
      </c>
      <c r="K134" s="1">
        <f>'[1]Electricity and CHPs'!G45</f>
        <v>0.59286841711166205</v>
      </c>
    </row>
    <row r="135" spans="1:17" x14ac:dyDescent="0.3">
      <c r="A135" s="5" t="str">
        <f t="shared" si="43"/>
        <v>STEM</v>
      </c>
      <c r="B135" s="5" t="str">
        <f t="shared" ca="1" si="44"/>
        <v>STEM_to_Premise_SPS_BAU_AEGIS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4.0123196112783424</v>
      </c>
      <c r="G135" s="1">
        <f t="shared" ref="G135:K135" si="86">SUM(G136:G139)</f>
        <v>4.3575248891140559</v>
      </c>
      <c r="H135" s="1">
        <f t="shared" si="86"/>
        <v>4.4196593193744134</v>
      </c>
      <c r="I135" s="1">
        <f t="shared" si="86"/>
        <v>4.4003363866402294</v>
      </c>
      <c r="J135" s="1">
        <f t="shared" si="86"/>
        <v>4.5054128620011493</v>
      </c>
      <c r="K135" s="1">
        <f t="shared" si="86"/>
        <v>5.2071239424108233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STEM_to_Premise_SPS_BAU_AEGIS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3.2535006387212113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3.6513849529233897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3.7059094353247035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3.6990707551067099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2.2631253720240387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2.326716504697659</v>
      </c>
    </row>
    <row r="137" spans="1:17" x14ac:dyDescent="0.3">
      <c r="A137" s="5" t="str">
        <f t="shared" si="43"/>
        <v>STEM</v>
      </c>
      <c r="B137" s="5" t="str">
        <f t="shared" ca="1" si="44"/>
        <v>STEM_to_Premise_SPS_BAU_AEGIS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1.550005588023095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2.2220660556812901</v>
      </c>
    </row>
    <row r="138" spans="1:17" x14ac:dyDescent="0.3">
      <c r="A138" s="5" t="str">
        <f t="shared" si="43"/>
        <v>STEM</v>
      </c>
      <c r="B138" s="5" t="str">
        <f t="shared" ca="1" si="44"/>
        <v>STEM_to_Premise_SPS_BAU_AEGIS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0.75881897255713071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0.7061399361906664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0.71374988404970996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0.70126563153351973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0.4330050325862726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0.30246317106067494</v>
      </c>
    </row>
    <row r="139" spans="1:17" x14ac:dyDescent="0.3">
      <c r="A139" s="5" t="str">
        <f t="shared" si="43"/>
        <v>STEM</v>
      </c>
      <c r="B139" s="5" t="str">
        <f t="shared" ca="1" si="44"/>
        <v>STEM_to_Premise_SPS_BAU_AEGIS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0.25927686936774258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0.35587821097119821</v>
      </c>
    </row>
    <row r="140" spans="1:17" x14ac:dyDescent="0.3">
      <c r="A140" s="5" t="str">
        <f t="shared" si="43"/>
        <v>STEM</v>
      </c>
      <c r="B140" s="5" t="str">
        <f t="shared" ca="1" si="44"/>
        <v>STEM_to_Premise_SPS_BAU_AEGIS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STEM_to_Premise_SPS_BAU_AEGIS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STEM_to_Premise_SPS_BAU_AEGIS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4.2423621677155881</v>
      </c>
      <c r="G142" s="1">
        <f t="shared" ref="G142:K142" si="87">SUM(G143:G148)</f>
        <v>4.5876843373889074</v>
      </c>
      <c r="H142" s="1">
        <f t="shared" si="87"/>
        <v>4.7563676082502964</v>
      </c>
      <c r="I142" s="1">
        <f t="shared" si="87"/>
        <v>4.7332843531320972</v>
      </c>
      <c r="J142" s="1">
        <f t="shared" si="87"/>
        <v>4.8071206680860135</v>
      </c>
      <c r="K142" s="1">
        <f t="shared" si="87"/>
        <v>5.8000624440541833</v>
      </c>
    </row>
    <row r="143" spans="1:17" x14ac:dyDescent="0.3">
      <c r="A143" s="5" t="str">
        <f t="shared" si="43"/>
        <v>STEM</v>
      </c>
      <c r="B143" s="5" t="str">
        <f t="shared" ca="1" si="44"/>
        <v>STEM_to_Premise_SPS_BAU_AEGIS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3.2535006387212113</v>
      </c>
      <c r="G143" s="1">
        <f t="shared" ref="G143:K143" si="88">G129-G136</f>
        <v>3.6513849529233888</v>
      </c>
      <c r="H143" s="1">
        <f t="shared" si="88"/>
        <v>3.7059094353247044</v>
      </c>
      <c r="I143" s="1">
        <f t="shared" si="88"/>
        <v>3.6990707551067099</v>
      </c>
      <c r="J143" s="1">
        <f t="shared" si="88"/>
        <v>2.2631253720240387</v>
      </c>
      <c r="K143" s="1">
        <f t="shared" si="88"/>
        <v>2.326716504697659</v>
      </c>
    </row>
    <row r="144" spans="1:17" x14ac:dyDescent="0.3">
      <c r="A144" s="5" t="str">
        <f t="shared" si="43"/>
        <v>STEM</v>
      </c>
      <c r="B144" s="5" t="str">
        <f t="shared" ca="1" si="44"/>
        <v>STEM_to_Premise_SPS_BAU_AEGIS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1.550005588023095</v>
      </c>
      <c r="K144" s="1">
        <f t="shared" si="89"/>
        <v>2.2220660556812901</v>
      </c>
    </row>
    <row r="145" spans="1:11" x14ac:dyDescent="0.3">
      <c r="A145" s="5" t="str">
        <f t="shared" si="43"/>
        <v>STEM</v>
      </c>
      <c r="B145" s="5" t="str">
        <f t="shared" ca="1" si="44"/>
        <v>STEM_to_Premise_SPS_BAU_AEGIS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0.75881897255713071</v>
      </c>
      <c r="G145" s="1">
        <f t="shared" si="90"/>
        <v>0.7061399361906664</v>
      </c>
      <c r="H145" s="1">
        <f t="shared" si="90"/>
        <v>0.71374988404970996</v>
      </c>
      <c r="I145" s="1">
        <f t="shared" si="90"/>
        <v>0.70126563153351973</v>
      </c>
      <c r="J145" s="1">
        <f t="shared" si="90"/>
        <v>0.4330050325862726</v>
      </c>
      <c r="K145" s="1">
        <f t="shared" si="90"/>
        <v>0.30246317106067494</v>
      </c>
    </row>
    <row r="146" spans="1:11" x14ac:dyDescent="0.3">
      <c r="A146" s="5" t="str">
        <f t="shared" si="43"/>
        <v>STEM</v>
      </c>
      <c r="B146" s="5" t="str">
        <f t="shared" ca="1" si="44"/>
        <v>STEM_to_Premise_SPS_BAU_AEGIS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0.25927686936774258</v>
      </c>
      <c r="K146" s="1">
        <f t="shared" si="91"/>
        <v>0.35587821097119821</v>
      </c>
    </row>
    <row r="147" spans="1:11" x14ac:dyDescent="0.3">
      <c r="A147" s="5" t="str">
        <f t="shared" si="43"/>
        <v>STEM</v>
      </c>
      <c r="B147" s="5" t="str">
        <f t="shared" ca="1" si="44"/>
        <v>STEM_to_Premise_SPS_BAU_AEGIS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0.23004255643724564</v>
      </c>
      <c r="G147" s="1">
        <f t="shared" si="92"/>
        <v>0.23015944827485249</v>
      </c>
      <c r="H147" s="1">
        <f t="shared" si="92"/>
        <v>0.33670828887588172</v>
      </c>
      <c r="I147" s="1">
        <f t="shared" si="92"/>
        <v>0.3329479664918677</v>
      </c>
      <c r="J147" s="1">
        <f t="shared" si="92"/>
        <v>6.9301801077122679E-2</v>
      </c>
      <c r="K147" s="1">
        <f t="shared" si="92"/>
        <v>7.008453169854171E-5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STEM_to_Premise_SPS_BAU_AEGIS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0.23240600500774211</v>
      </c>
      <c r="K148" s="1">
        <f t="shared" si="96"/>
        <v>0.59286841711166205</v>
      </c>
    </row>
    <row r="149" spans="1:11" x14ac:dyDescent="0.3">
      <c r="A149" s="5" t="str">
        <f t="shared" si="93"/>
        <v>STEM</v>
      </c>
      <c r="B149" s="5" t="str">
        <f t="shared" ca="1" si="94"/>
        <v>STEM_to_Premise_SPS_BAU_AEGIS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0.59669775158438543</v>
      </c>
      <c r="G149" s="1">
        <f t="shared" ref="G149:K149" si="97">SUM(G150:G156)</f>
        <v>0.59671225973882258</v>
      </c>
      <c r="H149" s="1">
        <f t="shared" si="97"/>
        <v>1.4302675256928827</v>
      </c>
      <c r="I149" s="1">
        <f t="shared" si="97"/>
        <v>2.6485168200654834</v>
      </c>
      <c r="J149" s="1">
        <f t="shared" si="97"/>
        <v>4.5439555519404129</v>
      </c>
      <c r="K149" s="1">
        <f t="shared" si="97"/>
        <v>11.857416921194478</v>
      </c>
    </row>
    <row r="150" spans="1:11" x14ac:dyDescent="0.3">
      <c r="A150" s="5" t="str">
        <f t="shared" si="93"/>
        <v>STEM</v>
      </c>
      <c r="B150" s="5" t="str">
        <f t="shared" ca="1" si="94"/>
        <v>STEM_to_Premise_SPS_BAU_AEGIS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0.42418593225435841</v>
      </c>
      <c r="G150" s="1">
        <f>'[1]Electricity and CHPs'!C25</f>
        <v>7.5090569217645481E-2</v>
      </c>
      <c r="H150" s="1">
        <f>'[1]Electricity and CHPs'!D25</f>
        <v>0.29815668467873002</v>
      </c>
      <c r="I150" s="1">
        <f>'[1]Electricity and CHPs'!E25</f>
        <v>2.8214440451826109E-3</v>
      </c>
      <c r="J150" s="1">
        <f>'[1]Electricity and CHPs'!F25</f>
        <v>0.6342384095242144</v>
      </c>
      <c r="K150" s="1">
        <f>'[1]Electricity and CHPs'!G25</f>
        <v>2.4668619165739317E-4</v>
      </c>
    </row>
    <row r="151" spans="1:11" x14ac:dyDescent="0.3">
      <c r="A151" s="5" t="str">
        <f t="shared" si="93"/>
        <v>STEM</v>
      </c>
      <c r="B151" s="5" t="str">
        <f t="shared" ca="1" si="94"/>
        <v>STEM_to_Premise_SPS_BAU_AEGIS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1.6858714918863342E-3</v>
      </c>
      <c r="K151" s="1">
        <f>'[1]Electricity and CHPs'!G31</f>
        <v>5.9706619234798666</v>
      </c>
    </row>
    <row r="152" spans="1:11" x14ac:dyDescent="0.3">
      <c r="A152" s="5" t="str">
        <f t="shared" si="93"/>
        <v>STEM</v>
      </c>
      <c r="B152" s="5" t="str">
        <f t="shared" ca="1" si="94"/>
        <v>STEM_to_Premise_SPS_BAU_AEGIS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0.17251181933002707</v>
      </c>
      <c r="G152" s="1">
        <f>'[1]Electricity and CHPs'!C42</f>
        <v>0.52162169052117713</v>
      </c>
      <c r="H152" s="1">
        <f>'[1]Electricity and CHPs'!D42</f>
        <v>1.1321108410141527</v>
      </c>
      <c r="I152" s="1">
        <f>'[1]Electricity and CHPs'!E42</f>
        <v>2.6401855129521716</v>
      </c>
      <c r="J152" s="1">
        <f>'[1]Electricity and CHPs'!F42</f>
        <v>3.5827792080258147</v>
      </c>
      <c r="K152" s="1">
        <f>'[1]Electricity and CHPs'!G42</f>
        <v>4.92023281520362E-4</v>
      </c>
    </row>
    <row r="153" spans="1:11" x14ac:dyDescent="0.3">
      <c r="A153" s="5" t="str">
        <f t="shared" si="93"/>
        <v>STEM</v>
      </c>
      <c r="B153" s="5" t="str">
        <f t="shared" ca="1" si="94"/>
        <v>STEM_to_Premise_SPS_BAU_AEGIS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0.31690168620356118</v>
      </c>
      <c r="K153" s="1">
        <f>'[1]Electricity and CHPs'!G43</f>
        <v>5.8839200525420674</v>
      </c>
    </row>
    <row r="154" spans="1:11" x14ac:dyDescent="0.3">
      <c r="A154" s="5" t="str">
        <f t="shared" si="93"/>
        <v>STEM</v>
      </c>
      <c r="B154" s="5" t="str">
        <f t="shared" ca="1" si="94"/>
        <v>STEM_to_Premise_SPS_BAU_AEGIS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1.1282894146234345E-3</v>
      </c>
      <c r="J154" s="1">
        <f>'[1]Electricity and CHPs'!F50</f>
        <v>1.9190615140407608E-3</v>
      </c>
      <c r="K154" s="1">
        <f>'[1]Electricity and CHPs'!G50</f>
        <v>6.3154915240341847E-4</v>
      </c>
    </row>
    <row r="155" spans="1:11" x14ac:dyDescent="0.3">
      <c r="A155" s="5" t="str">
        <f t="shared" si="93"/>
        <v>STEM</v>
      </c>
      <c r="B155" s="5" t="str">
        <f t="shared" ca="1" si="94"/>
        <v>STEM_to_Premise_SPS_BAU_AEGIS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2.4555547893021848E-3</v>
      </c>
      <c r="J155" s="1">
        <f>'[1]Electricity and CHPs'!F53</f>
        <v>3.912074214174454E-3</v>
      </c>
      <c r="K155" s="1">
        <f>'[1]Electricity and CHPs'!G53</f>
        <v>1.0143650299091729E-3</v>
      </c>
    </row>
    <row r="156" spans="1:11" x14ac:dyDescent="0.3">
      <c r="A156" s="5" t="str">
        <f t="shared" si="93"/>
        <v>STEM</v>
      </c>
      <c r="B156" s="5" t="str">
        <f t="shared" ca="1" si="94"/>
        <v>STEM_to_Premise_SPS_BAU_AEGIS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1.9260188642033374E-3</v>
      </c>
      <c r="J156" s="1">
        <f>'[1]Electricity and CHPs'!F56</f>
        <v>2.5192409667206487E-3</v>
      </c>
      <c r="K156" s="1">
        <f>'[1]Electricity and CHPs'!G56</f>
        <v>4.5032151705139199E-4</v>
      </c>
    </row>
    <row r="157" spans="1:11" x14ac:dyDescent="0.3">
      <c r="A157" s="5" t="str">
        <f t="shared" si="93"/>
        <v>STEM</v>
      </c>
      <c r="B157" s="5" t="str">
        <f t="shared" ca="1" si="94"/>
        <v>STEM_to_Premise_SPS_BAU_AEGIS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0.54529214734478482</v>
      </c>
      <c r="H157" s="1">
        <f t="shared" si="98"/>
        <v>1.9633918839163793</v>
      </c>
      <c r="I157" s="1">
        <f t="shared" si="98"/>
        <v>4.2000001528690039</v>
      </c>
      <c r="J157" s="1">
        <f t="shared" si="98"/>
        <v>9.5060224421911137</v>
      </c>
      <c r="K157" s="1">
        <f t="shared" si="98"/>
        <v>15.484314725874787</v>
      </c>
    </row>
    <row r="158" spans="1:11" x14ac:dyDescent="0.3">
      <c r="A158" s="5" t="str">
        <f t="shared" si="93"/>
        <v>STEM</v>
      </c>
      <c r="B158" s="5" t="str">
        <f t="shared" ca="1" si="94"/>
        <v>STEM_to_Premise_SPS_BAU_AEGIS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0.54529214734478482</v>
      </c>
      <c r="H158" s="1">
        <f>'[1]Electricity and CHPs'!D33</f>
        <v>1.9633918839163793</v>
      </c>
      <c r="I158" s="1">
        <f>'[1]Electricity and CHPs'!E33</f>
        <v>4.2000001528690039</v>
      </c>
      <c r="J158" s="1">
        <f>'[1]Electricity and CHPs'!F33</f>
        <v>9.5060224421911137</v>
      </c>
      <c r="K158" s="1">
        <f>'[1]Electricity and CHPs'!G33</f>
        <v>15.484314725874787</v>
      </c>
    </row>
    <row r="159" spans="1:11" x14ac:dyDescent="0.3">
      <c r="A159" s="5" t="str">
        <f t="shared" si="93"/>
        <v>STEM</v>
      </c>
      <c r="B159" s="5" t="str">
        <f t="shared" ca="1" si="94"/>
        <v>STEM_to_Premise_SPS_BAU_AEGIS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12.822589127696851</v>
      </c>
      <c r="H159" s="1">
        <f t="shared" si="99"/>
        <v>28.800009278108753</v>
      </c>
      <c r="I159" s="1">
        <f t="shared" si="99"/>
        <v>36.924132752890984</v>
      </c>
      <c r="J159" s="1">
        <f t="shared" si="99"/>
        <v>76.52204454376546</v>
      </c>
      <c r="K159" s="1">
        <f t="shared" si="99"/>
        <v>105.72258188894148</v>
      </c>
    </row>
    <row r="160" spans="1:11" x14ac:dyDescent="0.3">
      <c r="A160" s="5" t="str">
        <f t="shared" si="93"/>
        <v>STEM</v>
      </c>
      <c r="B160" s="5" t="str">
        <f t="shared" ca="1" si="94"/>
        <v>STEM_to_Premise_SPS_BAU_AEGIS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0.14080477727697005</v>
      </c>
      <c r="I160" s="1">
        <f>'[1]Electricity and CHPs'!E34</f>
        <v>0.15586090522803051</v>
      </c>
      <c r="J160" s="1">
        <f>'[1]Electricity and CHPs'!F34</f>
        <v>4.546918691999152</v>
      </c>
      <c r="K160" s="1">
        <f>'[1]Electricity and CHPs'!G34</f>
        <v>8.9928445384510223</v>
      </c>
    </row>
    <row r="161" spans="1:11" x14ac:dyDescent="0.3">
      <c r="A161" s="5" t="str">
        <f t="shared" si="93"/>
        <v>STEM</v>
      </c>
      <c r="B161" s="5" t="str">
        <f t="shared" ca="1" si="94"/>
        <v>STEM_to_Premise_SPS_BAU_AEGIS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4.849835826595422</v>
      </c>
      <c r="H161" s="1">
        <f>'[1]Electricity and CHPs'!D35</f>
        <v>9.5945033619896396</v>
      </c>
      <c r="I161" s="1">
        <f>'[1]Electricity and CHPs'!E35</f>
        <v>12.306502309438319</v>
      </c>
      <c r="J161" s="1">
        <f>'[1]Electricity and CHPs'!F35</f>
        <v>39.100479172046782</v>
      </c>
      <c r="K161" s="1">
        <f>'[1]Electricity and CHPs'!G35</f>
        <v>52.54892513408668</v>
      </c>
    </row>
    <row r="162" spans="1:11" x14ac:dyDescent="0.3">
      <c r="A162" s="5" t="str">
        <f t="shared" si="93"/>
        <v>STEM</v>
      </c>
      <c r="B162" s="5" t="str">
        <f t="shared" ca="1" si="94"/>
        <v>STEM_to_Premise_SPS_BAU_AEGIS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3.3906893222566641</v>
      </c>
      <c r="H162" s="1">
        <f>'[1]Electricity and CHPs'!D36</f>
        <v>8.0481981590371827</v>
      </c>
      <c r="I162" s="1">
        <f>'[1]Electricity and CHPs'!E36</f>
        <v>10.326578765036157</v>
      </c>
      <c r="J162" s="1">
        <f>'[1]Electricity and CHPs'!F36</f>
        <v>13.878073451048571</v>
      </c>
      <c r="K162" s="1">
        <f>'[1]Electricity and CHPs'!G36</f>
        <v>18.650981032671289</v>
      </c>
    </row>
    <row r="163" spans="1:11" x14ac:dyDescent="0.3">
      <c r="A163" s="5" t="str">
        <f t="shared" si="93"/>
        <v>STEM</v>
      </c>
      <c r="B163" s="5" t="str">
        <f t="shared" ca="1" si="94"/>
        <v>STEM_to_Premise_SPS_BAU_AEGIS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1.2876088461228412</v>
      </c>
      <c r="H163" s="1">
        <f>'[1]Electricity and CHPs'!D37</f>
        <v>4.1841041845858111</v>
      </c>
      <c r="I163" s="1">
        <f>'[1]Electricity and CHPs'!E37</f>
        <v>5.3685938026195155</v>
      </c>
      <c r="J163" s="1">
        <f>'[1]Electricity and CHPs'!F37</f>
        <v>7.2149850794145678</v>
      </c>
      <c r="K163" s="1">
        <f>'[1]Electricity and CHPs'!G37</f>
        <v>9.6963558199330109</v>
      </c>
    </row>
    <row r="164" spans="1:11" x14ac:dyDescent="0.3">
      <c r="A164" s="5" t="str">
        <f t="shared" si="93"/>
        <v>STEM</v>
      </c>
      <c r="B164" s="5" t="str">
        <f t="shared" ca="1" si="94"/>
        <v>STEM_to_Premise_SPS_BAU_AEGIS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3.2944551327219243</v>
      </c>
      <c r="H164" s="1">
        <f>'[1]Electricity and CHPs'!D38</f>
        <v>6.8323987952191496</v>
      </c>
      <c r="I164" s="1">
        <f>'[1]Electricity and CHPs'!E38</f>
        <v>8.7665969705689619</v>
      </c>
      <c r="J164" s="1">
        <f>'[1]Electricity and CHPs'!F38</f>
        <v>11.781588149256391</v>
      </c>
      <c r="K164" s="1">
        <f>'[1]Electricity and CHPs'!G38</f>
        <v>15.833475363799462</v>
      </c>
    </row>
    <row r="165" spans="1:11" x14ac:dyDescent="0.3">
      <c r="A165" s="5" t="str">
        <f>A168</f>
        <v>STEM</v>
      </c>
      <c r="B165" s="5" t="str">
        <f ca="1">B168</f>
        <v>STEM_to_Premise_SPS_BAU_AEGIS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1.2385725461229728E-2</v>
      </c>
      <c r="J165" s="1">
        <f>'[1]Electricity and CHPs'!F32</f>
        <v>1.3771778083522795E-2</v>
      </c>
      <c r="K165" s="1">
        <f>'[1]Electricity and CHPs'!G32</f>
        <v>46.737836389148107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STEM_to_Premise_SPS_BAU_AEGIS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1.2385725461229728E-2</v>
      </c>
      <c r="J166" s="1">
        <f t="shared" si="103"/>
        <v>1.3771778083522795E-2</v>
      </c>
      <c r="K166" s="1">
        <f t="shared" si="103"/>
        <v>46.737836389148107</v>
      </c>
    </row>
    <row r="167" spans="1:11" x14ac:dyDescent="0.3">
      <c r="A167" s="5" t="str">
        <f>A164</f>
        <v>STEM</v>
      </c>
      <c r="B167" s="5" t="str">
        <f ca="1">B164</f>
        <v>STEM_to_Premise_SPS_BAU_AEGIS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1.6381937806405201E-3</v>
      </c>
      <c r="J167" s="1">
        <f t="shared" si="104"/>
        <v>0.30830954892397472</v>
      </c>
      <c r="K167" s="1">
        <f t="shared" si="104"/>
        <v>0.1810026839761894</v>
      </c>
    </row>
    <row r="168" spans="1:11" x14ac:dyDescent="0.3">
      <c r="A168" s="5" t="str">
        <f t="shared" si="93"/>
        <v>STEM</v>
      </c>
      <c r="B168" s="5" t="str">
        <f t="shared" ca="1" si="94"/>
        <v>STEM_to_Premise_SPS_BAU_AEGIS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1.0014484715157932E-2</v>
      </c>
      <c r="K168" s="1">
        <f>'[1]Electricity and CHPs'!G30</f>
        <v>8.9680256597734643E-3</v>
      </c>
    </row>
    <row r="169" spans="1:11" x14ac:dyDescent="0.3">
      <c r="A169" s="5" t="str">
        <f>A165</f>
        <v>STEM</v>
      </c>
      <c r="B169" s="5" t="str">
        <f ca="1">B165</f>
        <v>STEM_to_Premise_SPS_BAU_AEGIS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9.4859777344696026E-4</v>
      </c>
      <c r="J169" s="1">
        <f>'[1]Electricity and CHPs'!F46</f>
        <v>0.29637547305504641</v>
      </c>
      <c r="K169" s="1">
        <f>'[1]Electricity and CHPs'!G46</f>
        <v>0.17053693854584445</v>
      </c>
    </row>
    <row r="170" spans="1:11" x14ac:dyDescent="0.3">
      <c r="A170" s="5" t="str">
        <f t="shared" si="93"/>
        <v>STEM</v>
      </c>
      <c r="B170" s="5" t="str">
        <f t="shared" ca="1" si="94"/>
        <v>STEM_to_Premise_SPS_BAU_AEGIS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6.8959600719355988E-4</v>
      </c>
      <c r="J170" s="1">
        <f>'[1]Electricity and CHPs'!F57</f>
        <v>1.9195911537703832E-3</v>
      </c>
      <c r="K170" s="1">
        <f>'[1]Electricity and CHPs'!G57</f>
        <v>1.4977197705714704E-3</v>
      </c>
    </row>
    <row r="171" spans="1:11" x14ac:dyDescent="0.3">
      <c r="A171" s="5" t="str">
        <f t="shared" si="93"/>
        <v>STEM</v>
      </c>
      <c r="B171" s="5" t="str">
        <f t="shared" ca="1" si="94"/>
        <v>STEM_to_Premise_SPS_BAU_AEGIS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0.1112094393479581</v>
      </c>
      <c r="G171" s="1">
        <f t="shared" ref="G171:K171" si="106">SUM(G172:G178)</f>
        <v>2.5816209372705044E-2</v>
      </c>
      <c r="H171" s="1">
        <f t="shared" si="106"/>
        <v>0.11118256622564184</v>
      </c>
      <c r="I171" s="1">
        <f t="shared" si="106"/>
        <v>3.1622979618872282E-2</v>
      </c>
      <c r="J171" s="1">
        <f t="shared" si="106"/>
        <v>0.50010107758469213</v>
      </c>
      <c r="K171" s="1">
        <f t="shared" si="106"/>
        <v>1.4820872267827849</v>
      </c>
    </row>
    <row r="172" spans="1:11" x14ac:dyDescent="0.3">
      <c r="A172" s="5" t="str">
        <f t="shared" si="93"/>
        <v>STEM</v>
      </c>
      <c r="B172" s="5" t="str">
        <f t="shared" ca="1" si="94"/>
        <v>STEM_to_Premise_SPS_BAU_AEGIS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9.4544297452713394E-2</v>
      </c>
      <c r="G172" s="1">
        <f>'[1]Electricity and CHPs'!C70</f>
        <v>1.0761431423718923E-2</v>
      </c>
      <c r="H172" s="1">
        <f>'[1]Electricity and CHPs'!D70</f>
        <v>9.4485572826995726E-2</v>
      </c>
      <c r="I172" s="1">
        <f>'[1]Electricity and CHPs'!E70</f>
        <v>1.5288703656327761E-3</v>
      </c>
      <c r="J172" s="1">
        <f>'[1]Electricity and CHPs'!F70</f>
        <v>1.1052951620489372E-2</v>
      </c>
      <c r="K172" s="1">
        <f>'[1]Electricity and CHPs'!G70</f>
        <v>9.3492281851067824E-2</v>
      </c>
    </row>
    <row r="173" spans="1:11" x14ac:dyDescent="0.3">
      <c r="A173" s="5" t="str">
        <f t="shared" si="93"/>
        <v>STEM</v>
      </c>
      <c r="B173" s="5" t="str">
        <f t="shared" ca="1" si="94"/>
        <v>STEM_to_Premise_SPS_BAU_AEGIS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4.0491763302290332E-3</v>
      </c>
      <c r="G173" s="1">
        <f>'[1]Electricity and CHPs'!C71</f>
        <v>3.2508388125285404E-3</v>
      </c>
      <c r="H173" s="1">
        <f>'[1]Electricity and CHPs'!D71</f>
        <v>4.0394548846839637E-3</v>
      </c>
      <c r="I173" s="1">
        <f>'[1]Electricity and CHPs'!E71</f>
        <v>2.1473332314838499E-3</v>
      </c>
      <c r="J173" s="1">
        <f>'[1]Electricity and CHPs'!F71</f>
        <v>7.537389558672819E-2</v>
      </c>
      <c r="K173" s="1">
        <f>'[1]Electricity and CHPs'!G71</f>
        <v>0.94417305762341397</v>
      </c>
    </row>
    <row r="174" spans="1:11" x14ac:dyDescent="0.3">
      <c r="A174" s="5" t="str">
        <f t="shared" si="93"/>
        <v>STEM</v>
      </c>
      <c r="B174" s="5" t="str">
        <f t="shared" ca="1" si="94"/>
        <v>STEM_to_Premise_SPS_BAU_AEGIS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3.7230722551133016E-3</v>
      </c>
      <c r="G174" s="1">
        <f>'[1]Electricity and CHPs'!C72</f>
        <v>2.9168532568215025E-3</v>
      </c>
      <c r="H174" s="1">
        <f>'[1]Electricity and CHPs'!D72</f>
        <v>3.6945829828987052E-3</v>
      </c>
      <c r="I174" s="1">
        <f>'[1]Electricity and CHPs'!E72</f>
        <v>2.0496799677773526E-3</v>
      </c>
      <c r="J174" s="1">
        <f>'[1]Electricity and CHPs'!F72</f>
        <v>5.746811899247843E-3</v>
      </c>
      <c r="K174" s="1">
        <f>'[1]Electricity and CHPs'!G72</f>
        <v>1.4895923706924608E-2</v>
      </c>
    </row>
    <row r="175" spans="1:11" x14ac:dyDescent="0.3">
      <c r="A175" s="5" t="str">
        <f t="shared" si="93"/>
        <v>STEM</v>
      </c>
      <c r="B175" s="5" t="str">
        <f t="shared" ca="1" si="94"/>
        <v>STEM_to_Premise_SPS_BAU_AEGIS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1.3382173262975394E-3</v>
      </c>
      <c r="G175" s="1">
        <f>'[1]Electricity and CHPs'!C73</f>
        <v>1.3369327375545698E-3</v>
      </c>
      <c r="H175" s="1">
        <f>'[1]Electricity and CHPs'!D73</f>
        <v>1.346469644228268E-3</v>
      </c>
      <c r="I175" s="1">
        <f>'[1]Electricity and CHPs'!E73</f>
        <v>2.1424752663348093E-3</v>
      </c>
      <c r="J175" s="1">
        <f>'[1]Electricity and CHPs'!F73</f>
        <v>4.0185954675132692E-3</v>
      </c>
      <c r="K175" s="1">
        <f>'[1]Electricity and CHPs'!G73</f>
        <v>2.9790185595253201E-3</v>
      </c>
    </row>
    <row r="176" spans="1:11" x14ac:dyDescent="0.3">
      <c r="A176" s="5" t="str">
        <f t="shared" si="93"/>
        <v>STEM</v>
      </c>
      <c r="B176" s="5" t="str">
        <f t="shared" ca="1" si="94"/>
        <v>STEM_to_Premise_SPS_BAU_AEGIS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3.1062404006759344E-3</v>
      </c>
      <c r="G176" s="1">
        <f>'[1]Electricity and CHPs'!C74</f>
        <v>3.1045881651797246E-3</v>
      </c>
      <c r="H176" s="1">
        <f>'[1]Electricity and CHPs'!D74</f>
        <v>3.1329381145024219E-3</v>
      </c>
      <c r="I176" s="1">
        <f>'[1]Electricity and CHPs'!E74</f>
        <v>1.0778802650797122E-2</v>
      </c>
      <c r="J176" s="1">
        <f>'[1]Electricity and CHPs'!F74</f>
        <v>0.20019027218686669</v>
      </c>
      <c r="K176" s="1">
        <f>'[1]Electricity and CHPs'!G74</f>
        <v>0.21199055029967157</v>
      </c>
    </row>
    <row r="177" spans="1:11" x14ac:dyDescent="0.3">
      <c r="A177" s="5" t="str">
        <f t="shared" si="93"/>
        <v>STEM</v>
      </c>
      <c r="B177" s="5" t="str">
        <f t="shared" ca="1" si="94"/>
        <v>STEM_to_Premise_SPS_BAU_AEGIS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3.1060525040784151E-3</v>
      </c>
      <c r="G177" s="1">
        <f>'[1]Electricity and CHPs'!C75</f>
        <v>3.104393981847925E-3</v>
      </c>
      <c r="H177" s="1">
        <f>'[1]Electricity and CHPs'!D75</f>
        <v>3.132729836104923E-3</v>
      </c>
      <c r="I177" s="1">
        <f>'[1]Electricity and CHPs'!E75</f>
        <v>1.0778363955144463E-2</v>
      </c>
      <c r="J177" s="1">
        <f>'[1]Electricity and CHPs'!F75</f>
        <v>0.20018417425990562</v>
      </c>
      <c r="K177" s="1">
        <f>'[1]Electricity and CHPs'!G75</f>
        <v>0.21202471736506012</v>
      </c>
    </row>
    <row r="178" spans="1:11" x14ac:dyDescent="0.3">
      <c r="A178" s="5" t="str">
        <f t="shared" si="93"/>
        <v>STEM</v>
      </c>
      <c r="B178" s="5" t="str">
        <f t="shared" ca="1" si="94"/>
        <v>STEM_to_Premise_SPS_BAU_AEGIS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1.342383078850502E-3</v>
      </c>
      <c r="G178" s="1">
        <f>'[1]Electricity and CHPs'!C76</f>
        <v>1.3411709950538577E-3</v>
      </c>
      <c r="H178" s="1">
        <f>'[1]Electricity and CHPs'!D76</f>
        <v>1.3508179362278225E-3</v>
      </c>
      <c r="I178" s="1">
        <f>'[1]Electricity and CHPs'!E76</f>
        <v>2.1974541817019132E-3</v>
      </c>
      <c r="J178" s="1">
        <f>'[1]Electricity and CHPs'!F76</f>
        <v>3.5343765639412102E-3</v>
      </c>
      <c r="K178" s="1">
        <f>'[1]Electricity and CHPs'!G76</f>
        <v>2.5316773771217019E-3</v>
      </c>
    </row>
    <row r="179" spans="1:11" x14ac:dyDescent="0.3">
      <c r="A179" s="9" t="str">
        <f t="shared" si="93"/>
        <v>STEM</v>
      </c>
      <c r="B179" s="9" t="str">
        <f t="shared" ca="1" si="94"/>
        <v>STEM_to_Premise_SPS_BAU_AEGIS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29.615602773477811</v>
      </c>
      <c r="G179" s="3">
        <f t="shared" ref="G179:K179" si="107">SUM(G180,G231)</f>
        <v>33.741982426575987</v>
      </c>
      <c r="H179" s="3">
        <f t="shared" si="107"/>
        <v>33.963599585739175</v>
      </c>
      <c r="I179" s="3">
        <f t="shared" si="107"/>
        <v>42.318821470700875</v>
      </c>
      <c r="J179" s="3">
        <f t="shared" si="107"/>
        <v>45.077632243975266</v>
      </c>
      <c r="K179" s="3">
        <f t="shared" si="107"/>
        <v>51.67829917736946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23.057999136732441</v>
      </c>
      <c r="G180" s="1">
        <f t="shared" si="108"/>
        <v>25.545366888877254</v>
      </c>
      <c r="H180" s="1">
        <f t="shared" si="108"/>
        <v>25.64021569799306</v>
      </c>
      <c r="I180" s="1">
        <f t="shared" si="108"/>
        <v>28.540287448512458</v>
      </c>
      <c r="J180" s="1">
        <f t="shared" si="108"/>
        <v>29.788521613788109</v>
      </c>
      <c r="K180" s="1">
        <f t="shared" si="108"/>
        <v>33.097574647645274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17.239238585037455</v>
      </c>
      <c r="G181" s="1">
        <f t="shared" si="109"/>
        <v>13.317764532985668</v>
      </c>
      <c r="H181" s="1">
        <f t="shared" si="109"/>
        <v>14.16571369460172</v>
      </c>
      <c r="I181" s="1">
        <f t="shared" si="109"/>
        <v>12.817004200795541</v>
      </c>
      <c r="J181" s="1">
        <f t="shared" si="109"/>
        <v>13.696221540809464</v>
      </c>
      <c r="K181" s="1">
        <f t="shared" si="109"/>
        <v>10.777253302777183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9.263716638956138E-3</v>
      </c>
      <c r="G182" s="1">
        <f t="shared" ref="G182:K182" si="110">G183</f>
        <v>4.2077712647183203E-4</v>
      </c>
      <c r="H182" s="1">
        <f t="shared" si="110"/>
        <v>5.0203947492891542E-3</v>
      </c>
      <c r="I182" s="1">
        <f t="shared" si="110"/>
        <v>1.3067714180345054E-3</v>
      </c>
      <c r="J182" s="1">
        <f t="shared" si="110"/>
        <v>1.4314783484751989E-3</v>
      </c>
      <c r="K182" s="1">
        <f t="shared" si="110"/>
        <v>5.0943231538495716E-6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9.263716638956138E-3</v>
      </c>
      <c r="G183" s="1">
        <f>'[1]Electricity and CHPs'!C$94</f>
        <v>4.2077712647183203E-4</v>
      </c>
      <c r="H183" s="1">
        <f>'[1]Electricity and CHPs'!D$94</f>
        <v>5.0203947492891542E-3</v>
      </c>
      <c r="I183" s="1">
        <f>'[1]Electricity and CHPs'!E$94</f>
        <v>1.3067714180345054E-3</v>
      </c>
      <c r="J183" s="1">
        <f>'[1]Electricity and CHPs'!F$94</f>
        <v>1.4314783484751989E-3</v>
      </c>
      <c r="K183" s="1">
        <f>'[1]Electricity and CHPs'!G$94</f>
        <v>5.0943231538495716E-6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9.263716638956138E-3</v>
      </c>
      <c r="G184" s="1">
        <f t="shared" ref="G184:K184" si="111">G183-G185</f>
        <v>4.2077712647183203E-4</v>
      </c>
      <c r="H184" s="1">
        <f t="shared" si="111"/>
        <v>5.0203947492891542E-3</v>
      </c>
      <c r="I184" s="1">
        <f t="shared" si="111"/>
        <v>1.3067714180345054E-3</v>
      </c>
      <c r="J184" s="1">
        <f t="shared" si="111"/>
        <v>1.4314783484751989E-3</v>
      </c>
      <c r="K184" s="1">
        <f t="shared" si="111"/>
        <v>5.0943231538495716E-6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1.8035522067821592</v>
      </c>
      <c r="G186" s="1">
        <f t="shared" ref="G186:K186" si="113">SUM(G187:G188)</f>
        <v>9.6479056179017946E-4</v>
      </c>
      <c r="H186" s="1">
        <f t="shared" si="113"/>
        <v>1.4757896352878375E-2</v>
      </c>
      <c r="I186" s="1">
        <f t="shared" si="113"/>
        <v>2.8606043242020741E-2</v>
      </c>
      <c r="J186" s="1">
        <f t="shared" si="113"/>
        <v>5.4618518372957711E-2</v>
      </c>
      <c r="K186" s="1">
        <f t="shared" si="113"/>
        <v>7.430898971556521E-3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1.8035522067821592</v>
      </c>
      <c r="G187" s="1">
        <f>'[1]Electricity and CHPs'!C$91</f>
        <v>9.6479056179017946E-4</v>
      </c>
      <c r="H187" s="1">
        <f>'[1]Electricity and CHPs'!D$91</f>
        <v>1.4757896352878375E-2</v>
      </c>
      <c r="I187" s="1">
        <f>'[1]Electricity and CHPs'!E$91</f>
        <v>2.8606043242020741E-2</v>
      </c>
      <c r="J187" s="1">
        <f>'[1]Electricity and CHPs'!F$91</f>
        <v>3.1716942325974162E-2</v>
      </c>
      <c r="K187" s="1">
        <f>'[1]Electricity and CHPs'!G$91</f>
        <v>8.6481942711806863E-4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2.2901576046983552E-2</v>
      </c>
      <c r="K188" s="1">
        <f>'[1]Electricity and CHPs'!G$95</f>
        <v>6.5660795444384525E-3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1.7567178229013631</v>
      </c>
      <c r="G189" s="1">
        <f t="shared" ref="G189:K189" si="114">SUM(G190:G191)</f>
        <v>8.9453143355091506E-4</v>
      </c>
      <c r="H189" s="1">
        <f t="shared" si="114"/>
        <v>1.2809154173500448E-2</v>
      </c>
      <c r="I189" s="1">
        <f t="shared" si="114"/>
        <v>2.8560287143138446E-2</v>
      </c>
      <c r="J189" s="1">
        <f t="shared" si="114"/>
        <v>5.4020649819788838E-2</v>
      </c>
      <c r="K189" s="1">
        <f t="shared" si="114"/>
        <v>6.9788323826445141E-3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1.7567178229013631</v>
      </c>
      <c r="G190" s="1">
        <f t="shared" ref="G190:K190" si="115">G187-G193</f>
        <v>8.9453143355091506E-4</v>
      </c>
      <c r="H190" s="1">
        <f t="shared" si="115"/>
        <v>1.2809154173500448E-2</v>
      </c>
      <c r="I190" s="1">
        <f t="shared" si="115"/>
        <v>2.8560287143138446E-2</v>
      </c>
      <c r="J190" s="1">
        <f t="shared" si="115"/>
        <v>3.1369760399692553E-2</v>
      </c>
      <c r="K190" s="1">
        <f t="shared" si="115"/>
        <v>8.1220722367692704E-4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2.2650889420096285E-2</v>
      </c>
      <c r="K191" s="1">
        <f t="shared" si="116"/>
        <v>6.1666251589675867E-3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4.6834383880796041E-2</v>
      </c>
      <c r="G192" s="1">
        <f t="shared" ref="G192:K192" si="117">SUM(G193:G194)</f>
        <v>7.0259128239264347E-5</v>
      </c>
      <c r="H192" s="1">
        <f t="shared" si="117"/>
        <v>1.9487421793779275E-3</v>
      </c>
      <c r="I192" s="1">
        <f t="shared" si="117"/>
        <v>4.575609888229672E-5</v>
      </c>
      <c r="J192" s="1">
        <f t="shared" si="117"/>
        <v>5.9786855316887474E-4</v>
      </c>
      <c r="K192" s="1">
        <f t="shared" si="117"/>
        <v>4.5206658891200704E-4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4.6834383880796041E-2</v>
      </c>
      <c r="G193" s="1">
        <f t="shared" si="118"/>
        <v>7.0259128239264347E-5</v>
      </c>
      <c r="H193" s="1">
        <f t="shared" si="118"/>
        <v>1.9487421793779275E-3</v>
      </c>
      <c r="I193" s="1">
        <f t="shared" si="118"/>
        <v>4.575609888229672E-5</v>
      </c>
      <c r="J193" s="1">
        <f t="shared" si="118"/>
        <v>3.4718192628160725E-4</v>
      </c>
      <c r="K193" s="1">
        <f t="shared" si="118"/>
        <v>5.2612203441141568E-5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2.5068662688726748E-4</v>
      </c>
      <c r="K194" s="1">
        <f t="shared" si="118"/>
        <v>3.9945438547086545E-4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14.159829118720655</v>
      </c>
      <c r="G195" s="1">
        <f t="shared" ref="G195:K195" si="119">SUM(G196:G197)</f>
        <v>13.051659632461373</v>
      </c>
      <c r="H195" s="1">
        <f t="shared" si="119"/>
        <v>13.178291658315135</v>
      </c>
      <c r="I195" s="1">
        <f t="shared" si="119"/>
        <v>12.779644715665631</v>
      </c>
      <c r="J195" s="1">
        <f t="shared" si="119"/>
        <v>11.969237595402376</v>
      </c>
      <c r="K195" s="1">
        <f t="shared" si="119"/>
        <v>10.757764275350072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14.159829118720655</v>
      </c>
      <c r="G196" s="1">
        <f>'[1]Electricity and CHPs'!C$93-G197</f>
        <v>13.051659632461373</v>
      </c>
      <c r="H196" s="1">
        <f>'[1]Electricity and CHPs'!D$93-H197</f>
        <v>13.178291658315135</v>
      </c>
      <c r="I196" s="1">
        <f>'[1]Electricity and CHPs'!E$93-I197</f>
        <v>12.779644715665631</v>
      </c>
      <c r="J196" s="1">
        <f>'[1]Electricity and CHPs'!F$93-J197</f>
        <v>7.1038192114711531</v>
      </c>
      <c r="K196" s="1">
        <f>'[1]Electricity and CHPs'!G$93-K197</f>
        <v>4.4516023769404356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4.8654183839312228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6.3061618984096359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7.0799145593603274</v>
      </c>
      <c r="G198" s="1">
        <f t="shared" ref="G198:K198" si="120">SUM(G199:G200)</f>
        <v>6.5258298162306865</v>
      </c>
      <c r="H198" s="1">
        <f t="shared" si="120"/>
        <v>6.5891458291575677</v>
      </c>
      <c r="I198" s="1">
        <f t="shared" si="120"/>
        <v>6.3898223578328164</v>
      </c>
      <c r="J198" s="1">
        <f t="shared" si="120"/>
        <v>5.984618797701188</v>
      </c>
      <c r="K198" s="1">
        <f t="shared" si="120"/>
        <v>5.3788821376750358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7.0799145593603274</v>
      </c>
      <c r="G199" s="1">
        <f t="shared" si="121"/>
        <v>6.5258298162306865</v>
      </c>
      <c r="H199" s="1">
        <f t="shared" si="121"/>
        <v>6.5891458291575677</v>
      </c>
      <c r="I199" s="1">
        <f t="shared" si="121"/>
        <v>6.3898223578328164</v>
      </c>
      <c r="J199" s="1">
        <f t="shared" si="121"/>
        <v>3.5519096057355766</v>
      </c>
      <c r="K199" s="1">
        <f t="shared" si="121"/>
        <v>2.2258011884702178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2.4327091919656114</v>
      </c>
      <c r="K200" s="1">
        <f t="shared" si="122"/>
        <v>3.153080949204818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7.0799145593603274</v>
      </c>
      <c r="G201" s="1">
        <f t="shared" ref="G201:K201" si="123">SUM(G202:G203)</f>
        <v>6.5258298162306865</v>
      </c>
      <c r="H201" s="1">
        <f t="shared" si="123"/>
        <v>6.5891458291575677</v>
      </c>
      <c r="I201" s="1">
        <f t="shared" si="123"/>
        <v>6.3898223578328146</v>
      </c>
      <c r="J201" s="1">
        <f t="shared" si="123"/>
        <v>5.984618797701188</v>
      </c>
      <c r="K201" s="1">
        <f t="shared" si="123"/>
        <v>5.3788821376750358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7.0799145593603274</v>
      </c>
      <c r="G202" s="1">
        <f t="shared" si="124"/>
        <v>6.5258298162306865</v>
      </c>
      <c r="H202" s="1">
        <f t="shared" si="124"/>
        <v>6.5891458291575677</v>
      </c>
      <c r="I202" s="1">
        <f t="shared" si="124"/>
        <v>6.3898223578328146</v>
      </c>
      <c r="J202" s="1">
        <f t="shared" si="124"/>
        <v>3.5519096057355766</v>
      </c>
      <c r="K202" s="1">
        <f t="shared" si="124"/>
        <v>2.2258011884702178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2.4327091919656114</v>
      </c>
      <c r="K203" s="1">
        <f t="shared" si="124"/>
        <v>3.153080949204818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1.2665935428956829</v>
      </c>
      <c r="G204" s="1">
        <f t="shared" ref="G204:K204" si="125">G205</f>
        <v>0.26471933283603299</v>
      </c>
      <c r="H204" s="1">
        <f t="shared" si="125"/>
        <v>0.96764374518441842</v>
      </c>
      <c r="I204" s="1">
        <f t="shared" si="125"/>
        <v>7.4466704698553403E-3</v>
      </c>
      <c r="J204" s="1">
        <f t="shared" si="125"/>
        <v>1.6587735029601052</v>
      </c>
      <c r="K204" s="1">
        <f t="shared" si="125"/>
        <v>7.3623984744773218E-4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1.2665935428956829</v>
      </c>
      <c r="G205" s="1">
        <f>'[1]Electricity and CHPs'!C$92</f>
        <v>0.26471933283603299</v>
      </c>
      <c r="H205" s="1">
        <f>'[1]Electricity and CHPs'!D$92</f>
        <v>0.96764374518441842</v>
      </c>
      <c r="I205" s="1">
        <f>'[1]Electricity and CHPs'!E$92</f>
        <v>7.4466704698553403E-3</v>
      </c>
      <c r="J205" s="1">
        <f>'[1]Electricity and CHPs'!F$92</f>
        <v>1.6587735029601052</v>
      </c>
      <c r="K205" s="1">
        <f>'[1]Electricity and CHPs'!G$92</f>
        <v>7.3623984744773218E-4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1.2160445725548884E-2</v>
      </c>
      <c r="K206" s="1">
        <f t="shared" si="126"/>
        <v>1.1316794284952209E-2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1.2160445725548884E-2</v>
      </c>
      <c r="K207" s="1">
        <f>'[1]Electricity and CHPs'!G$96</f>
        <v>1.1316794284952209E-2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5.818760551694985</v>
      </c>
      <c r="G208" s="1">
        <f t="shared" ref="G208:K208" si="127">SUM(G209,G215,G217,G223,G225,G227,G229)</f>
        <v>12.227602355891587</v>
      </c>
      <c r="H208" s="1">
        <f t="shared" si="127"/>
        <v>11.47450200339134</v>
      </c>
      <c r="I208" s="1">
        <f t="shared" si="127"/>
        <v>15.723283247716918</v>
      </c>
      <c r="J208" s="1">
        <f t="shared" si="127"/>
        <v>16.092300072978645</v>
      </c>
      <c r="K208" s="1">
        <f t="shared" si="127"/>
        <v>22.320321344868091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2.634673703793398</v>
      </c>
      <c r="G209" s="1">
        <f t="shared" ref="G209:K209" si="128">+G210</f>
        <v>1.4787049236692793</v>
      </c>
      <c r="H209" s="1">
        <f t="shared" si="128"/>
        <v>2.8122581989579434</v>
      </c>
      <c r="I209" s="1">
        <f t="shared" si="128"/>
        <v>0.44413466435354348</v>
      </c>
      <c r="J209" s="1">
        <f t="shared" si="128"/>
        <v>7.5472645258470132E-3</v>
      </c>
      <c r="K209" s="1">
        <f t="shared" si="128"/>
        <v>3.2025696519802523E-4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2.634673703793398</v>
      </c>
      <c r="G210" s="1">
        <f>'[1]Electricity and CHPs'!C$97+G214</f>
        <v>1.4787049236692793</v>
      </c>
      <c r="H210" s="1">
        <f>'[1]Electricity and CHPs'!D$97+H214</f>
        <v>2.8122581989579434</v>
      </c>
      <c r="I210" s="1">
        <f>'[1]Electricity and CHPs'!E$97+I214</f>
        <v>0.44413466435354348</v>
      </c>
      <c r="J210" s="1">
        <f>'[1]Electricity and CHPs'!F$97+J214</f>
        <v>7.5472645258470132E-3</v>
      </c>
      <c r="K210" s="1">
        <f>'[1]Electricity and CHPs'!G$97+K214</f>
        <v>3.2025696519802523E-4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1.7328988256882503</v>
      </c>
      <c r="G211" s="1">
        <f t="shared" ref="G211:K211" si="129">G212</f>
        <v>1.4784027654479035</v>
      </c>
      <c r="H211" s="1">
        <f t="shared" si="129"/>
        <v>2.8108856811547267</v>
      </c>
      <c r="I211" s="1">
        <f t="shared" si="129"/>
        <v>0.44384081437560341</v>
      </c>
      <c r="J211" s="1">
        <f t="shared" si="129"/>
        <v>6.9245491383485335E-3</v>
      </c>
      <c r="K211" s="1">
        <f t="shared" si="129"/>
        <v>1.2287660655025309E-4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1.7328988256882503</v>
      </c>
      <c r="G212" s="1">
        <f t="shared" ref="G212:K212" si="130">G210-G214</f>
        <v>1.4784027654479035</v>
      </c>
      <c r="H212" s="1">
        <f t="shared" si="130"/>
        <v>2.8108856811547267</v>
      </c>
      <c r="I212" s="1">
        <f t="shared" si="130"/>
        <v>0.44384081437560341</v>
      </c>
      <c r="J212" s="1">
        <f t="shared" si="130"/>
        <v>6.9245491383485335E-3</v>
      </c>
      <c r="K212" s="1">
        <f t="shared" si="130"/>
        <v>1.2287660655025309E-4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0.90177487810514767</v>
      </c>
      <c r="G213" s="1">
        <f t="shared" ref="G213:K213" si="131">G214</f>
        <v>3.0215822137571969E-4</v>
      </c>
      <c r="H213" s="1">
        <f t="shared" si="131"/>
        <v>1.3725178032168541E-3</v>
      </c>
      <c r="I213" s="1">
        <f t="shared" si="131"/>
        <v>2.9384997794006427E-4</v>
      </c>
      <c r="J213" s="1">
        <f t="shared" si="131"/>
        <v>6.2271538749847962E-4</v>
      </c>
      <c r="K213" s="1">
        <f t="shared" si="131"/>
        <v>1.9738035864777214E-4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0.90177487810514767</v>
      </c>
      <c r="G214" s="1">
        <f>'[1]Electricity and CHPs'!C$98</f>
        <v>3.0215822137571969E-4</v>
      </c>
      <c r="H214" s="1">
        <f>'[1]Electricity and CHPs'!D$98</f>
        <v>1.3725178032168541E-3</v>
      </c>
      <c r="I214" s="1">
        <f>'[1]Electricity and CHPs'!E$98</f>
        <v>2.9384997794006427E-4</v>
      </c>
      <c r="J214" s="1">
        <f>'[1]Electricity and CHPs'!F$98</f>
        <v>6.2271538749847962E-4</v>
      </c>
      <c r="K214" s="1">
        <f>'[1]Electricity and CHPs'!G$98</f>
        <v>1.9738035864777214E-4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1.4500012780276748</v>
      </c>
      <c r="G215" s="1">
        <f t="shared" ref="G215:K215" si="132">+G216</f>
        <v>3.8013922711916921</v>
      </c>
      <c r="H215" s="1">
        <f t="shared" si="132"/>
        <v>3.800928723038159</v>
      </c>
      <c r="I215" s="1">
        <f t="shared" si="132"/>
        <v>1.0207651474600383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1.4500012780276748</v>
      </c>
      <c r="G216" s="1">
        <f>'[1]Electricity and CHPs'!C$99</f>
        <v>3.8013922711916921</v>
      </c>
      <c r="H216" s="1">
        <f>'[1]Electricity and CHPs'!D$99</f>
        <v>3.800928723038159</v>
      </c>
      <c r="I216" s="1">
        <f>'[1]Electricity and CHPs'!E$99</f>
        <v>1.0207651474600383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0.18406463905627207</v>
      </c>
      <c r="G217" s="1">
        <f t="shared" ref="G217:K217" si="133">+G218</f>
        <v>1.9962159431124906</v>
      </c>
      <c r="H217" s="1">
        <f t="shared" si="133"/>
        <v>1.3464574567053033E-3</v>
      </c>
      <c r="I217" s="1">
        <f t="shared" si="133"/>
        <v>5.3471016794522509E-4</v>
      </c>
      <c r="J217" s="1">
        <f t="shared" si="133"/>
        <v>2.9369868210040194E-4</v>
      </c>
      <c r="K217" s="1">
        <f t="shared" si="133"/>
        <v>1.2662222927509364E-6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0.18406463905627207</v>
      </c>
      <c r="G218" s="1">
        <f>'[1]Electricity and CHPs'!C$100</f>
        <v>1.9962159431124906</v>
      </c>
      <c r="H218" s="1">
        <f>'[1]Electricity and CHPs'!D$100</f>
        <v>1.3464574567053033E-3</v>
      </c>
      <c r="I218" s="1">
        <f>'[1]Electricity and CHPs'!E$100</f>
        <v>5.3471016794522509E-4</v>
      </c>
      <c r="J218" s="1">
        <f>'[1]Electricity and CHPs'!F$100</f>
        <v>2.9369868210040194E-4</v>
      </c>
      <c r="K218" s="1">
        <f>'[1]Electricity and CHPs'!G$100</f>
        <v>1.2662222927509364E-6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0.18406463905627207</v>
      </c>
      <c r="G219" s="1">
        <f t="shared" ref="G219:K219" si="134">G220</f>
        <v>1.9962159431124906</v>
      </c>
      <c r="H219" s="1">
        <f t="shared" si="134"/>
        <v>1.3464574567053033E-3</v>
      </c>
      <c r="I219" s="1">
        <f t="shared" si="134"/>
        <v>5.3471016794522509E-4</v>
      </c>
      <c r="J219" s="1">
        <f t="shared" si="134"/>
        <v>2.9369868210040194E-4</v>
      </c>
      <c r="K219" s="1">
        <f t="shared" si="134"/>
        <v>1.2662222927509364E-6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0.18406463905627207</v>
      </c>
      <c r="G220" s="1">
        <f t="shared" ref="G220:K220" si="135">G218-G222</f>
        <v>1.9962159431124906</v>
      </c>
      <c r="H220" s="1">
        <f t="shared" si="135"/>
        <v>1.3464574567053033E-3</v>
      </c>
      <c r="I220" s="1">
        <f t="shared" si="135"/>
        <v>5.3471016794522509E-4</v>
      </c>
      <c r="J220" s="1">
        <f t="shared" si="135"/>
        <v>2.9369868210040194E-4</v>
      </c>
      <c r="K220" s="1">
        <f t="shared" si="135"/>
        <v>1.2662222927509364E-6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1.5500209308176398</v>
      </c>
      <c r="G223" s="1">
        <f t="shared" ref="G223:K223" si="137">+G224</f>
        <v>1.3988944133203751</v>
      </c>
      <c r="H223" s="1">
        <f t="shared" si="137"/>
        <v>1.199377796857251</v>
      </c>
      <c r="I223" s="1">
        <f t="shared" si="137"/>
        <v>0.9280564139209353</v>
      </c>
      <c r="J223" s="1">
        <f t="shared" si="137"/>
        <v>0.55566300549260816</v>
      </c>
      <c r="K223" s="1">
        <f t="shared" si="137"/>
        <v>0.33269870210593117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1.5500209308176398</v>
      </c>
      <c r="G224" s="1">
        <f>'[1]Electricity and CHPs'!C$101</f>
        <v>1.3988944133203751</v>
      </c>
      <c r="H224" s="1">
        <f>'[1]Electricity and CHPs'!D$101</f>
        <v>1.199377796857251</v>
      </c>
      <c r="I224" s="1">
        <f>'[1]Electricity and CHPs'!E$101</f>
        <v>0.9280564139209353</v>
      </c>
      <c r="J224" s="1">
        <f>'[1]Electricity and CHPs'!F$101</f>
        <v>0.55566300549260816</v>
      </c>
      <c r="K224" s="1">
        <f>'[1]Electricity and CHPs'!G$101</f>
        <v>0.33269870210593117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2.1079476492961077E-7</v>
      </c>
      <c r="K225" s="1">
        <f t="shared" si="138"/>
        <v>6.6070802813526829E-7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2.1079476492961077E-7</v>
      </c>
      <c r="K226" s="1">
        <f>'[1]Electricity and CHPs'!G$102</f>
        <v>6.6070802813526829E-7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1.1356322958992637E-4</v>
      </c>
      <c r="K227" s="1">
        <f t="shared" si="139"/>
        <v>9.7816765717924126E-5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1.1356322958992637E-4</v>
      </c>
      <c r="K228" s="1">
        <f>'[1]Electricity and CHPs'!G$90</f>
        <v>9.7816765717924126E-5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3.5523948045977494</v>
      </c>
      <c r="H229" s="1">
        <f t="shared" si="140"/>
        <v>3.6605908270812799</v>
      </c>
      <c r="I229" s="1">
        <f t="shared" si="140"/>
        <v>13.329792311814456</v>
      </c>
      <c r="J229" s="1">
        <f t="shared" si="140"/>
        <v>15.528682330253734</v>
      </c>
      <c r="K229" s="1">
        <f t="shared" si="140"/>
        <v>21.987202642100922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3.5523948045977494</v>
      </c>
      <c r="H230" s="1">
        <f>'[1]Electricity and CHPs'!D$123</f>
        <v>3.6605908270812799</v>
      </c>
      <c r="I230" s="1">
        <f>'[1]Electricity and CHPs'!E$123</f>
        <v>13.329792311814456</v>
      </c>
      <c r="J230" s="1">
        <f>'[1]Electricity and CHPs'!F$123</f>
        <v>15.528682330253734</v>
      </c>
      <c r="K230" s="1">
        <f>'[1]Electricity and CHPs'!G$123</f>
        <v>21.987202642100922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6.5576036367453687</v>
      </c>
      <c r="G231" s="1">
        <f t="shared" ref="G231:K231" si="141">SUM(G232,G238,G271,G280,G286)</f>
        <v>8.1966155376987331</v>
      </c>
      <c r="H231" s="1">
        <f t="shared" si="141"/>
        <v>8.3233838877461181</v>
      </c>
      <c r="I231" s="1">
        <f t="shared" si="141"/>
        <v>13.778534022188415</v>
      </c>
      <c r="J231" s="1">
        <f t="shared" si="141"/>
        <v>15.289110630187155</v>
      </c>
      <c r="K231" s="1">
        <f t="shared" si="141"/>
        <v>18.580724529724186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0.92935150825081869</v>
      </c>
      <c r="G232" s="1">
        <f t="shared" ref="G232:K232" si="142">+G233</f>
        <v>2.0705062109470709</v>
      </c>
      <c r="H232" s="1">
        <f t="shared" si="142"/>
        <v>3.3977326267592527E-2</v>
      </c>
      <c r="I232" s="1">
        <f t="shared" si="142"/>
        <v>1.3142263355284434</v>
      </c>
      <c r="J232" s="1">
        <f t="shared" si="142"/>
        <v>1.1296484376645884E-2</v>
      </c>
      <c r="K232" s="1">
        <f t="shared" si="142"/>
        <v>3.3237096234073728E-3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0.92935150825081869</v>
      </c>
      <c r="G233" s="1">
        <f>'[1]Electricity and CHPs'!C$104</f>
        <v>2.0705062109470709</v>
      </c>
      <c r="H233" s="1">
        <f>'[1]Electricity and CHPs'!D$104</f>
        <v>3.3977326267592527E-2</v>
      </c>
      <c r="I233" s="1">
        <f>'[1]Electricity and CHPs'!E$104</f>
        <v>1.3142263355284434</v>
      </c>
      <c r="J233" s="1">
        <f>'[1]Electricity and CHPs'!F$104</f>
        <v>1.1296484376645884E-2</v>
      </c>
      <c r="K233" s="1">
        <f>'[1]Electricity and CHPs'!G$104</f>
        <v>3.3237096234073728E-3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0.92935150825081869</v>
      </c>
      <c r="G234" s="1">
        <f t="shared" ref="G234:K234" si="143">G235</f>
        <v>2.0705062109470709</v>
      </c>
      <c r="H234" s="1">
        <f t="shared" si="143"/>
        <v>3.3977326267592527E-2</v>
      </c>
      <c r="I234" s="1">
        <f t="shared" si="143"/>
        <v>1.3142263355284434</v>
      </c>
      <c r="J234" s="1">
        <f t="shared" si="143"/>
        <v>1.1296484376645884E-2</v>
      </c>
      <c r="K234" s="1">
        <f t="shared" si="143"/>
        <v>3.3237096234073728E-3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0.92935150825081869</v>
      </c>
      <c r="G235" s="1">
        <f t="shared" ref="G235:K235" si="144">G233-G237</f>
        <v>2.0705062109470709</v>
      </c>
      <c r="H235" s="1">
        <f t="shared" si="144"/>
        <v>3.3977326267592527E-2</v>
      </c>
      <c r="I235" s="1">
        <f t="shared" si="144"/>
        <v>1.3142263355284434</v>
      </c>
      <c r="J235" s="1">
        <f t="shared" si="144"/>
        <v>1.1296484376645884E-2</v>
      </c>
      <c r="K235" s="1">
        <f t="shared" si="144"/>
        <v>3.3237096234073728E-3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3.0336730202686262</v>
      </c>
      <c r="G238" s="1">
        <f t="shared" ref="G238:K238" si="147">SUM(G239:G248)</f>
        <v>2.4506917581117462</v>
      </c>
      <c r="H238" s="1">
        <f t="shared" si="147"/>
        <v>2.3768124129505956</v>
      </c>
      <c r="I238" s="1">
        <f t="shared" si="147"/>
        <v>4.6180786701869092</v>
      </c>
      <c r="J238" s="1">
        <f t="shared" si="147"/>
        <v>5.2929966496705045</v>
      </c>
      <c r="K238" s="1">
        <f t="shared" si="147"/>
        <v>4.0240410893921359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0.77174733552566932</v>
      </c>
      <c r="G239" s="1">
        <f>'[1]Electricity and CHPs_IN'!C$39*0.75-G86-G240</f>
        <v>0.10317324107193862</v>
      </c>
      <c r="H239" s="1">
        <f>'[1]Electricity and CHPs_IN'!D$39*0.75-H86-H240</f>
        <v>5.8253946077610377E-2</v>
      </c>
      <c r="I239" s="1">
        <f>'[1]Electricity and CHPs_IN'!E$39*0.75-I86-I240</f>
        <v>4.0649528233101168E-2</v>
      </c>
      <c r="J239" s="1">
        <f>'[1]Electricity and CHPs'!F$103-J240</f>
        <v>7.4661107296488505E-2</v>
      </c>
      <c r="K239" s="1">
        <f>'[1]Electricity and CHPs'!G$103-K240</f>
        <v>2.5421668198181788E-2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2.0583868561743858E-2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1.4705011284481827E-2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3.2178669275694411E-4</v>
      </c>
      <c r="J241" s="1">
        <f>'[1]Electricity and CHPs'!F$107</f>
        <v>2.3330803113870415E-3</v>
      </c>
      <c r="K241" s="1">
        <f>'[1]Electricity and CHPs'!G$107</f>
        <v>3.2732708743798462E-4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4.1794775775134733E-2</v>
      </c>
      <c r="G242" s="1">
        <f>'[1]Electricity and CHPs'!C$109</f>
        <v>9.3660969656098533E-3</v>
      </c>
      <c r="H242" s="1">
        <f>'[1]Electricity and CHPs'!D$109</f>
        <v>3.4023130962916537E-2</v>
      </c>
      <c r="I242" s="1">
        <f>'[1]Electricity and CHPs'!E$109</f>
        <v>3.0270286785596387E-2</v>
      </c>
      <c r="J242" s="1">
        <f>'[1]Electricity and CHPs'!F$109</f>
        <v>7.687296174996279E-2</v>
      </c>
      <c r="K242" s="1">
        <f>'[1]Electricity and CHPs'!G$109</f>
        <v>0.1417977106000203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0.10324259155692579</v>
      </c>
      <c r="G244" s="1">
        <f>'[1]Electricity and CHPs'!C$112</f>
        <v>9.4774430852869324E-3</v>
      </c>
      <c r="H244" s="1">
        <f>'[1]Electricity and CHPs'!D$112</f>
        <v>5.0340260911532098E-2</v>
      </c>
      <c r="I244" s="1">
        <f>'[1]Electricity and CHPs'!E$112</f>
        <v>0.53317038972267139</v>
      </c>
      <c r="J244" s="1">
        <f>'[1]Electricity and CHPs'!F$112</f>
        <v>1.2951608857585353</v>
      </c>
      <c r="K244" s="1">
        <f>'[1]Electricity and CHPs'!G$112</f>
        <v>1.1836493386968829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1.4243112642866225</v>
      </c>
      <c r="G246" s="1">
        <f>'[1]Electricity and CHPs'!C$115</f>
        <v>1.5784398556077346</v>
      </c>
      <c r="H246" s="1">
        <f>'[1]Electricity and CHPs'!D$115</f>
        <v>1.5777302752203173</v>
      </c>
      <c r="I246" s="1">
        <f>'[1]Electricity and CHPs'!E$115</f>
        <v>1.4087559875593716</v>
      </c>
      <c r="J246" s="1">
        <f>'[1]Electricity and CHPs'!F$115</f>
        <v>1.0884936317879126</v>
      </c>
      <c r="K246" s="1">
        <f>'[1]Electricity and CHPs'!G$115</f>
        <v>2.648059086339658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0.69257705312427398</v>
      </c>
      <c r="G247" s="1">
        <f>'[1]Electricity and CHPs'!C$116</f>
        <v>0.75023512138117621</v>
      </c>
      <c r="H247" s="1">
        <f>'[1]Electricity and CHPs'!D$116</f>
        <v>0.65646479977821937</v>
      </c>
      <c r="I247" s="1">
        <f>'[1]Electricity and CHPs'!E$116</f>
        <v>2.6046629322371664</v>
      </c>
      <c r="J247" s="1">
        <f>'[1]Electricity and CHPs'!F$116</f>
        <v>2.7337937325625061</v>
      </c>
      <c r="K247" s="1">
        <f>'[1]Electricity and CHPs'!G$116</f>
        <v>9.8827665198504416E-3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2.4775895624488519E-4</v>
      </c>
      <c r="J248" s="1">
        <f>'[1]Electricity and CHPs'!F$118</f>
        <v>1.0973816419686166E-3</v>
      </c>
      <c r="K248" s="1">
        <f>'[1]Electricity and CHPs'!G$118</f>
        <v>1.9818066562239924E-4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1.5675700817519509</v>
      </c>
      <c r="G249" s="1">
        <f t="shared" ref="G249:K249" si="148">SUM(G250:G259)</f>
        <v>0.80873173480952354</v>
      </c>
      <c r="H249" s="1">
        <f t="shared" si="148"/>
        <v>0.69356540083581175</v>
      </c>
      <c r="I249" s="1">
        <f t="shared" si="148"/>
        <v>3.2041892887929158</v>
      </c>
      <c r="J249" s="1">
        <f t="shared" si="148"/>
        <v>4.158479430810333</v>
      </c>
      <c r="K249" s="1">
        <f t="shared" si="148"/>
        <v>1.2922726843138934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0.75170671189688165</v>
      </c>
      <c r="G250" s="1">
        <f t="shared" si="149"/>
        <v>9.5659836336838888E-2</v>
      </c>
      <c r="H250" s="1">
        <f t="shared" si="149"/>
        <v>5.0561662630010107E-2</v>
      </c>
      <c r="I250" s="1">
        <f t="shared" si="149"/>
        <v>4.0584508271493187E-2</v>
      </c>
      <c r="J250" s="1">
        <f t="shared" si="149"/>
        <v>7.3843847335452323E-2</v>
      </c>
      <c r="K250" s="1">
        <f t="shared" si="149"/>
        <v>2.3875114157978272E-2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2.0358552165726036E-2</v>
      </c>
      <c r="K251" s="1">
        <f t="shared" si="149"/>
        <v>1.3810416388664556E-2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3.2127198669961826E-4</v>
      </c>
      <c r="J252" s="1">
        <f t="shared" si="149"/>
        <v>2.307541805551512E-3</v>
      </c>
      <c r="K252" s="1">
        <f t="shared" si="149"/>
        <v>3.0741379828643037E-4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4.0709455058881752E-2</v>
      </c>
      <c r="G253" s="1">
        <f t="shared" ref="G253:K253" si="150">G242-G264</f>
        <v>8.6840278887864424E-3</v>
      </c>
      <c r="H253" s="1">
        <f t="shared" si="150"/>
        <v>2.9530464203605476E-2</v>
      </c>
      <c r="I253" s="1">
        <f t="shared" si="150"/>
        <v>3.022186868653812E-2</v>
      </c>
      <c r="J253" s="1">
        <f t="shared" si="150"/>
        <v>7.603149025296202E-2</v>
      </c>
      <c r="K253" s="1">
        <f t="shared" si="150"/>
        <v>0.13317129708103043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0.10056160281280051</v>
      </c>
      <c r="G255" s="1">
        <f t="shared" si="152"/>
        <v>8.787265428621259E-3</v>
      </c>
      <c r="H255" s="1">
        <f t="shared" si="152"/>
        <v>4.3692959194979578E-2</v>
      </c>
      <c r="I255" s="1">
        <f t="shared" si="152"/>
        <v>0.53231757002765578</v>
      </c>
      <c r="J255" s="1">
        <f t="shared" si="152"/>
        <v>1.2809837167697706</v>
      </c>
      <c r="K255" s="1">
        <f t="shared" si="152"/>
        <v>1.1116407807739686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0.67459231198338698</v>
      </c>
      <c r="G258" s="1">
        <f t="shared" si="155"/>
        <v>0.69560060515527689</v>
      </c>
      <c r="H258" s="1">
        <f t="shared" si="155"/>
        <v>0.56978031480721658</v>
      </c>
      <c r="I258" s="1">
        <f t="shared" si="155"/>
        <v>2.6004967071610809</v>
      </c>
      <c r="J258" s="1">
        <f t="shared" si="155"/>
        <v>2.7038689130646834</v>
      </c>
      <c r="K258" s="1">
        <f t="shared" si="155"/>
        <v>9.2815379784931158E-3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2.4736265944826064E-4</v>
      </c>
      <c r="J259" s="1">
        <f t="shared" si="156"/>
        <v>1.0853694161869173E-3</v>
      </c>
      <c r="K259" s="1">
        <f t="shared" si="156"/>
        <v>1.861241354718537E-4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1.4661029385166755</v>
      </c>
      <c r="G260" s="1">
        <f t="shared" ref="G260:K260" si="157">SUM(G261:G270)</f>
        <v>1.6419600233022229</v>
      </c>
      <c r="H260" s="1">
        <f t="shared" si="157"/>
        <v>1.6832470121147838</v>
      </c>
      <c r="I260" s="1">
        <f t="shared" si="157"/>
        <v>1.4138893813939932</v>
      </c>
      <c r="J260" s="1">
        <f t="shared" si="157"/>
        <v>1.1345172188601722</v>
      </c>
      <c r="K260" s="1">
        <f t="shared" si="157"/>
        <v>2.7317684050782427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2.0040623628787679E-2</v>
      </c>
      <c r="G261" s="1">
        <f t="shared" si="158"/>
        <v>7.5134047350997385E-3</v>
      </c>
      <c r="H261" s="1">
        <f t="shared" si="158"/>
        <v>7.6922834476002696E-3</v>
      </c>
      <c r="I261" s="1">
        <f t="shared" si="158"/>
        <v>6.5019961607982974E-5</v>
      </c>
      <c r="J261" s="1">
        <f t="shared" si="158"/>
        <v>8.1725996103618724E-4</v>
      </c>
      <c r="K261" s="1">
        <f t="shared" si="158"/>
        <v>1.546554040203516E-3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2.2531639601782309E-4</v>
      </c>
      <c r="K262" s="1">
        <f t="shared" si="158"/>
        <v>8.9459489581727081E-4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5.147060573258744E-7</v>
      </c>
      <c r="J263" s="1">
        <f t="shared" si="158"/>
        <v>2.5538505835529545E-5</v>
      </c>
      <c r="K263" s="1">
        <f t="shared" si="158"/>
        <v>1.9913289151554233E-5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1.0853207162529795E-3</v>
      </c>
      <c r="G264" s="1">
        <f t="shared" si="158"/>
        <v>6.8206907682341058E-4</v>
      </c>
      <c r="H264" s="1">
        <f t="shared" si="158"/>
        <v>4.4926667593110613E-3</v>
      </c>
      <c r="I264" s="1">
        <f t="shared" si="158"/>
        <v>4.841809905826695E-5</v>
      </c>
      <c r="J264" s="1">
        <f t="shared" si="158"/>
        <v>8.4147149700076476E-4</v>
      </c>
      <c r="K264" s="1">
        <f t="shared" si="158"/>
        <v>8.6264135189898731E-3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2.6809887441252888E-3</v>
      </c>
      <c r="G266" s="1">
        <f t="shared" si="158"/>
        <v>6.9017765666567251E-4</v>
      </c>
      <c r="H266" s="1">
        <f t="shared" si="158"/>
        <v>6.6473017165525165E-3</v>
      </c>
      <c r="I266" s="1">
        <f t="shared" si="158"/>
        <v>8.5281969501560127E-4</v>
      </c>
      <c r="J266" s="1">
        <f t="shared" si="158"/>
        <v>1.4177168988764749E-2</v>
      </c>
      <c r="K266" s="1">
        <f t="shared" si="158"/>
        <v>7.2008557922914398E-2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1.4243112642866225</v>
      </c>
      <c r="G268" s="1">
        <f t="shared" si="158"/>
        <v>1.5784398556077346</v>
      </c>
      <c r="H268" s="1">
        <f t="shared" si="158"/>
        <v>1.5777302752203173</v>
      </c>
      <c r="I268" s="1">
        <f t="shared" si="158"/>
        <v>1.4087559875593716</v>
      </c>
      <c r="J268" s="1">
        <f t="shared" si="158"/>
        <v>1.0884936317879126</v>
      </c>
      <c r="K268" s="1">
        <f t="shared" si="158"/>
        <v>2.648059086339658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1.7984741140887047E-2</v>
      </c>
      <c r="G269" s="1">
        <f t="shared" si="158"/>
        <v>5.4634516225899356E-2</v>
      </c>
      <c r="H269" s="1">
        <f t="shared" si="158"/>
        <v>8.6684484971002757E-2</v>
      </c>
      <c r="I269" s="1">
        <f t="shared" si="158"/>
        <v>4.1662250760856308E-3</v>
      </c>
      <c r="J269" s="1">
        <f t="shared" si="158"/>
        <v>2.9924819497822899E-2</v>
      </c>
      <c r="K269" s="1">
        <f t="shared" si="158"/>
        <v>6.0122854135732527E-4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3.9629679662452961E-7</v>
      </c>
      <c r="J270" s="1">
        <f t="shared" si="158"/>
        <v>1.2012225781699326E-5</v>
      </c>
      <c r="K270" s="1">
        <f t="shared" si="158"/>
        <v>1.2056530150545545E-5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1.9348010344594226</v>
      </c>
      <c r="G271" s="1">
        <f t="shared" ref="G271:K271" si="159">SUM(G272:G273)</f>
        <v>1.8587824074172064</v>
      </c>
      <c r="H271" s="1">
        <f t="shared" si="159"/>
        <v>2.5503048076197046</v>
      </c>
      <c r="I271" s="1">
        <f t="shared" si="159"/>
        <v>2.2433469873479668</v>
      </c>
      <c r="J271" s="1">
        <f t="shared" si="159"/>
        <v>1.5281617841538151</v>
      </c>
      <c r="K271" s="1">
        <f t="shared" si="159"/>
        <v>2.0113940277837701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1.9348010344594226</v>
      </c>
      <c r="G272" s="1">
        <f>'[1]Electricity and CHPs'!C$106-G273</f>
        <v>1.8587824074172064</v>
      </c>
      <c r="H272" s="1">
        <f>'[1]Electricity and CHPs'!D$106-H273</f>
        <v>2.5503048076197046</v>
      </c>
      <c r="I272" s="1">
        <f>'[1]Electricity and CHPs'!E$106-I273</f>
        <v>2.2433469873479668</v>
      </c>
      <c r="J272" s="1">
        <f>'[1]Electricity and CHPs'!F$106-J273</f>
        <v>0.35101632056977583</v>
      </c>
      <c r="K272" s="1">
        <f>'[1]Electricity and CHPs'!G$106-K273</f>
        <v>2.3774406301457773E-4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1.1771454635840393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2.0111562837207555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1.9348010344594226</v>
      </c>
      <c r="G277" s="1">
        <f t="shared" ref="G277:K277" si="161">SUM(G278:G279)</f>
        <v>1.8587824074172064</v>
      </c>
      <c r="H277" s="1">
        <f t="shared" si="161"/>
        <v>2.5503048076197046</v>
      </c>
      <c r="I277" s="1">
        <f t="shared" si="161"/>
        <v>2.2433469873479668</v>
      </c>
      <c r="J277" s="1">
        <f t="shared" si="161"/>
        <v>1.5281617841538151</v>
      </c>
      <c r="K277" s="1">
        <f t="shared" si="161"/>
        <v>2.0113940277837701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1.9348010344594226</v>
      </c>
      <c r="G278" s="1">
        <f t="shared" ref="G278:K278" si="162">G272</f>
        <v>1.8587824074172064</v>
      </c>
      <c r="H278" s="1">
        <f t="shared" si="162"/>
        <v>2.5503048076197046</v>
      </c>
      <c r="I278" s="1">
        <f t="shared" si="162"/>
        <v>2.2433469873479668</v>
      </c>
      <c r="J278" s="1">
        <f t="shared" si="162"/>
        <v>0.35101632056977583</v>
      </c>
      <c r="K278" s="1">
        <f t="shared" si="162"/>
        <v>2.3774406301457773E-4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1.1771454635840393</v>
      </c>
      <c r="K279" s="1">
        <f t="shared" si="163"/>
        <v>2.0111562837207555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0.65977807376650077</v>
      </c>
      <c r="G280" s="1">
        <f t="shared" ref="G280:K280" si="164">SUM(G281:G285)</f>
        <v>1.8166351612227094</v>
      </c>
      <c r="H280" s="1">
        <f t="shared" si="164"/>
        <v>3.362289340908224</v>
      </c>
      <c r="I280" s="1">
        <f t="shared" si="164"/>
        <v>5.6016539645122041</v>
      </c>
      <c r="J280" s="1">
        <f t="shared" si="164"/>
        <v>8.2776217966859722</v>
      </c>
      <c r="K280" s="1">
        <f t="shared" si="164"/>
        <v>12.455850696390327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0.65975907856134075</v>
      </c>
      <c r="G281" s="1">
        <f>'[1]Electricity and CHPs'!C$105-G282</f>
        <v>1.8166098909472039</v>
      </c>
      <c r="H281" s="1">
        <f>'[1]Electricity and CHPs'!D$105-H282</f>
        <v>3.3622632799346626</v>
      </c>
      <c r="I281" s="1">
        <f>'[1]Electricity and CHPs'!E$105-I282</f>
        <v>5.5850078158603784</v>
      </c>
      <c r="J281" s="1">
        <f>'[1]Electricity and CHPs'!F$105-J282</f>
        <v>7.5789560169776946</v>
      </c>
      <c r="K281" s="1">
        <f>'[1]Electricity and CHPs'!G$105-K282</f>
        <v>1.0408184801384834E-3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0.67036895158445831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12.446753957300558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9.4976023764966422E-6</v>
      </c>
      <c r="G283" s="1">
        <f>'[1]Electricity and CHPs'!C$110</f>
        <v>1.2635137651452862E-5</v>
      </c>
      <c r="H283" s="1">
        <f>'[1]Electricity and CHPs'!D$110</f>
        <v>1.3030486337251787E-5</v>
      </c>
      <c r="I283" s="1">
        <f>'[1]Electricity and CHPs'!E$110</f>
        <v>4.6257167093217153E-3</v>
      </c>
      <c r="J283" s="1">
        <f>'[1]Electricity and CHPs'!F$110</f>
        <v>8.3839355800203758E-3</v>
      </c>
      <c r="K283" s="1">
        <f>'[1]Electricity and CHPs'!G$110</f>
        <v>3.0256140289102161E-3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9.4976027836204634E-6</v>
      </c>
      <c r="G284" s="1">
        <f>'[1]Electricity and CHPs'!C$113</f>
        <v>1.263513785396291E-5</v>
      </c>
      <c r="H284" s="1">
        <f>'[1]Electricity and CHPs'!D$113</f>
        <v>1.3030487224324734E-5</v>
      </c>
      <c r="I284" s="1">
        <f>'[1]Electricity and CHPs'!E$113</f>
        <v>8.9423294244391667E-3</v>
      </c>
      <c r="J284" s="1">
        <f>'[1]Electricity and CHPs'!F$113</f>
        <v>1.6060263065980365E-2</v>
      </c>
      <c r="K284" s="1">
        <f>'[1]Electricity and CHPs'!G$113</f>
        <v>4.3689661754436537E-3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3.0781025180645172E-3</v>
      </c>
      <c r="J285" s="1">
        <f>'[1]Electricity and CHPs'!F$117</f>
        <v>3.8526294778183871E-3</v>
      </c>
      <c r="K285" s="1">
        <f>'[1]Electricity and CHPs'!G$117</f>
        <v>6.6134040527559711E-4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1.2280646128922643E-3</v>
      </c>
      <c r="J286" s="1">
        <f t="shared" si="165"/>
        <v>0.17903391530021667</v>
      </c>
      <c r="K286" s="1">
        <f t="shared" si="165"/>
        <v>8.6115006534549565E-2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7.09052881162375E-4</v>
      </c>
      <c r="J287" s="1">
        <f>'[1]Electricity and CHPs'!F$108</f>
        <v>0.17782528383302793</v>
      </c>
      <c r="K287" s="1">
        <f>'[1]Electricity and CHPs'!G$108</f>
        <v>8.5268469272922212E-2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5.1901173172988946E-4</v>
      </c>
      <c r="J288" s="1">
        <f>'[1]Electricity and CHPs'!F$119</f>
        <v>1.2086314671887598E-3</v>
      </c>
      <c r="K288" s="1">
        <f>'[1]Electricity and CHPs'!G$119</f>
        <v>8.4653726162735342E-4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437.66947842492573</v>
      </c>
      <c r="G289" s="3">
        <f t="shared" ref="G289" si="166">SUM(G290,G292,G300,G308,G356,G377,G385,G387,G395,G399,G393)</f>
        <v>419.61732485383408</v>
      </c>
      <c r="H289" s="3">
        <f t="shared" ref="H289" si="167">SUM(H290,H292,H300,H308,H356,H377,H385,H387,H395,H399,H393)</f>
        <v>401.78640623548654</v>
      </c>
      <c r="I289" s="3">
        <f t="shared" ref="I289" si="168">SUM(I290,I292,I300,I308,I356,I377,I385,I387,I395,I399,I393)</f>
        <v>430.21891704809514</v>
      </c>
      <c r="J289" s="3">
        <f t="shared" ref="J289" si="169">SUM(J290,J292,J300,J308,J356,J377,J385,J387,J395,J399,J393)</f>
        <v>373.28046664725349</v>
      </c>
      <c r="K289" s="3">
        <f t="shared" ref="K289" si="170">SUM(K290,K292,K300,K308,K356,K377,K385,K387,K395,K399,K393)</f>
        <v>340.06480280445453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250.94818258897456</v>
      </c>
      <c r="G290" s="1">
        <f t="shared" ref="G290:K290" si="171">G291</f>
        <v>253.29924815124676</v>
      </c>
      <c r="H290" s="1">
        <f t="shared" si="171"/>
        <v>199.60832830980431</v>
      </c>
      <c r="I290" s="1">
        <f t="shared" si="171"/>
        <v>206.76553462721625</v>
      </c>
      <c r="J290" s="1">
        <f t="shared" si="171"/>
        <v>98.945485890534428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250.94818258897456</v>
      </c>
      <c r="G291" s="1">
        <f>'[1]Electricity and CHPs_IN'!C$14</f>
        <v>253.29924815124676</v>
      </c>
      <c r="H291" s="1">
        <f>'[1]Electricity and CHPs_IN'!D$14</f>
        <v>199.60832830980431</v>
      </c>
      <c r="I291" s="1">
        <f>'[1]Electricity and CHPs_IN'!E$14</f>
        <v>206.76553462721625</v>
      </c>
      <c r="J291" s="1">
        <f>'[1]Electricity and CHPs_IN'!F$14</f>
        <v>98.945485890534428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149.430485091148</v>
      </c>
      <c r="G292" s="1">
        <f t="shared" ref="G292:K292" si="173">SUM(G293:G295)</f>
        <v>125.60736588200442</v>
      </c>
      <c r="H292" s="1">
        <f t="shared" si="173"/>
        <v>142.65270142770322</v>
      </c>
      <c r="I292" s="1">
        <f t="shared" si="173"/>
        <v>150.47503248405758</v>
      </c>
      <c r="J292" s="1">
        <f t="shared" si="173"/>
        <v>151.67106295496581</v>
      </c>
      <c r="K292" s="1">
        <f t="shared" si="173"/>
        <v>152.1612216443005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66.745681268836478</v>
      </c>
      <c r="G293" s="1">
        <f>'[1]Electricity and CHPs_IN'!C$15</f>
        <v>49.798802237954419</v>
      </c>
      <c r="H293" s="1">
        <f>'[1]Electricity and CHPs_IN'!D$15</f>
        <v>68.535237723215474</v>
      </c>
      <c r="I293" s="1">
        <f>'[1]Electricity and CHPs_IN'!E$15</f>
        <v>70.233885046175004</v>
      </c>
      <c r="J293" s="1">
        <f>'[1]Electricity and CHPs_IN'!F$15</f>
        <v>69.763693030381347</v>
      </c>
      <c r="K293" s="1">
        <f>'[1]Electricity and CHPs_IN'!G$15</f>
        <v>69.178232579942048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66.632402546332429</v>
      </c>
      <c r="G294" s="1">
        <f>'[1]Electricity and CHPs_IN'!C$16</f>
        <v>55.764006178696611</v>
      </c>
      <c r="H294" s="1">
        <f>'[1]Electricity and CHPs_IN'!D$16</f>
        <v>65.550111620902854</v>
      </c>
      <c r="I294" s="1">
        <f>'[1]Electricity and CHPs_IN'!E$16</f>
        <v>64.465393744902954</v>
      </c>
      <c r="J294" s="1">
        <f>'[1]Electricity and CHPs_IN'!F$16</f>
        <v>65.54950811960822</v>
      </c>
      <c r="K294" s="1">
        <f>'[1]Electricity and CHPs_IN'!G$16</f>
        <v>66.134971239287381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16.052401275979086</v>
      </c>
      <c r="G295" s="1">
        <f>'[1]Electricity and CHPs_IN'!C$13</f>
        <v>20.044557465353389</v>
      </c>
      <c r="H295" s="1">
        <f>'[1]Electricity and CHPs_IN'!D$13</f>
        <v>8.567352083584904</v>
      </c>
      <c r="I295" s="1">
        <f>'[1]Electricity and CHPs_IN'!E$13</f>
        <v>15.775753692979603</v>
      </c>
      <c r="J295" s="1">
        <f>'[1]Electricity and CHPs_IN'!F$13</f>
        <v>16.357861804976235</v>
      </c>
      <c r="K295" s="1">
        <f>'[1]Electricity and CHPs_IN'!G$13</f>
        <v>16.848017825071057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0.14688851786918003</v>
      </c>
      <c r="G296" s="1">
        <f t="shared" ref="G296:K296" si="174">SUM(G297:G299)</f>
        <v>5.5446566694710077E-2</v>
      </c>
      <c r="H296" s="1">
        <f t="shared" si="174"/>
        <v>1.2908180983516856E-2</v>
      </c>
      <c r="I296" s="1">
        <f t="shared" si="174"/>
        <v>7.7131129913800514E-2</v>
      </c>
      <c r="J296" s="1">
        <f t="shared" si="174"/>
        <v>1.1351086834210171E-2</v>
      </c>
      <c r="K296" s="1">
        <f t="shared" si="174"/>
        <v>1.876317701264232E-3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0.12214232716954564</v>
      </c>
      <c r="G297" s="1">
        <f>'[1]Electricity and CHPs_IN'!C$18</f>
        <v>1.9340885688617217E-3</v>
      </c>
      <c r="H297" s="1">
        <f>'[1]Electricity and CHPs_IN'!D$18</f>
        <v>1.0026827968204989E-2</v>
      </c>
      <c r="I297" s="1">
        <f>'[1]Electricity and CHPs_IN'!E$18</f>
        <v>2.1703280459341987E-3</v>
      </c>
      <c r="J297" s="1">
        <f>'[1]Electricity and CHPs_IN'!F$18</f>
        <v>4.5672800960888148E-3</v>
      </c>
      <c r="K297" s="1">
        <f>'[1]Electricity and CHPs_IN'!G$18</f>
        <v>1.519107931106573E-5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3.8104579701888032E-3</v>
      </c>
      <c r="G298" s="1">
        <f>IFERROR(G70/SUM(G70,G183),0)*'[1]Electricity and CHPs_IN'!C$28</f>
        <v>3.7458317171449473E-4</v>
      </c>
      <c r="H298" s="1">
        <f>IFERROR(H70/SUM(H70,H183),0)*'[1]Electricity and CHPs_IN'!D$28</f>
        <v>1.6499053377627612E-3</v>
      </c>
      <c r="I298" s="1">
        <f>IFERROR(I70/SUM(I70,I183),0)*'[1]Electricity and CHPs_IN'!E$28</f>
        <v>4.4584888542264649E-4</v>
      </c>
      <c r="J298" s="1">
        <f>IFERROR(J70/SUM(J70,J183),0)*'[1]Electricity and CHPs_IN'!F$28</f>
        <v>4.7421356762328916E-4</v>
      </c>
      <c r="K298" s="1">
        <f>IFERROR(K70/SUM(K70,K183),0)*'[1]Electricity and CHPs_IN'!G$28</f>
        <v>0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2.0935732729445607E-2</v>
      </c>
      <c r="G299" s="1">
        <f>IFERROR(G71/SUM(G71,G233),0)*'[1]Electricity and CHPs_IN'!C$41</f>
        <v>5.313789495413386E-2</v>
      </c>
      <c r="H299" s="1">
        <f>IFERROR(H71/SUM(H71,H233),0)*'[1]Electricity and CHPs_IN'!D$41</f>
        <v>1.2314476775491068E-3</v>
      </c>
      <c r="I299" s="1">
        <f>IFERROR(I71/SUM(I71,I233),0)*'[1]Electricity and CHPs_IN'!E$41</f>
        <v>7.4514952982443663E-2</v>
      </c>
      <c r="J299" s="1">
        <f>IFERROR(J71/SUM(J71,J233),0)*'[1]Electricity and CHPs_IN'!F$41</f>
        <v>6.3095931704980675E-3</v>
      </c>
      <c r="K299" s="1">
        <f>IFERROR(K71/SUM(K71,K233),0)*'[1]Electricity and CHPs_IN'!G$41</f>
        <v>1.8611266219531663E-3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0.14688851786918003</v>
      </c>
      <c r="G300" s="1">
        <f t="shared" ref="G300:K300" si="175">G296</f>
        <v>5.5446566694710077E-2</v>
      </c>
      <c r="H300" s="1">
        <f t="shared" si="175"/>
        <v>1.2908180983516856E-2</v>
      </c>
      <c r="I300" s="1">
        <f t="shared" si="175"/>
        <v>7.7131129913800514E-2</v>
      </c>
      <c r="J300" s="1">
        <f t="shared" si="175"/>
        <v>1.1351086834210171E-2</v>
      </c>
      <c r="K300" s="1">
        <f t="shared" si="175"/>
        <v>1.876317701264232E-3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0.12214232716954564</v>
      </c>
      <c r="G301" s="1">
        <f t="shared" si="176"/>
        <v>1.9340885688617217E-3</v>
      </c>
      <c r="H301" s="1">
        <f t="shared" si="176"/>
        <v>1.0026827968204989E-2</v>
      </c>
      <c r="I301" s="1">
        <f t="shared" si="176"/>
        <v>2.1703280459341987E-3</v>
      </c>
      <c r="J301" s="1">
        <f t="shared" si="176"/>
        <v>4.5672800960888148E-3</v>
      </c>
      <c r="K301" s="1">
        <f t="shared" si="176"/>
        <v>1.519107931106573E-5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3.8104579701888032E-3</v>
      </c>
      <c r="G302" s="1">
        <f t="shared" si="177"/>
        <v>3.7458317171449473E-4</v>
      </c>
      <c r="H302" s="1">
        <f t="shared" si="177"/>
        <v>1.6499053377627612E-3</v>
      </c>
      <c r="I302" s="1">
        <f t="shared" si="177"/>
        <v>4.4584888542264649E-4</v>
      </c>
      <c r="J302" s="1">
        <f t="shared" si="177"/>
        <v>4.7421356762328916E-4</v>
      </c>
      <c r="K302" s="1">
        <f t="shared" si="177"/>
        <v>0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2.0935732729445607E-2</v>
      </c>
      <c r="G303" s="1">
        <f t="shared" si="178"/>
        <v>5.313789495413386E-2</v>
      </c>
      <c r="H303" s="1">
        <f t="shared" si="178"/>
        <v>1.2314476775491068E-3</v>
      </c>
      <c r="I303" s="1">
        <f t="shared" si="178"/>
        <v>7.4514952982443663E-2</v>
      </c>
      <c r="J303" s="1">
        <f t="shared" si="178"/>
        <v>6.3095931704980675E-3</v>
      </c>
      <c r="K303" s="1">
        <f t="shared" si="178"/>
        <v>1.8611266219531663E-3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4.0545447678253321</v>
      </c>
      <c r="G308" s="1">
        <f t="shared" ref="G308:K308" si="179">SUM(G309:G323)</f>
        <v>2.1787402248482612</v>
      </c>
      <c r="H308" s="1">
        <f t="shared" si="179"/>
        <v>2.161124079477807</v>
      </c>
      <c r="I308" s="1">
        <f t="shared" si="179"/>
        <v>4.156975362266266</v>
      </c>
      <c r="J308" s="1">
        <f t="shared" si="179"/>
        <v>4.9543681313182502</v>
      </c>
      <c r="K308" s="1">
        <f t="shared" si="179"/>
        <v>4.7546617178580837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3.7808391555931437E-2</v>
      </c>
      <c r="K309" s="1">
        <f>'[1]Electricity and CHPs_IN'!G$21</f>
        <v>2.7484904585736219E-3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2.3428143582920188E-3</v>
      </c>
      <c r="H310" s="1">
        <f>'[1]Electricity and CHPs_IN'!D$22</f>
        <v>1.6867975222674463E-2</v>
      </c>
      <c r="I310" s="1">
        <f>'[1]Electricity and CHPs_IN'!E$22</f>
        <v>8.0648495685594745E-3</v>
      </c>
      <c r="J310" s="1">
        <f>'[1]Electricity and CHPs_IN'!F$22</f>
        <v>0.32825540286234023</v>
      </c>
      <c r="K310" s="1">
        <f>'[1]Electricity and CHPs_IN'!G$22</f>
        <v>2.073051281860167E-3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1.8545053127351805E-2</v>
      </c>
      <c r="K311" s="1">
        <f>'[1]Electricity and CHPs_IN'!G$23</f>
        <v>2.0493694688193516E-2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1.284461505976999</v>
      </c>
      <c r="G312" s="1">
        <f>IFERROR(G84/SUM(G84+G187),0)*'[1]Electricity and CHPs_IN'!C$24</f>
        <v>1.0571573988240428E-3</v>
      </c>
      <c r="H312" s="1">
        <f>IFERROR(H84/SUM(H84+H187),0)*'[1]Electricity and CHPs_IN'!D$24</f>
        <v>1.0328675558817448E-2</v>
      </c>
      <c r="I312" s="1">
        <f>IFERROR(I84/SUM(I84+I187),0)*'[1]Electricity and CHPs_IN'!E$24</f>
        <v>1.7442199996674058E-2</v>
      </c>
      <c r="J312" s="1">
        <f>IFERROR(J84/SUM(J84+J187),0)*'[1]Electricity and CHPs_IN'!F$24</f>
        <v>1.954222944012288E-2</v>
      </c>
      <c r="K312" s="1">
        <f>IFERROR(K84/SUM(K84+K187),0)*'[1]Electricity and CHPs_IN'!G$24</f>
        <v>6.2064192572661755E-4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1.9738483987919456E-2</v>
      </c>
      <c r="K313" s="1">
        <f>IFERROR(K85/SUM(K85+K188),0)*'[1]Electricity and CHPs_IN'!G$29</f>
        <v>5.3285287437114665E-3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0.89328340850251753</v>
      </c>
      <c r="G314" s="1">
        <f>G86/SUM(G86,G239)*'[1]Electricity and CHPs_IN'!C$39</f>
        <v>0.12074886945118182</v>
      </c>
      <c r="H314" s="1">
        <f>H86/SUM(H86,H239)*'[1]Electricity and CHPs_IN'!D$39</f>
        <v>6.6678436585524192E-2</v>
      </c>
      <c r="I314" s="1">
        <f>I86/SUM(I86,I239)*'[1]Electricity and CHPs_IN'!E$39</f>
        <v>4.9574745474109227E-2</v>
      </c>
      <c r="J314" s="1">
        <f>J86/SUM(J86,J239)*'[1]Electricity and CHPs_IN'!F$39</f>
        <v>0.11293295528675944</v>
      </c>
      <c r="K314" s="1">
        <f>K86/SUM(K86,K239)*'[1]Electricity and CHPs_IN'!G$39</f>
        <v>5.0329188424180403E-2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2.6598711846252805E-2</v>
      </c>
      <c r="K315" s="1">
        <f>IFERROR(K87/SUM(K87,K240),0)*'[1]Electricity and CHPs_IN'!G$40</f>
        <v>1.9601563502661089E-2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1.7882944020190934E-2</v>
      </c>
      <c r="G317" s="1">
        <f>G89/SUM(G89,G242)*'[1]Electricity and CHPs_IN'!C$48</f>
        <v>4.0338780586122646E-3</v>
      </c>
      <c r="H317" s="1">
        <f>H89/SUM(H89,H242)*'[1]Electricity and CHPs_IN'!D$48</f>
        <v>1.3721367640895534E-2</v>
      </c>
      <c r="I317" s="1">
        <f>I89/SUM(I89,I242)*'[1]Electricity and CHPs_IN'!E$48</f>
        <v>1.2090373661964703E-2</v>
      </c>
      <c r="J317" s="1">
        <f>J89/SUM(J89,J242)*'[1]Electricity and CHPs_IN'!F$48</f>
        <v>3.0194701890428669E-2</v>
      </c>
      <c r="K317" s="1">
        <f>K89/SUM(K89,K242)*'[1]Electricity and CHPs_IN'!G$48</f>
        <v>6.4229373328582834E-2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7.0582720800056948E-4</v>
      </c>
      <c r="J318" s="1">
        <f>IFERROR(J90/SUM(J90,J243),0)*'[1]Electricity and CHPs_IN'!F$49</f>
        <v>2.1228148845842277E-3</v>
      </c>
      <c r="K318" s="1">
        <f>IFERROR(K90/SUM(K90,K243),0)*'[1]Electricity and CHPs_IN'!G$49</f>
        <v>1.4315967888683999E-3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2.4123609320718147E-2</v>
      </c>
      <c r="G319" s="1">
        <f>IFERROR(G91/SUM(G91,G244),0)*'[1]Electricity and CHPs_IN'!C$51</f>
        <v>4.5110606378225941E-3</v>
      </c>
      <c r="H319" s="1">
        <f>IFERROR(H91/SUM(H91,H244),0)*'[1]Electricity and CHPs_IN'!D$51</f>
        <v>2.0536007892183364E-2</v>
      </c>
      <c r="I319" s="1">
        <f>IFERROR(I91/SUM(I91,I244),0)*'[1]Electricity and CHPs_IN'!E$51</f>
        <v>0.26876348072840905</v>
      </c>
      <c r="J319" s="1">
        <f>IFERROR(J91/SUM(J91,J244),0)*'[1]Electricity and CHPs_IN'!F$51</f>
        <v>0.63880120117923289</v>
      </c>
      <c r="K319" s="1">
        <f>IFERROR(K91/SUM(K91,K244),0)*'[1]Electricity and CHPs_IN'!G$51</f>
        <v>0.61409700845989135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2.9020193302447587E-3</v>
      </c>
      <c r="J320" s="1">
        <f>IFERROR(J92/SUM(J92,J245),0)*'[1]Electricity and CHPs_IN'!F$52</f>
        <v>1.0611144257020413E-2</v>
      </c>
      <c r="K320" s="1">
        <f>IFERROR(K92/SUM(K92,K245),0)*'[1]Electricity and CHPs_IN'!G$52</f>
        <v>6.8892914415786821E-3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1.0647004674891118</v>
      </c>
      <c r="G321" s="1">
        <f>IFERROR(G93/SUM(G93,G246),0)*'[1]Electricity and CHPs_IN'!C$54</f>
        <v>1.2552322341000051</v>
      </c>
      <c r="H321" s="1">
        <f>IFERROR(H93/SUM(H93,H246),0)*'[1]Electricity and CHPs_IN'!D$54</f>
        <v>1.3825827120156602</v>
      </c>
      <c r="I321" s="1">
        <f>IFERROR(I93/SUM(I93,I246),0)*'[1]Electricity and CHPs_IN'!E$54</f>
        <v>1.468556695862387</v>
      </c>
      <c r="J321" s="1">
        <f>IFERROR(J93/SUM(J93,J246),0)*'[1]Electricity and CHPs_IN'!F$54</f>
        <v>1.6752459606732404</v>
      </c>
      <c r="K321" s="1">
        <f>IFERROR(K93/SUM(K93,K246),0)*'[1]Electricity and CHPs_IN'!G$54</f>
        <v>3.9585548214622133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0.77009283251579397</v>
      </c>
      <c r="G322" s="1">
        <f>IFERROR(G94/SUM(G94,G247),0)*'[1]Electricity and CHPs_IN'!C$55</f>
        <v>0.79081421084352355</v>
      </c>
      <c r="H322" s="1">
        <f>IFERROR(H94/SUM(H94,H247),0)*'[1]Electricity and CHPs_IN'!D$55</f>
        <v>0.6504089045620518</v>
      </c>
      <c r="I322" s="1">
        <f>IFERROR(I94/SUM(I94,I247),0)*'[1]Electricity and CHPs_IN'!E$55</f>
        <v>2.3278163714776059</v>
      </c>
      <c r="J322" s="1">
        <f>IFERROR(J94/SUM(J94,J247),0)*'[1]Electricity and CHPs_IN'!F$55</f>
        <v>2.0292636063354976</v>
      </c>
      <c r="K322" s="1">
        <f>IFERROR(K94/SUM(K94,K247),0)*'[1]Electricity and CHPs_IN'!G$55</f>
        <v>7.4111894861674339E-3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1.0587989583114739E-3</v>
      </c>
      <c r="J323" s="1">
        <f>IFERROR(J95/SUM(J95,J248),0)*'[1]Electricity and CHPs_IN'!F$58</f>
        <v>4.7074739915671958E-3</v>
      </c>
      <c r="K323" s="1">
        <f>IFERROR(K95/SUM(K95,K248),0)*'[1]Electricity and CHPs_IN'!G$58</f>
        <v>8.5327786587421938E-4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2.9122044542706664</v>
      </c>
      <c r="G324" s="1">
        <f t="shared" ref="G324:K324" si="180">G308-G340</f>
        <v>0.85625519110273274</v>
      </c>
      <c r="H324" s="1">
        <f t="shared" si="180"/>
        <v>0.67573698634395685</v>
      </c>
      <c r="I324" s="1">
        <f t="shared" si="180"/>
        <v>2.6841184718856699</v>
      </c>
      <c r="J324" s="1">
        <f t="shared" si="180"/>
        <v>3.243228043776893</v>
      </c>
      <c r="K324" s="1">
        <f t="shared" si="180"/>
        <v>0.7476748923489076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3.7394531036998385E-2</v>
      </c>
      <c r="K325" s="1">
        <f t="shared" si="181"/>
        <v>2.5812831380299657E-3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2.1722031386563249E-3</v>
      </c>
      <c r="H326" s="1">
        <f t="shared" si="182"/>
        <v>1.4640602566630819E-2</v>
      </c>
      <c r="I326" s="1">
        <f t="shared" si="182"/>
        <v>8.0519496351010855E-3</v>
      </c>
      <c r="J326" s="1">
        <f t="shared" si="182"/>
        <v>0.3246622335742414</v>
      </c>
      <c r="K326" s="1">
        <f t="shared" si="182"/>
        <v>1.9469350171636107E-3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1.834205413704636E-2</v>
      </c>
      <c r="K327" s="1">
        <f t="shared" si="183"/>
        <v>1.9246939122365234E-2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1.2511067946330106</v>
      </c>
      <c r="G328" s="1">
        <f t="shared" si="184"/>
        <v>9.8017182268485704E-4</v>
      </c>
      <c r="H328" s="1">
        <f t="shared" si="184"/>
        <v>8.9648005703166847E-3</v>
      </c>
      <c r="I328" s="1">
        <f t="shared" si="184"/>
        <v>1.7414300751013956E-2</v>
      </c>
      <c r="J328" s="1">
        <f t="shared" si="184"/>
        <v>1.9328315097714696E-2</v>
      </c>
      <c r="K328" s="1">
        <f t="shared" si="184"/>
        <v>5.8288451853093866E-4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1.9522421392024376E-2</v>
      </c>
      <c r="K329" s="1">
        <f t="shared" si="185"/>
        <v>5.0043620685474447E-3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0.87008675363950361</v>
      </c>
      <c r="G330" s="1">
        <f t="shared" si="186"/>
        <v>0.11195555135758943</v>
      </c>
      <c r="H330" s="1">
        <f t="shared" si="186"/>
        <v>5.7873720877933243E-2</v>
      </c>
      <c r="I330" s="1">
        <f t="shared" si="186"/>
        <v>4.9495449398913274E-2</v>
      </c>
      <c r="J330" s="1">
        <f t="shared" si="186"/>
        <v>0.1116967616917349</v>
      </c>
      <c r="K330" s="1">
        <f t="shared" si="186"/>
        <v>4.7267359078805374E-2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2.6307555406250425E-2</v>
      </c>
      <c r="K331" s="1">
        <f t="shared" si="187"/>
        <v>1.8409081679949136E-2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1.7418562306143012E-2</v>
      </c>
      <c r="G333" s="1">
        <f t="shared" si="189"/>
        <v>3.7401181825872432E-3</v>
      </c>
      <c r="H333" s="1">
        <f t="shared" si="189"/>
        <v>1.190949640659531E-2</v>
      </c>
      <c r="I333" s="1">
        <f t="shared" si="189"/>
        <v>1.2071034799608931E-2</v>
      </c>
      <c r="J333" s="1">
        <f t="shared" si="189"/>
        <v>2.986418280513737E-2</v>
      </c>
      <c r="K333" s="1">
        <f t="shared" si="189"/>
        <v>6.0321911550438617E-2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7.0469821930227764E-4</v>
      </c>
      <c r="J334" s="1">
        <f t="shared" si="190"/>
        <v>2.0995779989729161E-3</v>
      </c>
      <c r="K334" s="1">
        <f t="shared" si="190"/>
        <v>1.3445040858834261E-3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2.3497170909194343E-2</v>
      </c>
      <c r="G335" s="1">
        <f t="shared" si="191"/>
        <v>4.1825508032531265E-3</v>
      </c>
      <c r="H335" s="1">
        <f t="shared" si="191"/>
        <v>1.7824280975377207E-2</v>
      </c>
      <c r="I335" s="1">
        <f t="shared" si="191"/>
        <v>0.26833358665686219</v>
      </c>
      <c r="J335" s="1">
        <f t="shared" si="191"/>
        <v>0.63180871655517801</v>
      </c>
      <c r="K335" s="1">
        <f t="shared" si="191"/>
        <v>0.57673776822016298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2.8973774759935571E-3</v>
      </c>
      <c r="J336" s="1">
        <f t="shared" si="192"/>
        <v>1.0494991903324345E-2</v>
      </c>
      <c r="K336" s="1">
        <f t="shared" si="192"/>
        <v>6.4701741189052992E-3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0.75009517278281423</v>
      </c>
      <c r="G338" s="1">
        <f t="shared" si="194"/>
        <v>0.73322459579796173</v>
      </c>
      <c r="H338" s="1">
        <f t="shared" si="194"/>
        <v>0.56452408494710349</v>
      </c>
      <c r="I338" s="1">
        <f t="shared" si="194"/>
        <v>2.3240929695666175</v>
      </c>
      <c r="J338" s="1">
        <f t="shared" si="194"/>
        <v>2.0070507574252874</v>
      </c>
      <c r="K338" s="1">
        <f t="shared" si="194"/>
        <v>6.9603219446201072E-3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1.057105382257523E-3</v>
      </c>
      <c r="J339" s="1">
        <f t="shared" si="195"/>
        <v>4.6559447529818465E-3</v>
      </c>
      <c r="K339" s="1">
        <f t="shared" si="195"/>
        <v>8.0136780550381489E-4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1.1423403135546657</v>
      </c>
      <c r="G340" s="1">
        <f t="shared" ref="G340:K340" si="196">SUM(G341:G355)</f>
        <v>1.3224850337455285</v>
      </c>
      <c r="H340" s="1">
        <f t="shared" si="196"/>
        <v>1.4853870931338502</v>
      </c>
      <c r="I340" s="1">
        <f t="shared" si="196"/>
        <v>1.4728568903805959</v>
      </c>
      <c r="J340" s="1">
        <f t="shared" si="196"/>
        <v>1.7111400875413572</v>
      </c>
      <c r="K340" s="1">
        <f t="shared" si="196"/>
        <v>4.0069868255091761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4.1386051893305131E-4</v>
      </c>
      <c r="K341" s="1">
        <f t="shared" si="197"/>
        <v>1.6720732054365623E-4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1.7061121963569395E-4</v>
      </c>
      <c r="H342" s="1">
        <f t="shared" si="198"/>
        <v>2.2273726560436431E-3</v>
      </c>
      <c r="I342" s="1">
        <f t="shared" si="198"/>
        <v>1.2899933458388954E-5</v>
      </c>
      <c r="J342" s="1">
        <f t="shared" si="198"/>
        <v>3.5931692880988297E-3</v>
      </c>
      <c r="K342" s="1">
        <f t="shared" si="198"/>
        <v>1.2611626469655624E-4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2.0299899030544466E-4</v>
      </c>
      <c r="K343" s="1">
        <f t="shared" si="199"/>
        <v>1.2467555658282822E-3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3.3354711343988486E-2</v>
      </c>
      <c r="G344" s="1">
        <f t="shared" si="200"/>
        <v>7.6985576139185739E-5</v>
      </c>
      <c r="H344" s="1">
        <f t="shared" si="200"/>
        <v>1.3638749885007632E-3</v>
      </c>
      <c r="I344" s="1">
        <f t="shared" si="200"/>
        <v>2.7899245660101268E-5</v>
      </c>
      <c r="J344" s="1">
        <f t="shared" si="200"/>
        <v>2.1391434240818422E-4</v>
      </c>
      <c r="K344" s="1">
        <f t="shared" si="200"/>
        <v>3.7757407195678893E-5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2.1606259589507931E-4</v>
      </c>
      <c r="K345" s="1">
        <f t="shared" si="201"/>
        <v>3.2416667516402178E-4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2.3196654863013921E-2</v>
      </c>
      <c r="G346" s="1">
        <f t="shared" si="202"/>
        <v>8.7933180935923921E-3</v>
      </c>
      <c r="H346" s="1">
        <f t="shared" si="202"/>
        <v>8.8047157075909488E-3</v>
      </c>
      <c r="I346" s="1">
        <f t="shared" si="202"/>
        <v>7.9296075195953164E-5</v>
      </c>
      <c r="J346" s="1">
        <f t="shared" si="202"/>
        <v>1.2361935950245401E-3</v>
      </c>
      <c r="K346" s="1">
        <f t="shared" si="202"/>
        <v>3.0618293453750292E-3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2.9115644000237903E-4</v>
      </c>
      <c r="K347" s="1">
        <f t="shared" si="203"/>
        <v>1.1924818227119528E-3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4.6438171404792131E-4</v>
      </c>
      <c r="G349" s="1">
        <f t="shared" si="205"/>
        <v>2.9375987602502139E-4</v>
      </c>
      <c r="H349" s="1">
        <f t="shared" si="205"/>
        <v>1.8118712343002247E-3</v>
      </c>
      <c r="I349" s="1">
        <f t="shared" si="205"/>
        <v>1.9338862355772549E-5</v>
      </c>
      <c r="J349" s="1">
        <f t="shared" si="205"/>
        <v>3.3051908529129967E-4</v>
      </c>
      <c r="K349" s="1">
        <f t="shared" si="205"/>
        <v>3.9074617781442167E-3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1.1289886982918367E-6</v>
      </c>
      <c r="J350" s="1">
        <f t="shared" si="206"/>
        <v>2.3236885611311545E-5</v>
      </c>
      <c r="K350" s="1">
        <f t="shared" si="206"/>
        <v>8.7092702984973821E-5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6.2643841152380461E-4</v>
      </c>
      <c r="G351" s="1">
        <f t="shared" si="207"/>
        <v>3.2850983456946762E-4</v>
      </c>
      <c r="H351" s="1">
        <f t="shared" si="207"/>
        <v>2.7117269168061564E-3</v>
      </c>
      <c r="I351" s="1">
        <f t="shared" si="207"/>
        <v>4.2989407154686576E-4</v>
      </c>
      <c r="J351" s="1">
        <f t="shared" si="207"/>
        <v>6.9924846240548844E-3</v>
      </c>
      <c r="K351" s="1">
        <f t="shared" si="207"/>
        <v>3.7359240239728364E-2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4.6418542512015673E-6</v>
      </c>
      <c r="J352" s="1">
        <f t="shared" si="208"/>
        <v>1.1615235369606854E-4</v>
      </c>
      <c r="K352" s="1">
        <f t="shared" si="208"/>
        <v>4.1911732267338291E-4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1.0647004674891118</v>
      </c>
      <c r="G353" s="1">
        <f t="shared" si="209"/>
        <v>1.2552322341000051</v>
      </c>
      <c r="H353" s="1">
        <f t="shared" si="209"/>
        <v>1.3825827120156602</v>
      </c>
      <c r="I353" s="1">
        <f t="shared" si="209"/>
        <v>1.468556695862387</v>
      </c>
      <c r="J353" s="1">
        <f t="shared" si="209"/>
        <v>1.6752459606732404</v>
      </c>
      <c r="K353" s="1">
        <f t="shared" si="209"/>
        <v>3.9585548214622133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1.9997659732979733E-2</v>
      </c>
      <c r="G354" s="1">
        <f t="shared" si="210"/>
        <v>5.7589615045561815E-2</v>
      </c>
      <c r="H354" s="1">
        <f t="shared" si="210"/>
        <v>8.5884819614948316E-2</v>
      </c>
      <c r="I354" s="1">
        <f t="shared" si="210"/>
        <v>3.7234019109884109E-3</v>
      </c>
      <c r="J354" s="1">
        <f t="shared" si="210"/>
        <v>2.2212848910210248E-2</v>
      </c>
      <c r="K354" s="1">
        <f t="shared" si="210"/>
        <v>4.5086754154732671E-4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1.6935760539509449E-6</v>
      </c>
      <c r="J355" s="1">
        <f t="shared" si="211"/>
        <v>5.1529238585349205E-5</v>
      </c>
      <c r="K355" s="1">
        <f t="shared" si="211"/>
        <v>5.1910060370404486E-5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22.439142777014389</v>
      </c>
      <c r="G356" s="1">
        <f t="shared" ref="G356:K356" si="213">SUM(G357:G362)</f>
        <v>24.494652046407897</v>
      </c>
      <c r="H356" s="1">
        <f t="shared" si="213"/>
        <v>25.033036105515706</v>
      </c>
      <c r="I356" s="1">
        <f t="shared" si="213"/>
        <v>25.070397453207445</v>
      </c>
      <c r="J356" s="1">
        <f t="shared" si="213"/>
        <v>26.604649128695872</v>
      </c>
      <c r="K356" s="1">
        <f t="shared" si="213"/>
        <v>32.13004363582251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18.20359405235757</v>
      </c>
      <c r="G357" s="1">
        <f>'[1]Electricity and CHPs_IN'!C$19</f>
        <v>20.429788339623492</v>
      </c>
      <c r="H357" s="1">
        <f>'[1]Electricity and CHPs_IN'!D$19</f>
        <v>20.734857142049957</v>
      </c>
      <c r="I357" s="1">
        <f>'[1]Electricity and CHPs_IN'!E$19</f>
        <v>20.696594183973186</v>
      </c>
      <c r="J357" s="1">
        <f>'[1]Electricity and CHPs_IN'!F$19</f>
        <v>12.662365905699911</v>
      </c>
      <c r="K357" s="1">
        <f>'[1]Electricity and CHPs_IN'!G$19</f>
        <v>13.018163335318739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9.2618268284118468</v>
      </c>
      <c r="K358" s="1">
        <f>'[1]Electricity and CHPs_IN'!G$20</f>
        <v>13.017278186808444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3.8411029013791014</v>
      </c>
      <c r="G359" s="1">
        <f>IFERROR(G131/SUM(G131,G196),0)*'[1]Electricity and CHPs_IN'!C$26</f>
        <v>3.6556701557465181</v>
      </c>
      <c r="H359" s="1">
        <f>IFERROR(H131/SUM(H131,H196),0)*'[1]Electricity and CHPs_IN'!D$26</f>
        <v>3.6645177255744845</v>
      </c>
      <c r="I359" s="1">
        <f>IFERROR(I131/SUM(I131,I196),0)*'[1]Electricity and CHPs_IN'!E$26</f>
        <v>3.6794900851681613</v>
      </c>
      <c r="J359" s="1">
        <f>IFERROR(J131/SUM(J131,J196),0)*'[1]Electricity and CHPs_IN'!F$26</f>
        <v>2.7737892181140431</v>
      </c>
      <c r="K359" s="1">
        <f>IFERROR(K131/SUM(K131,K196),0)*'[1]Electricity and CHPs_IN'!G$26</f>
        <v>2.3374865375051863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1.0352655963466715</v>
      </c>
      <c r="K360" s="1">
        <f>IFERROR(K132/SUM(K132,K197),0)*'[1]Electricity and CHPs_IN'!G$27</f>
        <v>1.3367824016647798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0.39444582327771771</v>
      </c>
      <c r="G361" s="1">
        <f>IFERROR(G133/SUM(G133,G272),0)*'[1]Electricity and CHPs_IN'!C$44</f>
        <v>0.40919355103788707</v>
      </c>
      <c r="H361" s="1">
        <f>IFERROR(H133/SUM(H133,H272),0)*'[1]Electricity and CHPs_IN'!D$44</f>
        <v>0.6336612378912625</v>
      </c>
      <c r="I361" s="1">
        <f>IFERROR(I133/SUM(I133,I272),0)*'[1]Electricity and CHPs_IN'!E$44</f>
        <v>0.69431318406609566</v>
      </c>
      <c r="J361" s="1">
        <f>IFERROR(J133/SUM(J133,J272),0)*'[1]Electricity and CHPs_IN'!F$44</f>
        <v>0.18437874613935087</v>
      </c>
      <c r="K361" s="1">
        <f>IFERROR(K133/SUM(K133,K272),0)*'[1]Electricity and CHPs_IN'!G$44</f>
        <v>2.5747515039310038E-4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0.68702283398404995</v>
      </c>
      <c r="K362" s="1">
        <f>IFERROR(K134/SUM(K134,K273),0)*'[1]Electricity and CHPs_IN'!G$45</f>
        <v>2.4200756993749724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11.022348476868336</v>
      </c>
      <c r="G363" s="1">
        <f t="shared" ref="G363:K363" si="214">SUM(G364:G367)</f>
        <v>12.042729247685006</v>
      </c>
      <c r="H363" s="1">
        <f t="shared" si="214"/>
        <v>12.199687433812219</v>
      </c>
      <c r="I363" s="1">
        <f t="shared" si="214"/>
        <v>12.188042134570674</v>
      </c>
      <c r="J363" s="1">
        <f t="shared" si="214"/>
        <v>12.866623774286236</v>
      </c>
      <c r="K363" s="1">
        <f t="shared" si="214"/>
        <v>14.854855230648575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9.1017970261787848</v>
      </c>
      <c r="G364" s="1">
        <f t="shared" ref="G364:K364" si="215">G357*IFERROR(G136/G129,0)</f>
        <v>10.214894169811748</v>
      </c>
      <c r="H364" s="1">
        <f t="shared" si="215"/>
        <v>10.367428571024977</v>
      </c>
      <c r="I364" s="1">
        <f t="shared" si="215"/>
        <v>10.348297091986593</v>
      </c>
      <c r="J364" s="1">
        <f t="shared" si="215"/>
        <v>6.3311829528499555</v>
      </c>
      <c r="K364" s="1">
        <f t="shared" si="215"/>
        <v>6.5090816676593697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4.6309134142059234</v>
      </c>
      <c r="K365" s="1">
        <f t="shared" si="216"/>
        <v>6.5086390934042218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1.9205514506895507</v>
      </c>
      <c r="G366" s="1">
        <f t="shared" si="217"/>
        <v>1.8278350778732591</v>
      </c>
      <c r="H366" s="1">
        <f t="shared" si="217"/>
        <v>1.8322588627872423</v>
      </c>
      <c r="I366" s="1">
        <f t="shared" si="217"/>
        <v>1.8397450425840807</v>
      </c>
      <c r="J366" s="1">
        <f t="shared" si="217"/>
        <v>1.3868946090570216</v>
      </c>
      <c r="K366" s="1">
        <f t="shared" si="217"/>
        <v>1.1687432687525932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0.51763279817333574</v>
      </c>
      <c r="K367" s="1">
        <f t="shared" si="218"/>
        <v>0.6683912008323899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11.416794300146053</v>
      </c>
      <c r="G370" s="1">
        <f t="shared" ref="G370:K370" si="221">SUM(G371:G376)</f>
        <v>12.451922798722892</v>
      </c>
      <c r="H370" s="1">
        <f t="shared" si="221"/>
        <v>12.833348671703483</v>
      </c>
      <c r="I370" s="1">
        <f t="shared" si="221"/>
        <v>12.882355318636769</v>
      </c>
      <c r="J370" s="1">
        <f t="shared" si="221"/>
        <v>13.738025354409636</v>
      </c>
      <c r="K370" s="1">
        <f t="shared" si="221"/>
        <v>17.275188405173939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9.1017970261787848</v>
      </c>
      <c r="G371" s="1">
        <f t="shared" si="222"/>
        <v>10.214894169811746</v>
      </c>
      <c r="H371" s="1">
        <f t="shared" si="222"/>
        <v>10.367428571024979</v>
      </c>
      <c r="I371" s="1">
        <f t="shared" si="222"/>
        <v>10.348297091986593</v>
      </c>
      <c r="J371" s="1">
        <f t="shared" si="222"/>
        <v>6.3311829528499555</v>
      </c>
      <c r="K371" s="1">
        <f t="shared" si="222"/>
        <v>6.5090816676593697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4.6309134142059234</v>
      </c>
      <c r="K372" s="1">
        <f t="shared" si="223"/>
        <v>6.5086390934042218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1.9205514506895507</v>
      </c>
      <c r="G373" s="1">
        <f t="shared" si="224"/>
        <v>1.8278350778732591</v>
      </c>
      <c r="H373" s="1">
        <f t="shared" si="224"/>
        <v>1.8322588627872423</v>
      </c>
      <c r="I373" s="1">
        <f t="shared" si="224"/>
        <v>1.8397450425840807</v>
      </c>
      <c r="J373" s="1">
        <f t="shared" si="224"/>
        <v>1.3868946090570216</v>
      </c>
      <c r="K373" s="1">
        <f t="shared" si="224"/>
        <v>1.1687432687525932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0.51763279817333574</v>
      </c>
      <c r="K374" s="1">
        <f t="shared" si="225"/>
        <v>0.6683912008323899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0.39444582327771771</v>
      </c>
      <c r="G375" s="1">
        <f t="shared" ref="G375:K375" si="226">G361</f>
        <v>0.40919355103788707</v>
      </c>
      <c r="H375" s="1">
        <f t="shared" si="226"/>
        <v>0.6336612378912625</v>
      </c>
      <c r="I375" s="1">
        <f t="shared" si="226"/>
        <v>0.69431318406609566</v>
      </c>
      <c r="J375" s="1">
        <f t="shared" si="226"/>
        <v>0.18437874613935087</v>
      </c>
      <c r="K375" s="1">
        <f t="shared" si="226"/>
        <v>2.5747515039310038E-4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0.68702283398404995</v>
      </c>
      <c r="K376" s="1">
        <f t="shared" si="227"/>
        <v>2.4200756993749724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0.61749985476369584</v>
      </c>
      <c r="G377" s="1">
        <f t="shared" ref="G377:K377" si="228">SUM(G378:G384)</f>
        <v>0.58177441291385046</v>
      </c>
      <c r="H377" s="1">
        <f t="shared" si="228"/>
        <v>1.4012216250514902</v>
      </c>
      <c r="I377" s="1">
        <f t="shared" si="228"/>
        <v>2.5121958456480851</v>
      </c>
      <c r="J377" s="1">
        <f t="shared" si="228"/>
        <v>4.1554796029624672</v>
      </c>
      <c r="K377" s="1">
        <f t="shared" si="228"/>
        <v>27.895334546589467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0.43644563405052539</v>
      </c>
      <c r="G378" s="1">
        <f>IFERROR(G150/SUM(G150,G205),0)*'[1]Electricity and CHPs_IN'!C$25</f>
        <v>6.6437362667352867E-2</v>
      </c>
      <c r="H378" s="1">
        <f>IFERROR(H150/SUM(H150,H205),0)*'[1]Electricity and CHPs_IN'!D$25</f>
        <v>0.27082436516095687</v>
      </c>
      <c r="I378" s="1">
        <f>IFERROR(I150/SUM(I150,I205),0)*'[1]Electricity and CHPs_IN'!E$25</f>
        <v>2.94351485949801E-3</v>
      </c>
      <c r="J378" s="1">
        <f>IFERROR(J150/SUM(J150,J205),0)*'[1]Electricity and CHPs_IN'!F$25</f>
        <v>0.57315340948554638</v>
      </c>
      <c r="K378" s="1">
        <f>IFERROR(K150/SUM(K150,K205),0)*'[1]Electricity and CHPs_IN'!G$25</f>
        <v>2.4194909701373904E-4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8.1156319528785693E-3</v>
      </c>
      <c r="K379" s="1">
        <f>'[1]Electricity and CHPs_IN'!G$31</f>
        <v>22.483801738903733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0.18105422071317043</v>
      </c>
      <c r="G380" s="1">
        <f>IFERROR(G152/SUM(G152,G281),0)*'[1]Electricity and CHPs_IN'!C$42</f>
        <v>0.51533705024649756</v>
      </c>
      <c r="H380" s="1">
        <f>IFERROR(H152/SUM(H152,H281),0)*'[1]Electricity and CHPs_IN'!D$42</f>
        <v>1.1303972598905334</v>
      </c>
      <c r="I380" s="1">
        <f>IFERROR(I152/SUM(I152,I281),0)*'[1]Electricity and CHPs_IN'!E$42</f>
        <v>2.5036108439016735</v>
      </c>
      <c r="J380" s="1">
        <f>IFERROR(J152/SUM(J152,J281),0)*'[1]Electricity and CHPs_IN'!F$42</f>
        <v>3.2626103586552011</v>
      </c>
      <c r="K380" s="1">
        <f>IFERROR(K152/SUM(K152,K281),0)*'[1]Electricity and CHPs_IN'!G$42</f>
        <v>4.7425557577742886E-4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0.30369624409090429</v>
      </c>
      <c r="K381" s="1">
        <f>IFERROR(K153/SUM(K153,K282),0)*'[1]Electricity and CHPs_IN'!G$43</f>
        <v>5.4090740947993092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1.0777197412375054E-3</v>
      </c>
      <c r="J382" s="1">
        <f>IFERROR(J154/SUM(J283,J154),0)*'[1]Electricity and CHPs_IN'!F$50</f>
        <v>1.681582959944191E-3</v>
      </c>
      <c r="K382" s="1">
        <f>IFERROR(K154/SUM(K283,K154),0)*'[1]Electricity and CHPs_IN'!G$50</f>
        <v>4.571689329274975E-4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2.1938609416482929E-3</v>
      </c>
      <c r="J383" s="1">
        <f>IFERROR(J155/SUM(J284,J155),0)*'[1]Electricity and CHPs_IN'!F$53</f>
        <v>3.0758304386953863E-3</v>
      </c>
      <c r="K383" s="1">
        <f>IFERROR(K155/SUM(K284,K155),0)*'[1]Electricity and CHPs_IN'!G$53</f>
        <v>7.2199634606643259E-4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2.3699062040277142E-3</v>
      </c>
      <c r="J384" s="1">
        <f>IFERROR(J156/SUM(J285,J156),0)*'[1]Electricity and CHPs_IN'!F$56</f>
        <v>3.1465453792969638E-3</v>
      </c>
      <c r="K384" s="1">
        <f>IFERROR(K156/SUM(K285,K156),0)*'[1]Electricity and CHPs_IN'!G$56</f>
        <v>5.6334293464139768E-4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0.54529214734478482</v>
      </c>
      <c r="H385" s="1">
        <f t="shared" si="229"/>
        <v>1.9633918839163793</v>
      </c>
      <c r="I385" s="1">
        <f t="shared" si="229"/>
        <v>4.2000001528690039</v>
      </c>
      <c r="J385" s="1">
        <f t="shared" si="229"/>
        <v>9.5060224421911137</v>
      </c>
      <c r="K385" s="1">
        <f t="shared" si="229"/>
        <v>15.484314725874787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0.54529214734478482</v>
      </c>
      <c r="H386" s="1">
        <f>'[1]Electricity and CHPs_IN'!D$33</f>
        <v>1.9633918839163793</v>
      </c>
      <c r="I386" s="1">
        <f>'[1]Electricity and CHPs_IN'!E$33</f>
        <v>4.2000001528690039</v>
      </c>
      <c r="J386" s="1">
        <f>'[1]Electricity and CHPs_IN'!F$33</f>
        <v>9.5060224421911137</v>
      </c>
      <c r="K386" s="1">
        <f>'[1]Electricity and CHPs_IN'!G$33</f>
        <v>15.484314725874787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12.822589127696851</v>
      </c>
      <c r="H387" s="1">
        <f t="shared" si="230"/>
        <v>28.800009278108753</v>
      </c>
      <c r="I387" s="1">
        <f t="shared" si="230"/>
        <v>36.924132752890984</v>
      </c>
      <c r="J387" s="1">
        <f t="shared" si="230"/>
        <v>76.52204454376546</v>
      </c>
      <c r="K387" s="1">
        <f t="shared" si="230"/>
        <v>105.72258188894148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0.14080477727697005</v>
      </c>
      <c r="I388" s="1">
        <f>'[1]Electricity and CHPs_IN'!E34</f>
        <v>0.15586090522803051</v>
      </c>
      <c r="J388" s="1">
        <f>'[1]Electricity and CHPs_IN'!F34</f>
        <v>4.546918691999152</v>
      </c>
      <c r="K388" s="1">
        <f>'[1]Electricity and CHPs_IN'!G34</f>
        <v>8.9928445384510223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4.849835826595422</v>
      </c>
      <c r="H389" s="1">
        <f>'[1]Electricity and CHPs_IN'!D35</f>
        <v>9.5945033619896396</v>
      </c>
      <c r="I389" s="1">
        <f>'[1]Electricity and CHPs_IN'!E35</f>
        <v>12.306502309438319</v>
      </c>
      <c r="J389" s="1">
        <f>'[1]Electricity and CHPs_IN'!F35</f>
        <v>39.100479172046782</v>
      </c>
      <c r="K389" s="1">
        <f>'[1]Electricity and CHPs_IN'!G35</f>
        <v>52.54892513408668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3.3906893222566641</v>
      </c>
      <c r="H390" s="1">
        <f>'[1]Electricity and CHPs_IN'!D36</f>
        <v>8.0481981590371827</v>
      </c>
      <c r="I390" s="1">
        <f>'[1]Electricity and CHPs_IN'!E36</f>
        <v>10.326578765036157</v>
      </c>
      <c r="J390" s="1">
        <f>'[1]Electricity and CHPs_IN'!F36</f>
        <v>13.878073451048571</v>
      </c>
      <c r="K390" s="1">
        <f>'[1]Electricity and CHPs_IN'!G36</f>
        <v>18.650981032671289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1.2876088461228412</v>
      </c>
      <c r="H391" s="1">
        <f>'[1]Electricity and CHPs_IN'!D37</f>
        <v>4.1841041845858111</v>
      </c>
      <c r="I391" s="1">
        <f>'[1]Electricity and CHPs_IN'!E37</f>
        <v>5.3685938026195155</v>
      </c>
      <c r="J391" s="1">
        <f>'[1]Electricity and CHPs_IN'!F37</f>
        <v>7.2149850794145678</v>
      </c>
      <c r="K391" s="1">
        <f>'[1]Electricity and CHPs_IN'!G37</f>
        <v>9.6963558199330109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3.2944551327219243</v>
      </c>
      <c r="H392" s="1">
        <f>'[1]Electricity and CHPs_IN'!D38</f>
        <v>6.8323987952191496</v>
      </c>
      <c r="I392" s="1">
        <f>'[1]Electricity and CHPs_IN'!E38</f>
        <v>8.7665969705689619</v>
      </c>
      <c r="J392" s="1">
        <f>'[1]Electricity and CHPs_IN'!F38</f>
        <v>11.781588149256391</v>
      </c>
      <c r="K392" s="1">
        <f>'[1]Electricity and CHPs_IN'!G38</f>
        <v>15.833475363799462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1.2385725461229728E-2</v>
      </c>
      <c r="J394" s="1">
        <f>'[1]Electricity and CHPs_IN'!F$32</f>
        <v>1.3771778083522795E-2</v>
      </c>
      <c r="K394" s="1">
        <f>'[1]Electricity and CHPs_IN'!G$32</f>
        <v>46.737836389148107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1.9219752298091793E-3</v>
      </c>
      <c r="J395" s="1">
        <f t="shared" ref="J395" si="235">SUM(J396:J398)</f>
        <v>0.34973702278774133</v>
      </c>
      <c r="K395" s="1">
        <f t="shared" ref="K395" si="236">SUM(K396:K398)</f>
        <v>0.2005869575903588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1.0768263134578444E-2</v>
      </c>
      <c r="K396" s="1">
        <f>IFERROR(K168/SUM(K168,K207),0)*'[1]Electricity and CHPs_IN'!G$30</f>
        <v>9.4400270102878575E-3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1.0951670957699802E-3</v>
      </c>
      <c r="J397" s="1">
        <f>IFERROR(J169/SUM(J169,J287),0)*'[1]Electricity and CHPs_IN'!F$46</f>
        <v>0.33678885860979418</v>
      </c>
      <c r="K397" s="1">
        <f>IFERROR(K169/SUM(K169,K287),0)*'[1]Electricity and CHPs_IN'!G$46</f>
        <v>0.18948421225755147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8.2680813403919918E-4</v>
      </c>
      <c r="J398" s="1">
        <f>IFERROR(J170/SUM(J170,J288),0)*'[1]Electricity and CHPs_IN'!F$57</f>
        <v>2.1799010433686998E-3</v>
      </c>
      <c r="K398" s="1">
        <f>IFERROR(K170/SUM(K170,K288),0)*'[1]Electricity and CHPs_IN'!G$57</f>
        <v>1.66271832251948E-3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0.15373482733049715</v>
      </c>
      <c r="G399" s="1">
        <f t="shared" ref="G399:K399" si="237">SUM(G400:G406)</f>
        <v>3.2216294676550711E-2</v>
      </c>
      <c r="H399" s="1">
        <f t="shared" si="237"/>
        <v>0.15368534492536437</v>
      </c>
      <c r="I399" s="1">
        <f t="shared" si="237"/>
        <v>3.5595264795908091E-2</v>
      </c>
      <c r="J399" s="1">
        <f t="shared" si="237"/>
        <v>0.5602658431981512</v>
      </c>
      <c r="K399" s="1">
        <f t="shared" si="237"/>
        <v>1.7141813697761061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0.13506370825156647</v>
      </c>
      <c r="G400" s="1">
        <f>'[1]Electricity and CHPs_IN'!C63</f>
        <v>1.5373899569853158E-2</v>
      </c>
      <c r="H400" s="1">
        <f>'[1]Electricity and CHPs_IN'!D63</f>
        <v>0.13497981631858125</v>
      </c>
      <c r="I400" s="1">
        <f>'[1]Electricity and CHPs_IN'!E63</f>
        <v>2.1845266078218328E-3</v>
      </c>
      <c r="J400" s="1">
        <f>'[1]Electricity and CHPs_IN'!F63</f>
        <v>1.5790364959769234E-2</v>
      </c>
      <c r="K400" s="1">
        <f>'[1]Electricity and CHPs_IN'!G63</f>
        <v>0.13356082646119014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4.6705443727482121E-3</v>
      </c>
      <c r="G401" s="1">
        <f>'[1]Electricity and CHPs_IN'!C64</f>
        <v>3.7497816441336628E-3</v>
      </c>
      <c r="H401" s="1">
        <f>'[1]Electricity and CHPs_IN'!D64</f>
        <v>4.659332141675983E-3</v>
      </c>
      <c r="I401" s="1">
        <f>'[1]Electricity and CHPs_IN'!E64</f>
        <v>2.4770532713886619E-3</v>
      </c>
      <c r="J401" s="1">
        <f>'[1]Electricity and CHPs_IN'!F64</f>
        <v>8.6933276428076064E-2</v>
      </c>
      <c r="K401" s="1">
        <f>'[1]Electricity and CHPs_IN'!G64</f>
        <v>1.0889626966162158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4.163680585721286E-3</v>
      </c>
      <c r="G402" s="1">
        <f>'[1]Electricity and CHPs_IN'!C65</f>
        <v>3.2621415748171154E-3</v>
      </c>
      <c r="H402" s="1">
        <f>'[1]Electricity and CHPs_IN'!D65</f>
        <v>4.1318230007159375E-3</v>
      </c>
      <c r="I402" s="1">
        <f>'[1]Electricity and CHPs_IN'!E65</f>
        <v>2.2924415913917989E-3</v>
      </c>
      <c r="J402" s="1">
        <f>'[1]Electricity and CHPs_IN'!F65</f>
        <v>6.4270737732870613E-3</v>
      </c>
      <c r="K402" s="1">
        <f>'[1]Electricity and CHPs_IN'!G65</f>
        <v>1.6657645242766767E-2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1.4803135095720098E-3</v>
      </c>
      <c r="G403" s="1">
        <f>'[1]Electricity and CHPs_IN'!C66</f>
        <v>1.4788929281016596E-3</v>
      </c>
      <c r="H403" s="1">
        <f>'[1]Electricity and CHPs_IN'!D66</f>
        <v>1.4894394574574239E-3</v>
      </c>
      <c r="I403" s="1">
        <f>'[1]Electricity and CHPs_IN'!E66</f>
        <v>2.369714052650739E-3</v>
      </c>
      <c r="J403" s="1">
        <f>'[1]Electricity and CHPs_IN'!F66</f>
        <v>4.4444493368772644E-3</v>
      </c>
      <c r="K403" s="1">
        <f>'[1]Electricity and CHPs_IN'!G66</f>
        <v>3.294819453132561E-3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3.4359340652202466E-3</v>
      </c>
      <c r="G404" s="1">
        <f>'[1]Electricity and CHPs_IN'!C67</f>
        <v>3.4341069161445948E-3</v>
      </c>
      <c r="H404" s="1">
        <f>'[1]Electricity and CHPs_IN'!D67</f>
        <v>3.4654581270911248E-3</v>
      </c>
      <c r="I404" s="1">
        <f>'[1]Electricity and CHPs_IN'!E67</f>
        <v>1.1920750555518181E-2</v>
      </c>
      <c r="J404" s="1">
        <f>'[1]Electricity and CHPs_IN'!F67</f>
        <v>0.22138422674260719</v>
      </c>
      <c r="K404" s="1">
        <f>'[1]Electricity and CHPs_IN'!G67</f>
        <v>0.23443373889483662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3.4357262769961665E-3</v>
      </c>
      <c r="G405" s="1">
        <f>'[1]Electricity and CHPs_IN'!C68</f>
        <v>3.433892175636779E-3</v>
      </c>
      <c r="H405" s="1">
        <f>'[1]Electricity and CHPs_IN'!D68</f>
        <v>3.4652277993408725E-3</v>
      </c>
      <c r="I405" s="1">
        <f>'[1]Electricity and CHPs_IN'!E68</f>
        <v>1.1920265417439251E-2</v>
      </c>
      <c r="J405" s="1">
        <f>'[1]Electricity and CHPs_IN'!F68</f>
        <v>0.22137748325985035</v>
      </c>
      <c r="K405" s="1">
        <f>'[1]Electricity and CHPs_IN'!G68</f>
        <v>0.23447152304964528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1.4849202686727486E-3</v>
      </c>
      <c r="G406" s="1">
        <f>'[1]Electricity and CHPs_IN'!C69</f>
        <v>1.4835798678637364E-3</v>
      </c>
      <c r="H406" s="1">
        <f>'[1]Electricity and CHPs_IN'!D69</f>
        <v>1.4942480805017705E-3</v>
      </c>
      <c r="I406" s="1">
        <f>'[1]Electricity and CHPs_IN'!E69</f>
        <v>2.4305132996976196E-3</v>
      </c>
      <c r="J406" s="1">
        <f>'[1]Electricity and CHPs_IN'!F69</f>
        <v>3.9089686976839424E-3</v>
      </c>
      <c r="K406" s="1">
        <f>'[1]Electricity and CHPs_IN'!G69</f>
        <v>2.8001200583191951E-3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55.769214729443846</v>
      </c>
      <c r="G407" s="3">
        <f t="shared" ref="G407:K407" si="239">G408+G461</f>
        <v>53.712096909054736</v>
      </c>
      <c r="H407" s="3">
        <f t="shared" si="239"/>
        <v>55.770041132997946</v>
      </c>
      <c r="I407" s="3">
        <f t="shared" si="239"/>
        <v>56.967041216446503</v>
      </c>
      <c r="J407" s="3">
        <f t="shared" si="239"/>
        <v>59.08055038155878</v>
      </c>
      <c r="K407" s="3">
        <f t="shared" si="239"/>
        <v>64.144953971965336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47.835098533276181</v>
      </c>
      <c r="G408" s="1">
        <f t="shared" si="240"/>
        <v>45.073453515943534</v>
      </c>
      <c r="H408" s="1">
        <f t="shared" si="240"/>
        <v>44.767333436050734</v>
      </c>
      <c r="I408" s="1">
        <f t="shared" si="240"/>
        <v>40.884966751192486</v>
      </c>
      <c r="J408" s="1">
        <f t="shared" si="240"/>
        <v>40.028040330202643</v>
      </c>
      <c r="K408" s="1">
        <f t="shared" si="240"/>
        <v>36.871403601725753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39.559387546313545</v>
      </c>
      <c r="G409" s="1">
        <f t="shared" ref="G409:K409" si="241">SUM(G410,G416,G425,G434,G436)</f>
        <v>34.022242081380305</v>
      </c>
      <c r="H409" s="1">
        <f t="shared" si="241"/>
        <v>34.737948638872425</v>
      </c>
      <c r="I409" s="1">
        <f t="shared" si="241"/>
        <v>33.574302069842162</v>
      </c>
      <c r="J409" s="1">
        <f t="shared" si="241"/>
        <v>34.047791858182862</v>
      </c>
      <c r="K409" s="1">
        <f t="shared" si="241"/>
        <v>29.066272880097426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1.9596640989542398E-2</v>
      </c>
      <c r="G410" s="1">
        <f t="shared" ref="G410:K410" si="242">G411</f>
        <v>1.926427740245972E-3</v>
      </c>
      <c r="H410" s="1">
        <f t="shared" si="242"/>
        <v>8.4852274513513397E-3</v>
      </c>
      <c r="I410" s="1">
        <f t="shared" si="242"/>
        <v>2.2929371250307506E-3</v>
      </c>
      <c r="J410" s="1">
        <f t="shared" si="242"/>
        <v>2.4388126334911981E-3</v>
      </c>
      <c r="K410" s="1">
        <f t="shared" si="242"/>
        <v>1.8835012981008834E-5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1.9596640989542398E-2</v>
      </c>
      <c r="G411" s="1">
        <f>'[1]Electricity and CHPs_IN'!C$28-G298</f>
        <v>1.926427740245972E-3</v>
      </c>
      <c r="H411" s="1">
        <f>'[1]Electricity and CHPs_IN'!D$28-H298</f>
        <v>8.4852274513513397E-3</v>
      </c>
      <c r="I411" s="1">
        <f>'[1]Electricity and CHPs_IN'!E$28-I298</f>
        <v>2.2929371250307506E-3</v>
      </c>
      <c r="J411" s="1">
        <f>'[1]Electricity and CHPs_IN'!F$28-J298</f>
        <v>2.4388126334911981E-3</v>
      </c>
      <c r="K411" s="1">
        <f>'[1]Electricity and CHPs_IN'!G$28-K298</f>
        <v>1.8835012981008834E-5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1.9596640989542398E-2</v>
      </c>
      <c r="G412" s="1">
        <f t="shared" ref="G412:K412" si="243">G413</f>
        <v>1.926427740245972E-3</v>
      </c>
      <c r="H412" s="1">
        <f t="shared" si="243"/>
        <v>8.4852274513513397E-3</v>
      </c>
      <c r="I412" s="1">
        <f t="shared" si="243"/>
        <v>2.2929371250307506E-3</v>
      </c>
      <c r="J412" s="1">
        <f t="shared" si="243"/>
        <v>2.4388126334911981E-3</v>
      </c>
      <c r="K412" s="1">
        <f t="shared" si="243"/>
        <v>1.8835012981008834E-5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1.9596640989542398E-2</v>
      </c>
      <c r="G413" s="1">
        <f t="shared" ref="G413:K413" si="244">G411-G415</f>
        <v>1.926427740245972E-3</v>
      </c>
      <c r="H413" s="1">
        <f t="shared" si="244"/>
        <v>8.4852274513513397E-3</v>
      </c>
      <c r="I413" s="1">
        <f t="shared" si="244"/>
        <v>2.2929371250307506E-3</v>
      </c>
      <c r="J413" s="1">
        <f t="shared" si="244"/>
        <v>2.4388126334911981E-3</v>
      </c>
      <c r="K413" s="1">
        <f t="shared" si="244"/>
        <v>1.8835012981008834E-5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2.3984245643416378</v>
      </c>
      <c r="G416" s="1">
        <f t="shared" ref="G416:K416" si="247">SUM(G417:G418)</f>
        <v>2.0313860488290732E-3</v>
      </c>
      <c r="H416" s="1">
        <f t="shared" si="247"/>
        <v>2.068829869450179E-2</v>
      </c>
      <c r="I416" s="1">
        <f t="shared" si="247"/>
        <v>3.7304187750719142E-2</v>
      </c>
      <c r="J416" s="1">
        <f t="shared" si="247"/>
        <v>6.6512739662320741E-2</v>
      </c>
      <c r="K416" s="1">
        <f t="shared" si="247"/>
        <v>8.359444938271959E-3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2.3984245643416378</v>
      </c>
      <c r="G417" s="1">
        <f>'[1]Electricity and CHPs_IN'!C$24-G312</f>
        <v>2.0313860488290732E-3</v>
      </c>
      <c r="H417" s="1">
        <f>'[1]Electricity and CHPs_IN'!D$24-H312</f>
        <v>2.068829869450179E-2</v>
      </c>
      <c r="I417" s="1">
        <f>'[1]Electricity and CHPs_IN'!E$24-I312</f>
        <v>3.7304187750719142E-2</v>
      </c>
      <c r="J417" s="1">
        <f>'[1]Electricity and CHPs_IN'!F$24-J312</f>
        <v>4.1346172577723439E-2</v>
      </c>
      <c r="K417" s="1">
        <f>'[1]Electricity and CHPs_IN'!G$24-K312</f>
        <v>1.2991443528542665E-3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2.5166567084597309E-2</v>
      </c>
      <c r="K418" s="1">
        <f>'[1]Electricity and CHPs_IN'!G$29-K313</f>
        <v>7.060300585417692E-3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2.3361426207787614</v>
      </c>
      <c r="G419" s="1">
        <f t="shared" ref="G419:K419" si="248">SUM(G420:G421)</f>
        <v>1.88345403274124E-3</v>
      </c>
      <c r="H419" s="1">
        <f t="shared" si="248"/>
        <v>1.7956462169733022E-2</v>
      </c>
      <c r="I419" s="1">
        <f t="shared" si="248"/>
        <v>3.7244518746900455E-2</v>
      </c>
      <c r="J419" s="1">
        <f t="shared" si="248"/>
        <v>6.5784673859479448E-2</v>
      </c>
      <c r="K419" s="1">
        <f t="shared" si="248"/>
        <v>7.8508892745618956E-3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2.3361426207787614</v>
      </c>
      <c r="G420" s="1">
        <f t="shared" ref="G420:K420" si="249">G417-G423</f>
        <v>1.88345403274124E-3</v>
      </c>
      <c r="H420" s="1">
        <f t="shared" si="249"/>
        <v>1.7956462169733022E-2</v>
      </c>
      <c r="I420" s="1">
        <f t="shared" si="249"/>
        <v>3.7244518746900455E-2</v>
      </c>
      <c r="J420" s="1">
        <f t="shared" si="249"/>
        <v>4.089358658464836E-2</v>
      </c>
      <c r="K420" s="1">
        <f t="shared" si="249"/>
        <v>1.2201095337365327E-3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2.4891087274831084E-2</v>
      </c>
      <c r="K421" s="1">
        <f t="shared" si="250"/>
        <v>6.6307797408253636E-3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6.2281943562876391E-2</v>
      </c>
      <c r="G422" s="1">
        <f t="shared" ref="G422:K422" si="251">SUM(G423:G424)</f>
        <v>1.479320160878333E-4</v>
      </c>
      <c r="H422" s="1">
        <f t="shared" si="251"/>
        <v>2.7318365247687693E-3</v>
      </c>
      <c r="I422" s="1">
        <f t="shared" si="251"/>
        <v>5.9669003818687419E-5</v>
      </c>
      <c r="J422" s="1">
        <f t="shared" si="251"/>
        <v>7.2806580284130262E-4</v>
      </c>
      <c r="K422" s="1">
        <f t="shared" si="251"/>
        <v>5.0855566371006277E-4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6.2281943562876391E-2</v>
      </c>
      <c r="G423" s="1">
        <f t="shared" ref="G423:K423" si="252">IFERROR(G344/G312,0)*G417</f>
        <v>1.479320160878333E-4</v>
      </c>
      <c r="H423" s="1">
        <f t="shared" si="252"/>
        <v>2.7318365247687693E-3</v>
      </c>
      <c r="I423" s="1">
        <f t="shared" si="252"/>
        <v>5.9669003818687419E-5</v>
      </c>
      <c r="J423" s="1">
        <f t="shared" si="252"/>
        <v>4.5258599307507647E-4</v>
      </c>
      <c r="K423" s="1">
        <f t="shared" si="252"/>
        <v>7.9034819117733944E-5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2.7547980976622616E-4</v>
      </c>
      <c r="K424" s="1">
        <f t="shared" si="253"/>
        <v>4.2952084459232877E-4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35.838166069875953</v>
      </c>
      <c r="G425" s="1">
        <f t="shared" ref="G425:K425" si="254">SUM(G426:G427)</f>
        <v>33.784070377565811</v>
      </c>
      <c r="H425" s="1">
        <f t="shared" si="254"/>
        <v>33.829836231064675</v>
      </c>
      <c r="I425" s="1">
        <f t="shared" si="254"/>
        <v>33.526936091559868</v>
      </c>
      <c r="J425" s="1">
        <f t="shared" si="254"/>
        <v>32.466751450879833</v>
      </c>
      <c r="K425" s="1">
        <f t="shared" si="254"/>
        <v>29.045260083215155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35.838166069875953</v>
      </c>
      <c r="G426" s="1">
        <f>'[1]Electricity and CHPs_IN'!C$26-G359</f>
        <v>33.784070377565811</v>
      </c>
      <c r="H426" s="1">
        <f>'[1]Electricity and CHPs_IN'!D$26-H359</f>
        <v>33.829836231064675</v>
      </c>
      <c r="I426" s="1">
        <f>'[1]Electricity and CHPs_IN'!E$26-I359</f>
        <v>33.526936091559868</v>
      </c>
      <c r="J426" s="1">
        <f>'[1]Electricity and CHPs_IN'!F$26-J359</f>
        <v>22.753196444990664</v>
      </c>
      <c r="K426" s="1">
        <f>'[1]Electricity and CHPs_IN'!G$26-K359</f>
        <v>17.201368004465198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9.7135550058891695</v>
      </c>
      <c r="K427" s="1">
        <f>'[1]Electricity and CHPs_IN'!G$27-K360</f>
        <v>11.843892078749958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17.919083034937977</v>
      </c>
      <c r="G428" s="1">
        <f t="shared" ref="G428:K428" si="255">SUM(G429:G430)</f>
        <v>16.892035188782906</v>
      </c>
      <c r="H428" s="1">
        <f t="shared" si="255"/>
        <v>16.914918115532338</v>
      </c>
      <c r="I428" s="1">
        <f t="shared" si="255"/>
        <v>16.763468045779934</v>
      </c>
      <c r="J428" s="1">
        <f t="shared" si="255"/>
        <v>16.233375725439917</v>
      </c>
      <c r="K428" s="1">
        <f t="shared" si="255"/>
        <v>14.522630041607577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17.919083034937977</v>
      </c>
      <c r="G429" s="1">
        <f t="shared" ref="G429:K429" si="256">IFERROR(G366/G359,0)*G426</f>
        <v>16.892035188782906</v>
      </c>
      <c r="H429" s="1">
        <f t="shared" si="256"/>
        <v>16.914918115532338</v>
      </c>
      <c r="I429" s="1">
        <f t="shared" si="256"/>
        <v>16.763468045779934</v>
      </c>
      <c r="J429" s="1">
        <f t="shared" si="256"/>
        <v>11.376598222495332</v>
      </c>
      <c r="K429" s="1">
        <f t="shared" si="256"/>
        <v>8.6006840022325992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4.8567775029445848</v>
      </c>
      <c r="K430" s="1">
        <f t="shared" si="257"/>
        <v>5.921946039374979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17.919083034937977</v>
      </c>
      <c r="G431" s="1">
        <f t="shared" ref="G431:K431" si="258">SUM(G432:G433)</f>
        <v>16.892035188782906</v>
      </c>
      <c r="H431" s="1">
        <f t="shared" si="258"/>
        <v>16.914918115532338</v>
      </c>
      <c r="I431" s="1">
        <f t="shared" si="258"/>
        <v>16.763468045779934</v>
      </c>
      <c r="J431" s="1">
        <f t="shared" si="258"/>
        <v>16.233375725439917</v>
      </c>
      <c r="K431" s="1">
        <f t="shared" si="258"/>
        <v>14.522630041607577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17.919083034937977</v>
      </c>
      <c r="G432" s="1">
        <f t="shared" ref="G432:K432" si="259">G426-G429</f>
        <v>16.892035188782906</v>
      </c>
      <c r="H432" s="1">
        <f t="shared" si="259"/>
        <v>16.914918115532338</v>
      </c>
      <c r="I432" s="1">
        <f t="shared" si="259"/>
        <v>16.763468045779934</v>
      </c>
      <c r="J432" s="1">
        <f t="shared" si="259"/>
        <v>11.376598222495332</v>
      </c>
      <c r="K432" s="1">
        <f t="shared" si="259"/>
        <v>8.6006840022325992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4.8567775029445848</v>
      </c>
      <c r="K433" s="1">
        <f t="shared" si="260"/>
        <v>5.921946039374979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1.3032002711064159</v>
      </c>
      <c r="G434" s="1">
        <f t="shared" ref="G434:K434" si="261">G435</f>
        <v>0.23421389002541212</v>
      </c>
      <c r="H434" s="1">
        <f t="shared" si="261"/>
        <v>0.8789388816618936</v>
      </c>
      <c r="I434" s="1">
        <f t="shared" si="261"/>
        <v>7.7688534065489655E-3</v>
      </c>
      <c r="J434" s="1">
        <f t="shared" si="261"/>
        <v>1.499013106915231</v>
      </c>
      <c r="K434" s="1">
        <f t="shared" si="261"/>
        <v>7.2210189422725697E-4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1.3032002711064159</v>
      </c>
      <c r="G435" s="1">
        <f>'[1]Electricity and CHPs_IN'!C$25-G378</f>
        <v>0.23421389002541212</v>
      </c>
      <c r="H435" s="1">
        <f>'[1]Electricity and CHPs_IN'!D$25-H378</f>
        <v>0.8789388816618936</v>
      </c>
      <c r="I435" s="1">
        <f>'[1]Electricity and CHPs_IN'!E$25-I378</f>
        <v>7.7688534065489655E-3</v>
      </c>
      <c r="J435" s="1">
        <f>'[1]Electricity and CHPs_IN'!F$25-J378</f>
        <v>1.499013106915231</v>
      </c>
      <c r="K435" s="1">
        <f>'[1]Electricity and CHPs_IN'!G$25-K378</f>
        <v>7.2210189422725697E-4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1.3075748091988073E-2</v>
      </c>
      <c r="K436" s="1">
        <f t="shared" si="262"/>
        <v>1.1912415036791801E-2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1.3075748091988073E-2</v>
      </c>
      <c r="K437" s="1">
        <f>'[1]Electricity and CHPs_IN'!G$30-K396</f>
        <v>1.1912415036791801E-2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8.2757109869626397</v>
      </c>
      <c r="G438" s="1">
        <f t="shared" ref="G438:K438" si="263">SUM(G439,G445,G447,G453,G455,G457,G459)</f>
        <v>11.051211434563228</v>
      </c>
      <c r="H438" s="1">
        <f t="shared" si="263"/>
        <v>10.029384797178311</v>
      </c>
      <c r="I438" s="1">
        <f t="shared" si="263"/>
        <v>7.3106646813503264</v>
      </c>
      <c r="J438" s="1">
        <f t="shared" si="263"/>
        <v>5.9802484720197846</v>
      </c>
      <c r="K438" s="1">
        <f t="shared" si="263"/>
        <v>7.8051307216283297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4.3959765037161418</v>
      </c>
      <c r="G439" s="1">
        <f t="shared" ref="G439:K439" si="264">+G440</f>
        <v>1.7310223275396255</v>
      </c>
      <c r="H439" s="1">
        <f t="shared" si="264"/>
        <v>3.2932864706413381</v>
      </c>
      <c r="I439" s="1">
        <f t="shared" si="264"/>
        <v>0.52021476202511685</v>
      </c>
      <c r="J439" s="1">
        <f t="shared" si="264"/>
        <v>9.7391941202560617E-3</v>
      </c>
      <c r="K439" s="1">
        <f t="shared" si="264"/>
        <v>6.6209294776354991E-4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4.3959765037161418</v>
      </c>
      <c r="G440" s="1">
        <f t="shared" ref="G440:K440" si="265">SUM(G442:G444)</f>
        <v>1.7310223275396255</v>
      </c>
      <c r="H440" s="1">
        <f t="shared" si="265"/>
        <v>3.2932864706413381</v>
      </c>
      <c r="I440" s="1">
        <f t="shared" si="265"/>
        <v>0.52021476202511685</v>
      </c>
      <c r="J440" s="1">
        <f t="shared" si="265"/>
        <v>9.7391941202560617E-3</v>
      </c>
      <c r="K440" s="1">
        <f t="shared" si="265"/>
        <v>6.6209294776354991E-4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2.0280749754564602</v>
      </c>
      <c r="G441" s="1">
        <f t="shared" ref="G441:K441" si="266">G442</f>
        <v>1.7302289134275854</v>
      </c>
      <c r="H441" s="1">
        <f t="shared" si="266"/>
        <v>3.2896824813500971</v>
      </c>
      <c r="I441" s="1">
        <f t="shared" si="266"/>
        <v>0.51944316389265899</v>
      </c>
      <c r="J441" s="1">
        <f t="shared" si="266"/>
        <v>8.1040535175073806E-3</v>
      </c>
      <c r="K441" s="1">
        <f t="shared" si="266"/>
        <v>1.4380699387605758E-4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2.0280749754564602</v>
      </c>
      <c r="G442" s="1">
        <f>'[1]Electricity and CHPs_IN'!C$90</f>
        <v>1.7302289134275854</v>
      </c>
      <c r="H442" s="1">
        <f>'[1]Electricity and CHPs_IN'!D$90</f>
        <v>3.2896824813500971</v>
      </c>
      <c r="I442" s="1">
        <f>'[1]Electricity and CHPs_IN'!E$90</f>
        <v>0.51944316389265899</v>
      </c>
      <c r="J442" s="1">
        <f>'[1]Electricity and CHPs_IN'!F$90</f>
        <v>8.1040535175073806E-3</v>
      </c>
      <c r="K442" s="1">
        <f>'[1]Electricity and CHPs_IN'!G$90</f>
        <v>1.4380699387605758E-4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1.183950764129841</v>
      </c>
      <c r="G443" s="1">
        <f t="shared" ref="G443:K443" si="267">G444</f>
        <v>3.9670705602000991E-4</v>
      </c>
      <c r="H443" s="1">
        <f t="shared" si="267"/>
        <v>1.8019946456203323E-3</v>
      </c>
      <c r="I443" s="1">
        <f t="shared" si="267"/>
        <v>3.8579906622893324E-4</v>
      </c>
      <c r="J443" s="1">
        <f t="shared" si="267"/>
        <v>8.1757030137434062E-4</v>
      </c>
      <c r="K443" s="1">
        <f t="shared" si="267"/>
        <v>2.5914297694374614E-4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1.183950764129841</v>
      </c>
      <c r="G444" s="1">
        <f>'[1]Electricity and CHPs_IN'!C$91</f>
        <v>3.9670705602000991E-4</v>
      </c>
      <c r="H444" s="1">
        <f>'[1]Electricity and CHPs_IN'!D$91</f>
        <v>1.8019946456203323E-3</v>
      </c>
      <c r="I444" s="1">
        <f>'[1]Electricity and CHPs_IN'!E$91</f>
        <v>3.8579906622893324E-4</v>
      </c>
      <c r="J444" s="1">
        <f>'[1]Electricity and CHPs_IN'!F$91</f>
        <v>8.1757030137434062E-4</v>
      </c>
      <c r="K444" s="1">
        <f>'[1]Electricity and CHPs_IN'!G$91</f>
        <v>2.5914297694374614E-4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1.4500012780276748</v>
      </c>
      <c r="G445" s="1">
        <f t="shared" ref="G445:K445" si="268">G446</f>
        <v>3.8013922711916921</v>
      </c>
      <c r="H445" s="1">
        <f t="shared" si="268"/>
        <v>3.800928723038159</v>
      </c>
      <c r="I445" s="1">
        <f t="shared" si="268"/>
        <v>1.0207651474600383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1.4500012780276748</v>
      </c>
      <c r="G446" s="1">
        <f>'[1]Electricity and CHPs_IN'!C$92</f>
        <v>3.8013922711916921</v>
      </c>
      <c r="H446" s="1">
        <f>'[1]Electricity and CHPs_IN'!D$92</f>
        <v>3.800928723038159</v>
      </c>
      <c r="I446" s="1">
        <f>'[1]Electricity and CHPs_IN'!E$92</f>
        <v>1.0207651474600383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0.21541758976505179</v>
      </c>
      <c r="G447" s="1">
        <f t="shared" ref="G447:K447" si="269">G448</f>
        <v>2.3362446438416478</v>
      </c>
      <c r="H447" s="1">
        <f t="shared" si="269"/>
        <v>1.5758084851700597E-3</v>
      </c>
      <c r="I447" s="1">
        <f t="shared" si="269"/>
        <v>6.2579089711202907E-4</v>
      </c>
      <c r="J447" s="1">
        <f t="shared" si="269"/>
        <v>3.4372632646675005E-4</v>
      </c>
      <c r="K447" s="1">
        <f t="shared" si="269"/>
        <v>1.4819063336103056E-6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0.21541758976505179</v>
      </c>
      <c r="G448" s="1">
        <f>'[1]Electricity and CHPs_IN'!C$93</f>
        <v>2.3362446438416478</v>
      </c>
      <c r="H448" s="1">
        <f>'[1]Electricity and CHPs_IN'!D$93</f>
        <v>1.5758084851700597E-3</v>
      </c>
      <c r="I448" s="1">
        <f>'[1]Electricity and CHPs_IN'!E$93</f>
        <v>6.2579089711202907E-4</v>
      </c>
      <c r="J448" s="1">
        <f>'[1]Electricity and CHPs_IN'!F$93</f>
        <v>3.4372632646675005E-4</v>
      </c>
      <c r="K448" s="1">
        <f>'[1]Electricity and CHPs_IN'!G$93</f>
        <v>1.4819063336103056E-6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0.21541758976505179</v>
      </c>
      <c r="G449" s="1">
        <f t="shared" ref="G449:K449" si="270">G450</f>
        <v>2.3362446438416478</v>
      </c>
      <c r="H449" s="1">
        <f t="shared" si="270"/>
        <v>1.5758084851700597E-3</v>
      </c>
      <c r="I449" s="1">
        <f t="shared" si="270"/>
        <v>6.2579089711202907E-4</v>
      </c>
      <c r="J449" s="1">
        <f t="shared" si="270"/>
        <v>3.4372632646675005E-4</v>
      </c>
      <c r="K449" s="1">
        <f t="shared" si="270"/>
        <v>1.4819063336103056E-6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0.21541758976505179</v>
      </c>
      <c r="G450" s="1">
        <f t="shared" ref="G450:K450" si="271">G448</f>
        <v>2.3362446438416478</v>
      </c>
      <c r="H450" s="1">
        <f t="shared" si="271"/>
        <v>1.5758084851700597E-3</v>
      </c>
      <c r="I450" s="1">
        <f t="shared" si="271"/>
        <v>6.2579089711202907E-4</v>
      </c>
      <c r="J450" s="1">
        <f t="shared" si="271"/>
        <v>3.4372632646675005E-4</v>
      </c>
      <c r="K450" s="1">
        <f t="shared" si="271"/>
        <v>1.4819063336103056E-6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2.2143156154537706</v>
      </c>
      <c r="G453" s="1">
        <f t="shared" ref="G453:K453" si="273">G454</f>
        <v>1.9984205904576788</v>
      </c>
      <c r="H453" s="1">
        <f t="shared" si="273"/>
        <v>1.7133968526532157</v>
      </c>
      <c r="I453" s="1">
        <f t="shared" si="273"/>
        <v>1.3257948770299084</v>
      </c>
      <c r="J453" s="1">
        <f t="shared" si="273"/>
        <v>0.79380429356086857</v>
      </c>
      <c r="K453" s="1">
        <f t="shared" si="273"/>
        <v>0.47528386015133062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2.2143156154537706</v>
      </c>
      <c r="G454" s="1">
        <f>'[1]Electricity and CHPs_IN'!C$94</f>
        <v>1.9984205904576788</v>
      </c>
      <c r="H454" s="1">
        <f>'[1]Electricity and CHPs_IN'!D$94</f>
        <v>1.7133968526532157</v>
      </c>
      <c r="I454" s="1">
        <f>'[1]Electricity and CHPs_IN'!E$94</f>
        <v>1.3257948770299084</v>
      </c>
      <c r="J454" s="1">
        <f>'[1]Electricity and CHPs_IN'!F$94</f>
        <v>0.79380429356086857</v>
      </c>
      <c r="K454" s="1">
        <f>'[1]Electricity and CHPs_IN'!G$94</f>
        <v>0.47528386015133062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2.1079476492961077E-7</v>
      </c>
      <c r="K455" s="1">
        <f t="shared" si="274"/>
        <v>6.6070802813526829E-7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2.1079476492961077E-7</v>
      </c>
      <c r="K456" s="1">
        <f>'[1]Electricity and CHPs_IN'!G$95</f>
        <v>6.6070802813526829E-7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1.3360379951756027E-4</v>
      </c>
      <c r="K457" s="1">
        <f t="shared" si="275"/>
        <v>1.1507854790344009E-4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1.3360379951756027E-4</v>
      </c>
      <c r="K458" s="1">
        <f>'[1]Electricity and CHPs_IN'!G$96</f>
        <v>1.1507854790344009E-4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1.1841316015325836</v>
      </c>
      <c r="H459" s="1">
        <f>H460</f>
        <v>1.2201969423604269</v>
      </c>
      <c r="I459" s="1">
        <f t="shared" ref="I459" si="277">I460</f>
        <v>4.4432641039381506</v>
      </c>
      <c r="J459" s="1">
        <f t="shared" ref="J459" si="278">J460</f>
        <v>5.1762274434179112</v>
      </c>
      <c r="K459" s="1">
        <f t="shared" ref="K459" si="279">K460</f>
        <v>7.3290675473669706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1.1841316015325836</v>
      </c>
      <c r="H460" s="1">
        <f>'[1]Electricity and CHPs_IN'!D$97</f>
        <v>1.2201969423604269</v>
      </c>
      <c r="I460" s="1">
        <f>'[1]Electricity and CHPs_IN'!E$97</f>
        <v>4.4432641039381506</v>
      </c>
      <c r="J460" s="1">
        <f>'[1]Electricity and CHPs_IN'!F$97</f>
        <v>5.1762274434179112</v>
      </c>
      <c r="K460" s="1">
        <f>'[1]Electricity and CHPs_IN'!G$97</f>
        <v>7.3290675473669706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7.9341161961676621</v>
      </c>
      <c r="G461" s="1">
        <f t="shared" ref="G461:K461" si="280">SUM(G462,G468,G501,G510,G516)</f>
        <v>8.6386433931112023</v>
      </c>
      <c r="H461" s="1">
        <f t="shared" si="280"/>
        <v>11.002707696947208</v>
      </c>
      <c r="I461" s="1">
        <f t="shared" si="280"/>
        <v>16.082074465254017</v>
      </c>
      <c r="J461" s="1">
        <f t="shared" si="280"/>
        <v>19.052510051356137</v>
      </c>
      <c r="K461" s="1">
        <f t="shared" si="280"/>
        <v>27.273550370239587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0.27597102234269261</v>
      </c>
      <c r="G462" s="1">
        <f t="shared" ref="G462:K462" si="281">+G463</f>
        <v>0.64218784611976298</v>
      </c>
      <c r="H462" s="1">
        <f t="shared" si="281"/>
        <v>1.2856983202025702E-2</v>
      </c>
      <c r="I462" s="1">
        <f t="shared" si="281"/>
        <v>0.57371067293779077</v>
      </c>
      <c r="J462" s="1">
        <f t="shared" si="281"/>
        <v>1.3986601140813957E-2</v>
      </c>
      <c r="K462" s="1">
        <f t="shared" si="281"/>
        <v>4.1255965369562126E-3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0.27597102234269261</v>
      </c>
      <c r="G463" s="1">
        <f>'[1]Electricity and CHPs_IN'!C$41-G299</f>
        <v>0.64218784611976298</v>
      </c>
      <c r="H463" s="1">
        <f>'[1]Electricity and CHPs_IN'!D$41-H299</f>
        <v>1.2856983202025702E-2</v>
      </c>
      <c r="I463" s="1">
        <f>'[1]Electricity and CHPs_IN'!E$41-I299</f>
        <v>0.57371067293779077</v>
      </c>
      <c r="J463" s="1">
        <f>'[1]Electricity and CHPs_IN'!F$41-J299</f>
        <v>1.3986601140813957E-2</v>
      </c>
      <c r="K463" s="1">
        <f>'[1]Electricity and CHPs_IN'!G$41-K299</f>
        <v>4.1255965369562126E-3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0.27597102234269261</v>
      </c>
      <c r="G464" s="1">
        <f t="shared" ref="G464:K464" si="282">G465</f>
        <v>0.64218784611976298</v>
      </c>
      <c r="H464" s="1">
        <f t="shared" si="282"/>
        <v>1.2856983202025702E-2</v>
      </c>
      <c r="I464" s="1">
        <f t="shared" si="282"/>
        <v>0.57371067293779077</v>
      </c>
      <c r="J464" s="1">
        <f t="shared" si="282"/>
        <v>1.3986601140813957E-2</v>
      </c>
      <c r="K464" s="1">
        <f t="shared" si="282"/>
        <v>4.1255965369562126E-3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0.27597102234269261</v>
      </c>
      <c r="G465" s="1">
        <f t="shared" ref="G465:K465" si="283">G463-G467</f>
        <v>0.64218784611976298</v>
      </c>
      <c r="H465" s="1">
        <f t="shared" si="283"/>
        <v>1.2856983202025702E-2</v>
      </c>
      <c r="I465" s="1">
        <f t="shared" si="283"/>
        <v>0.57371067293779077</v>
      </c>
      <c r="J465" s="1">
        <f t="shared" si="283"/>
        <v>1.3986601140813957E-2</v>
      </c>
      <c r="K465" s="1">
        <f t="shared" si="283"/>
        <v>4.1255965369562126E-3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3.6481814919545439</v>
      </c>
      <c r="G468" s="1">
        <f t="shared" ref="G468:K468" si="286">SUM(G469:G478)</f>
        <v>2.8970594085866326</v>
      </c>
      <c r="H468" s="1">
        <f t="shared" si="286"/>
        <v>2.8331829385376519</v>
      </c>
      <c r="I468" s="1">
        <f t="shared" si="286"/>
        <v>5.516463212562007</v>
      </c>
      <c r="J468" s="1">
        <f t="shared" si="286"/>
        <v>6.1654760924789214</v>
      </c>
      <c r="K468" s="1">
        <f t="shared" si="286"/>
        <v>5.0938959258618031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1.0289964473675592</v>
      </c>
      <c r="G469" s="1">
        <f>'[1]Electricity and CHPs_IN'!C$39-G314</f>
        <v>0.13756432142925148</v>
      </c>
      <c r="H469" s="1">
        <f>'[1]Electricity and CHPs_IN'!D$39-H314</f>
        <v>7.7671928103480503E-2</v>
      </c>
      <c r="I469" s="1">
        <f>'[1]Electricity and CHPs_IN'!E$39-I314</f>
        <v>5.4199370977468214E-2</v>
      </c>
      <c r="J469" s="1">
        <f>'[1]Electricity and CHPs_IN'!F$39-J314</f>
        <v>0.12790877956937052</v>
      </c>
      <c r="K469" s="1">
        <f>'[1]Electricity and CHPs_IN'!G$39-K314</f>
        <v>5.5626997731989002E-2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3.0125916405292486E-2</v>
      </c>
      <c r="K470" s="6">
        <f>'[1]Electricity and CHPs_IN'!G$40-K315</f>
        <v>2.1664885976625491E-2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5.1831169418820794E-2</v>
      </c>
      <c r="G472" s="1">
        <f>'[1]Electricity and CHPs_IN'!C$48-G317</f>
        <v>1.004705081302355E-2</v>
      </c>
      <c r="H472" s="1">
        <f>'[1]Electricity and CHPs_IN'!D$48-H317</f>
        <v>3.7305830750590026E-2</v>
      </c>
      <c r="I472" s="1">
        <f>'[1]Electricity and CHPs_IN'!E$48-I317</f>
        <v>3.1134179093092716E-2</v>
      </c>
      <c r="J472" s="1">
        <f>'[1]Electricity and CHPs_IN'!F$48-J317</f>
        <v>7.7118370379598802E-2</v>
      </c>
      <c r="K472" s="1">
        <f>'[1]Electricity and CHPs_IN'!G$48-K317</f>
        <v>0.14835244459967625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8.9368724503376878E-2</v>
      </c>
      <c r="G474" s="1">
        <f>'[1]Electricity and CHPs_IN'!C$51-G319</f>
        <v>1.0156442734160706E-2</v>
      </c>
      <c r="H474" s="1">
        <f>'[1]Electricity and CHPs_IN'!D$51-H319</f>
        <v>5.206517325237342E-2</v>
      </c>
      <c r="I474" s="1">
        <f>'[1]Electricity and CHPs_IN'!E$51-I319</f>
        <v>0.5707951484189322</v>
      </c>
      <c r="J474" s="1">
        <f>'[1]Electricity and CHPs_IN'!F$51-J319</f>
        <v>1.3613172289729789</v>
      </c>
      <c r="K474" s="1">
        <f>'[1]Electricity and CHPs_IN'!G$51-K319</f>
        <v>1.2563803987722431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1.5806938991333375</v>
      </c>
      <c r="G476" s="1">
        <f>'[1]Electricity and CHPs_IN'!C$54-G321</f>
        <v>1.7913777471229415</v>
      </c>
      <c r="H476" s="1">
        <f>'[1]Electricity and CHPs_IN'!D$54-H321</f>
        <v>1.8538575751097646</v>
      </c>
      <c r="I476" s="1">
        <f>'[1]Electricity and CHPs_IN'!E$54-I321</f>
        <v>1.758000391305812</v>
      </c>
      <c r="J476" s="1">
        <f>'[1]Electricity and CHPs_IN'!F$54-J321</f>
        <v>1.5237212969623979</v>
      </c>
      <c r="K476" s="1">
        <f>'[1]Electricity and CHPs_IN'!G$54-K321</f>
        <v>3.6005066887199906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0.8972912515314494</v>
      </c>
      <c r="G477" s="1">
        <f>'[1]Electricity and CHPs_IN'!C$55-G322</f>
        <v>0.9479138464872553</v>
      </c>
      <c r="H477" s="1">
        <f>'[1]Electricity and CHPs_IN'!D$55-H322</f>
        <v>0.81228243132144295</v>
      </c>
      <c r="I477" s="1">
        <f>'[1]Electricity and CHPs_IN'!E$55-I322</f>
        <v>3.102016483079209</v>
      </c>
      <c r="J477" s="1">
        <f>'[1]Electricity and CHPs_IN'!F$55-J322</f>
        <v>3.0438954095032464</v>
      </c>
      <c r="K477" s="1">
        <f>'[1]Electricity and CHPs_IN'!G$55-K322</f>
        <v>1.1116784229251157E-2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3.1763968749344237E-4</v>
      </c>
      <c r="J478" s="1">
        <f>'[1]Electricity and CHPs_IN'!F$58-J323</f>
        <v>1.3890906860362243E-3</v>
      </c>
      <c r="K478" s="1">
        <f>'[1]Electricity and CHPs_IN'!G$58-K323</f>
        <v>2.477258320279992E-4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2.0137993728590398</v>
      </c>
      <c r="G479" s="1">
        <f t="shared" ref="G479:K479" si="287">SUM(G480:G489)</f>
        <v>1.0251623936337526</v>
      </c>
      <c r="H479" s="1">
        <f t="shared" si="287"/>
        <v>0.85000797310251608</v>
      </c>
      <c r="I479" s="1">
        <f t="shared" si="287"/>
        <v>3.7524510637041337</v>
      </c>
      <c r="J479" s="1">
        <f t="shared" si="287"/>
        <v>4.5909449363985919</v>
      </c>
      <c r="K479" s="1">
        <f t="shared" si="287"/>
        <v>1.4025373252887861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1.002275615862509</v>
      </c>
      <c r="G480" s="1">
        <f t="shared" ref="G480:K480" si="289">G469-G491</f>
        <v>0.12754644844911853</v>
      </c>
      <c r="H480" s="1">
        <f t="shared" si="289"/>
        <v>6.74155501733468E-2</v>
      </c>
      <c r="I480" s="1">
        <f t="shared" si="289"/>
        <v>5.4112677695324241E-2</v>
      </c>
      <c r="J480" s="1">
        <f t="shared" si="289"/>
        <v>0.12650865669425793</v>
      </c>
      <c r="K480" s="1">
        <f t="shared" si="289"/>
        <v>5.2242870560785012E-2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2.979615026386899E-2</v>
      </c>
      <c r="K481" s="1">
        <f t="shared" si="290"/>
        <v>2.0346879751522801E-2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5.0485225078300333E-2</v>
      </c>
      <c r="G483" s="1">
        <f t="shared" ref="G483:K483" si="292">G472-G494</f>
        <v>9.3153925034845063E-3</v>
      </c>
      <c r="H483" s="1">
        <f t="shared" si="292"/>
        <v>3.2379691944483723E-2</v>
      </c>
      <c r="I483" s="1">
        <f t="shared" si="292"/>
        <v>3.1084379176160831E-2</v>
      </c>
      <c r="J483" s="1">
        <f t="shared" si="292"/>
        <v>7.6274212575706046E-2</v>
      </c>
      <c r="K483" s="1">
        <f t="shared" si="292"/>
        <v>0.13932726691341776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8.7048010340188914E-2</v>
      </c>
      <c r="G485" s="1">
        <f t="shared" ref="G485:K485" si="294">G474-G496</f>
        <v>9.4168181557547134E-3</v>
      </c>
      <c r="H485" s="1">
        <f t="shared" si="294"/>
        <v>4.5190101306653296E-2</v>
      </c>
      <c r="I485" s="1">
        <f t="shared" si="294"/>
        <v>0.56988214695865946</v>
      </c>
      <c r="J485" s="1">
        <f t="shared" si="294"/>
        <v>1.3464158953898824</v>
      </c>
      <c r="K485" s="1">
        <f t="shared" si="294"/>
        <v>1.1799471699767903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0.87399052157804158</v>
      </c>
      <c r="G488" s="1">
        <f t="shared" ref="G488:K488" si="296">G477-G499</f>
        <v>0.87888373452539481</v>
      </c>
      <c r="H488" s="1">
        <f t="shared" si="296"/>
        <v>0.7050226296780322</v>
      </c>
      <c r="I488" s="1">
        <f t="shared" si="296"/>
        <v>3.0970547282593119</v>
      </c>
      <c r="J488" s="1">
        <f t="shared" si="296"/>
        <v>3.0105761361379311</v>
      </c>
      <c r="K488" s="1">
        <f t="shared" si="296"/>
        <v>1.0440482916930166E-2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3.1713161467725707E-4</v>
      </c>
      <c r="J489" s="1">
        <f t="shared" si="297"/>
        <v>1.3738853369454655E-3</v>
      </c>
      <c r="K489" s="1">
        <f t="shared" si="297"/>
        <v>2.3265516933981725E-4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1.6343821190955039</v>
      </c>
      <c r="G490" s="1">
        <f t="shared" ref="G490:K490" si="298">SUM(G491:G500)</f>
        <v>1.8718970149528802</v>
      </c>
      <c r="H490" s="1">
        <f t="shared" si="298"/>
        <v>1.9831749654351354</v>
      </c>
      <c r="I490" s="1">
        <f t="shared" si="298"/>
        <v>1.7640121488578742</v>
      </c>
      <c r="J490" s="1">
        <f t="shared" si="298"/>
        <v>1.5745311560803295</v>
      </c>
      <c r="K490" s="1">
        <f t="shared" si="298"/>
        <v>3.6913586005730172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2.6720831505050249E-2</v>
      </c>
      <c r="G491" s="1">
        <f t="shared" ref="G491:K491" si="300">IFERROR(G346/G314,0)*G469</f>
        <v>1.0017872980132961E-2</v>
      </c>
      <c r="H491" s="1">
        <f t="shared" si="300"/>
        <v>1.0256377930133698E-2</v>
      </c>
      <c r="I491" s="1">
        <f t="shared" si="300"/>
        <v>8.6693282143974638E-5</v>
      </c>
      <c r="J491" s="1">
        <f t="shared" si="300"/>
        <v>1.400122875112611E-3</v>
      </c>
      <c r="K491" s="1">
        <f t="shared" si="300"/>
        <v>3.3841271712039883E-3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3.2976614142349629E-4</v>
      </c>
      <c r="K492" s="1">
        <f t="shared" si="301"/>
        <v>1.3180062251026893E-3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1.3459443405204605E-3</v>
      </c>
      <c r="G494" s="1">
        <f t="shared" ref="G494:K494" si="303">IFERROR(G349/G317,0)*G472</f>
        <v>7.3165830953904353E-4</v>
      </c>
      <c r="H494" s="1">
        <f t="shared" si="303"/>
        <v>4.9261388061063059E-3</v>
      </c>
      <c r="I494" s="1">
        <f t="shared" si="303"/>
        <v>4.9799916931884914E-5</v>
      </c>
      <c r="J494" s="1">
        <f t="shared" si="303"/>
        <v>8.4415780389275412E-4</v>
      </c>
      <c r="K494" s="1">
        <f t="shared" si="303"/>
        <v>9.0251776862584968E-3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2.3207141631879698E-3</v>
      </c>
      <c r="G496" s="1">
        <f t="shared" ref="G496:K496" si="305">IFERROR(G351/G319,0)*G474</f>
        <v>7.3962457840599273E-4</v>
      </c>
      <c r="H496" s="1">
        <f t="shared" si="305"/>
        <v>6.8750719457201254E-3</v>
      </c>
      <c r="I496" s="1">
        <f t="shared" si="305"/>
        <v>9.1300146027270437E-4</v>
      </c>
      <c r="J496" s="1">
        <f t="shared" si="305"/>
        <v>1.4901333583096612E-2</v>
      </c>
      <c r="K496" s="1">
        <f t="shared" si="305"/>
        <v>7.6433228795452737E-2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1.5806938991333375</v>
      </c>
      <c r="G498" s="1">
        <f t="shared" ref="G498:K498" si="307">G476</f>
        <v>1.7913777471229415</v>
      </c>
      <c r="H498" s="1">
        <f t="shared" si="307"/>
        <v>1.8538575751097646</v>
      </c>
      <c r="I498" s="1">
        <f t="shared" si="307"/>
        <v>1.758000391305812</v>
      </c>
      <c r="J498" s="1">
        <f t="shared" si="307"/>
        <v>1.5237212969623979</v>
      </c>
      <c r="K498" s="1">
        <f t="shared" si="307"/>
        <v>3.6005066887199906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2.3300729953407848E-2</v>
      </c>
      <c r="G499" s="1">
        <f t="shared" ref="G499:K499" si="308">IFERROR(G354/G322,0)*G477</f>
        <v>6.9030111961860527E-2</v>
      </c>
      <c r="H499" s="1">
        <f t="shared" si="308"/>
        <v>0.1072598016434108</v>
      </c>
      <c r="I499" s="1">
        <f t="shared" si="308"/>
        <v>4.9617548198972235E-3</v>
      </c>
      <c r="J499" s="1">
        <f t="shared" si="308"/>
        <v>3.3319273365315372E-2</v>
      </c>
      <c r="K499" s="1">
        <f t="shared" si="308"/>
        <v>6.7630131232099039E-4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5.0807281618528371E-7</v>
      </c>
      <c r="J500" s="1">
        <f t="shared" si="309"/>
        <v>1.5205349090758812E-5</v>
      </c>
      <c r="K500" s="1">
        <f t="shared" si="309"/>
        <v>1.5070662688181949E-5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3.3175348019752886</v>
      </c>
      <c r="G501" s="1">
        <f t="shared" ref="G501:K501" si="310">SUM(G502:G503)</f>
        <v>3.3046732584686311</v>
      </c>
      <c r="H501" s="1">
        <f t="shared" si="310"/>
        <v>4.799493670891021</v>
      </c>
      <c r="I501" s="1">
        <f t="shared" si="310"/>
        <v>4.6781645977966786</v>
      </c>
      <c r="J501" s="1">
        <f t="shared" si="310"/>
        <v>5.1007057634249389</v>
      </c>
      <c r="K501" s="1">
        <f t="shared" si="310"/>
        <v>10.630444361545933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3.3175348019752886</v>
      </c>
      <c r="G502" s="6">
        <f>'[1]Electricity and CHPs_IN'!C$44-G361</f>
        <v>3.3046732584686311</v>
      </c>
      <c r="H502" s="6">
        <f>'[1]Electricity and CHPs_IN'!D$44-H361</f>
        <v>4.799493670891021</v>
      </c>
      <c r="I502" s="6">
        <f>'[1]Electricity and CHPs_IN'!E$44-I361</f>
        <v>4.6781645977966786</v>
      </c>
      <c r="J502" s="6">
        <f>'[1]Electricity and CHPs_IN'!F$44-J361</f>
        <v>0.93388552757928989</v>
      </c>
      <c r="K502" s="6">
        <f>'[1]Electricity and CHPs_IN'!G$44-K361</f>
        <v>8.7341938222609025E-4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4.1668202358456492</v>
      </c>
      <c r="K503" s="1">
        <f>'[1]Electricity and CHPs_IN'!G$45</f>
        <v>10.629570942163708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3.3175348019752886</v>
      </c>
      <c r="G507" s="1">
        <f t="shared" ref="G507:K507" si="312">SUM(G508:G509)</f>
        <v>3.3046732584686311</v>
      </c>
      <c r="H507" s="1">
        <f t="shared" si="312"/>
        <v>4.799493670891021</v>
      </c>
      <c r="I507" s="1">
        <f t="shared" si="312"/>
        <v>4.6781645977966786</v>
      </c>
      <c r="J507" s="1">
        <f t="shared" si="312"/>
        <v>5.1007057634249389</v>
      </c>
      <c r="K507" s="1">
        <f t="shared" si="312"/>
        <v>10.630444361545933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3.3175348019752886</v>
      </c>
      <c r="G508" s="1">
        <f t="shared" ref="G508:K508" si="313">G502</f>
        <v>3.3046732584686311</v>
      </c>
      <c r="H508" s="1">
        <f t="shared" si="313"/>
        <v>4.799493670891021</v>
      </c>
      <c r="I508" s="1">
        <f t="shared" si="313"/>
        <v>4.6781645977966786</v>
      </c>
      <c r="J508" s="1">
        <f t="shared" si="313"/>
        <v>0.93388552757928989</v>
      </c>
      <c r="K508" s="1">
        <f t="shared" si="313"/>
        <v>8.7341938222609025E-4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4.1668202358456492</v>
      </c>
      <c r="K509" s="1">
        <f t="shared" si="314"/>
        <v>10.629570942163708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0.69242887989513713</v>
      </c>
      <c r="G510" s="1">
        <f t="shared" ref="G510:K510" si="315">SUM(G511:G515)</f>
        <v>1.7947228799361759</v>
      </c>
      <c r="H510" s="1">
        <f t="shared" si="315"/>
        <v>3.3571741043165106</v>
      </c>
      <c r="I510" s="1">
        <f t="shared" si="315"/>
        <v>5.3122950902977779</v>
      </c>
      <c r="J510" s="1">
        <f t="shared" si="315"/>
        <v>7.5688957488590214</v>
      </c>
      <c r="K510" s="1">
        <f t="shared" si="315"/>
        <v>11.449402582853388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0.69242887989513713</v>
      </c>
      <c r="G511" s="6">
        <f>'[1]Electricity and CHPs_IN'!C$42-G380</f>
        <v>1.7947228799361759</v>
      </c>
      <c r="H511" s="6">
        <f>'[1]Electricity and CHPs_IN'!D$42-H380</f>
        <v>3.3571741043165106</v>
      </c>
      <c r="I511" s="6">
        <f>'[1]Electricity and CHPs_IN'!E$42-I380</f>
        <v>5.2960998620997088</v>
      </c>
      <c r="J511" s="6">
        <f>'[1]Electricity and CHPs_IN'!F$42-J380</f>
        <v>6.9016757586937034</v>
      </c>
      <c r="K511" s="6">
        <f>'[1]Electricity and CHPs_IN'!G$42-K380</f>
        <v>1.0032329487592289E-3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0.64243436249999175</v>
      </c>
      <c r="K512" s="1">
        <f>'[1]Electricity and CHPs_IN'!G$43-K381</f>
        <v>11.44227212361395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4.4183931448758818E-3</v>
      </c>
      <c r="J513" s="1">
        <f>'[1]Electricity and CHPs_IN'!F$50-J382</f>
        <v>7.3464467425782762E-3</v>
      </c>
      <c r="K513" s="1">
        <f>'[1]Electricity and CHPs_IN'!G$50-K382</f>
        <v>2.190196490302285E-3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7.9893258082033743E-3</v>
      </c>
      <c r="J514" s="1">
        <f>'[1]Electricity and CHPs_IN'!F$53-J383</f>
        <v>1.2627226194435077E-2</v>
      </c>
      <c r="K514" s="1">
        <f>'[1]Electricity and CHPs_IN'!G$53-K383</f>
        <v>3.1097065866324278E-3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3.7875092449895583E-3</v>
      </c>
      <c r="J515" s="1">
        <f>'[1]Electricity and CHPs_IN'!F$56-J384</f>
        <v>4.8119547283135885E-3</v>
      </c>
      <c r="K515" s="1">
        <f>'[1]Electricity and CHPs_IN'!G$56-K384</f>
        <v>8.2732321374367806E-4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1.4408916597617688E-3</v>
      </c>
      <c r="J516" s="1">
        <f t="shared" si="316"/>
        <v>0.2034458454524421</v>
      </c>
      <c r="K516" s="1">
        <f t="shared" si="316"/>
        <v>9.568190344150411E-2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8.1860974835331929E-4</v>
      </c>
      <c r="J517" s="1">
        <f>'[1]Electricity and CHPs_IN'!F$46-J397</f>
        <v>0.20207331516587662</v>
      </c>
      <c r="K517" s="1">
        <f>'[1]Electricity and CHPs_IN'!G$46-K397</f>
        <v>9.4742106128775705E-2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6.2228191140844961E-4</v>
      </c>
      <c r="J518" s="1">
        <f>'[1]Electricity and CHPs_IN'!F$57-J398</f>
        <v>1.3725302865654774E-3</v>
      </c>
      <c r="K518" s="1">
        <f>'[1]Electricity and CHPs_IN'!G$57-K398</f>
        <v>9.3979731272840223E-4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0.32978921373028974</v>
      </c>
      <c r="G520" s="13">
        <f t="shared" si="317"/>
        <v>0.32672775967467244</v>
      </c>
      <c r="H520" s="13">
        <f t="shared" si="317"/>
        <v>0.32538951915581504</v>
      </c>
      <c r="I520" s="13">
        <f t="shared" si="317"/>
        <v>0.33006826654898708</v>
      </c>
      <c r="J520" s="13">
        <f t="shared" si="317"/>
        <v>0.33170584005147624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0.79999997876528772</v>
      </c>
      <c r="G523" s="13">
        <f t="shared" si="318"/>
        <v>0.79999998299465847</v>
      </c>
      <c r="H523" s="13">
        <f t="shared" si="318"/>
        <v>0.79999996021260633</v>
      </c>
      <c r="I523" s="13">
        <f t="shared" si="318"/>
        <v>0.79999997849837567</v>
      </c>
      <c r="J523" s="13">
        <f t="shared" si="318"/>
        <v>0.79999997914857301</v>
      </c>
      <c r="K523" s="13">
        <f t="shared" si="318"/>
        <v>0.79999997953375634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0.32422239814590859</v>
      </c>
      <c r="G524" s="13">
        <f t="shared" ref="G524:K524" si="319">IFERROR(G69/G297,"-")</f>
        <v>6.5520236516108082E-2</v>
      </c>
      <c r="H524" s="13">
        <f t="shared" si="319"/>
        <v>0.29015273767322713</v>
      </c>
      <c r="I524" s="13">
        <f t="shared" si="319"/>
        <v>0.26886204367631972</v>
      </c>
      <c r="J524" s="13">
        <f t="shared" si="319"/>
        <v>0.30249901624331799</v>
      </c>
      <c r="K524" s="13">
        <f t="shared" si="319"/>
        <v>0.11632241103231238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7.6954356387839581E-2</v>
      </c>
      <c r="G525" s="13">
        <f t="shared" ref="G525:K525" si="320">IFERROR(G70/(G298+G411),"-")</f>
        <v>3.5557317075926513E-2</v>
      </c>
      <c r="H525" s="13">
        <f t="shared" si="320"/>
        <v>9.6317225262784481E-2</v>
      </c>
      <c r="I525" s="13">
        <f t="shared" si="320"/>
        <v>9.2776303597933901E-2</v>
      </c>
      <c r="J525" s="13">
        <f t="shared" si="320"/>
        <v>9.5551152988950366E-2</v>
      </c>
      <c r="K525" s="13">
        <f t="shared" si="320"/>
        <v>0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0.23745680085655593</v>
      </c>
      <c r="G526" s="13">
        <f t="shared" ref="G526:K526" si="321">IFERROR(G71/(G299+G463),"-")</f>
        <v>0.24639420777720544</v>
      </c>
      <c r="H526" s="13">
        <f t="shared" si="321"/>
        <v>0.23099546964393783</v>
      </c>
      <c r="I526" s="13">
        <f t="shared" si="321"/>
        <v>0.26332644279516521</v>
      </c>
      <c r="J526" s="13">
        <f t="shared" si="321"/>
        <v>0.25108331938567108</v>
      </c>
      <c r="K526" s="13">
        <f t="shared" si="321"/>
        <v>0.25045117085780882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0.61206239977421228</v>
      </c>
      <c r="K527" s="13">
        <f t="shared" si="322"/>
        <v>0.53723610689660539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0.21367815422024847</v>
      </c>
      <c r="H528" s="13">
        <f t="shared" si="323"/>
        <v>0.34792141860120873</v>
      </c>
      <c r="I528" s="13">
        <f t="shared" si="323"/>
        <v>0.3817785283822665</v>
      </c>
      <c r="J528" s="13">
        <f t="shared" si="323"/>
        <v>0.40671008598456809</v>
      </c>
      <c r="K528" s="13">
        <f t="shared" si="323"/>
        <v>0.3798500196540327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0.5195983404368909</v>
      </c>
      <c r="K529" s="13">
        <f t="shared" si="324"/>
        <v>0.540291179958864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0.26226205743473896</v>
      </c>
      <c r="G530" s="13">
        <f t="shared" ref="G530:K530" si="325">IFERROR(G84/SUM(G312,G417),"-")</f>
        <v>0.16256480198485007</v>
      </c>
      <c r="H530" s="13">
        <f t="shared" si="325"/>
        <v>0.23754444792770588</v>
      </c>
      <c r="I530" s="13">
        <f t="shared" si="325"/>
        <v>0.24431267308008794</v>
      </c>
      <c r="J530" s="13">
        <f t="shared" si="325"/>
        <v>0.24620424176604191</v>
      </c>
      <c r="K530" s="13">
        <f t="shared" si="325"/>
        <v>0.21520693069854235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0.39999999999999986</v>
      </c>
      <c r="K531" s="13">
        <f t="shared" si="326"/>
        <v>0.4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0.34852498419052763</v>
      </c>
      <c r="G532" s="13">
        <f t="shared" ref="G532:K532" si="327">IFERROR(G86/SUM(G314,G469),"-'")</f>
        <v>0.35058856955665529</v>
      </c>
      <c r="H532" s="13">
        <f t="shared" si="327"/>
        <v>0.34644060336726235</v>
      </c>
      <c r="I532" s="13">
        <f t="shared" si="327"/>
        <v>0.35828837071266378</v>
      </c>
      <c r="J532" s="13">
        <f t="shared" si="327"/>
        <v>0.27370518061955385</v>
      </c>
      <c r="K532" s="13">
        <f t="shared" si="327"/>
        <v>0.21707611207628211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0.32038758554385044</v>
      </c>
      <c r="K533" s="13">
        <f t="shared" si="329"/>
        <v>0.32240559067169466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0.20684703518579264</v>
      </c>
      <c r="G535" s="13">
        <f t="shared" ref="G535:K535" si="331">IFERROR(G89/SUM(G317,G472),"-")</f>
        <v>0.26706164015157402</v>
      </c>
      <c r="H535" s="13">
        <f t="shared" si="331"/>
        <v>0.24524108991065335</v>
      </c>
      <c r="I535" s="13">
        <f t="shared" si="331"/>
        <v>0.27194954167198243</v>
      </c>
      <c r="J535" s="13">
        <f t="shared" si="331"/>
        <v>0.28047482636005261</v>
      </c>
      <c r="K535" s="13">
        <f t="shared" si="331"/>
        <v>0.28878995287990672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0.42000000000000026</v>
      </c>
      <c r="J536" s="13">
        <f t="shared" si="332"/>
        <v>0.43999999999999967</v>
      </c>
      <c r="K536" s="13">
        <f t="shared" si="332"/>
        <v>0.45000000000000012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0.24555517862368323</v>
      </c>
      <c r="G537" s="13">
        <f t="shared" ref="G537:K537" si="333">IFERROR(G91/SUM(G319,G474),"-")</f>
        <v>0.28699347913320333</v>
      </c>
      <c r="H537" s="13">
        <f t="shared" si="333"/>
        <v>0.27348938872809569</v>
      </c>
      <c r="I537" s="13">
        <f t="shared" si="333"/>
        <v>0.29902326311419258</v>
      </c>
      <c r="J537" s="13">
        <f t="shared" si="333"/>
        <v>0.30386060031547324</v>
      </c>
      <c r="K537" s="13">
        <f t="shared" si="333"/>
        <v>0.30930463101056088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0.41999999999999987</v>
      </c>
      <c r="J538" s="13">
        <f t="shared" si="334"/>
        <v>0.44000000000000006</v>
      </c>
      <c r="K538" s="13">
        <f t="shared" si="334"/>
        <v>0.45000000000000029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0.36265540307641908</v>
      </c>
      <c r="G539" s="13">
        <f t="shared" ref="G539:K539" si="335">IFERROR(G93/SUM(G321,G476),"-")</f>
        <v>0.36303465635590265</v>
      </c>
      <c r="H539" s="13">
        <f t="shared" si="335"/>
        <v>0.36356319967356954</v>
      </c>
      <c r="I539" s="13">
        <f t="shared" si="335"/>
        <v>0.36472721617356146</v>
      </c>
      <c r="J539" s="13">
        <f t="shared" si="335"/>
        <v>0.37410123276865009</v>
      </c>
      <c r="K539" s="13">
        <f t="shared" si="335"/>
        <v>0.3851525998169722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0.35648568442127943</v>
      </c>
      <c r="G540" s="13">
        <f t="shared" ref="G540:K540" si="336">IFERROR(G94/SUM(G322,G477),"-")</f>
        <v>0.35997415983931441</v>
      </c>
      <c r="H540" s="13">
        <f t="shared" si="336"/>
        <v>0.3593669827049053</v>
      </c>
      <c r="I540" s="13">
        <f t="shared" si="336"/>
        <v>0.35997279950687344</v>
      </c>
      <c r="J540" s="13">
        <f t="shared" si="336"/>
        <v>0.3592493650113493</v>
      </c>
      <c r="K540" s="13">
        <f t="shared" si="336"/>
        <v>0.35559803324584832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0.60000000000000031</v>
      </c>
      <c r="J541" s="13">
        <f t="shared" si="337"/>
        <v>0.60999999999999932</v>
      </c>
      <c r="K541" s="13">
        <f t="shared" si="337"/>
        <v>0.61999999999999988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0.35745695376016656</v>
      </c>
      <c r="G542" s="13">
        <f t="shared" ref="G542:K542" si="338">IFERROR(G129/G357,"-")</f>
        <v>0.35745695376016628</v>
      </c>
      <c r="H542" s="13">
        <f t="shared" si="338"/>
        <v>0.3574569537601664</v>
      </c>
      <c r="I542" s="13">
        <f t="shared" si="338"/>
        <v>0.35745695376016579</v>
      </c>
      <c r="J542" s="13">
        <f t="shared" si="338"/>
        <v>0.35745695376016617</v>
      </c>
      <c r="K542" s="13">
        <f t="shared" si="338"/>
        <v>0.3574569537601659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0.33470839322286899</v>
      </c>
      <c r="K543" s="13">
        <f t="shared" si="339"/>
        <v>0.34140256108732558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3.824762866003624E-2</v>
      </c>
      <c r="G544" s="13">
        <f t="shared" ref="G544:K544" si="340">IFERROR(G131/SUM(G359,G426),"-")</f>
        <v>3.7721411854463698E-2</v>
      </c>
      <c r="H544" s="13">
        <f t="shared" si="340"/>
        <v>3.8072392706119722E-2</v>
      </c>
      <c r="I544" s="13">
        <f t="shared" si="340"/>
        <v>3.769594145928206E-2</v>
      </c>
      <c r="J544" s="13">
        <f t="shared" si="340"/>
        <v>3.3925277218462509E-2</v>
      </c>
      <c r="K544" s="13">
        <f t="shared" si="340"/>
        <v>3.0960174293837926E-2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4.8242849883234795E-2</v>
      </c>
      <c r="K545" s="13">
        <f t="shared" si="341"/>
        <v>5.4000000000000048E-2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6.1972994921428527E-2</v>
      </c>
      <c r="G546" s="13">
        <f t="shared" ref="G546:K546" si="342">IFERROR(G133/SUM(G361,G502),"-")</f>
        <v>6.1972994746528093E-2</v>
      </c>
      <c r="H546" s="13">
        <f t="shared" si="342"/>
        <v>6.1972885833168179E-2</v>
      </c>
      <c r="I546" s="13">
        <f t="shared" si="342"/>
        <v>6.1972888490276115E-2</v>
      </c>
      <c r="J546" s="13">
        <f t="shared" si="342"/>
        <v>6.1972650567355292E-2</v>
      </c>
      <c r="K546" s="13">
        <f t="shared" si="342"/>
        <v>6.197265056735532E-2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4.7880823847050391E-2</v>
      </c>
      <c r="K547" s="13">
        <f t="shared" si="343"/>
        <v>4.5431760215214306E-2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0.24383463956482035</v>
      </c>
      <c r="G548" s="13">
        <f t="shared" ref="G548:K548" si="344">IFERROR(G150/SUM(G378,G435),"-")</f>
        <v>0.24975970844991091</v>
      </c>
      <c r="H548" s="13">
        <f t="shared" si="344"/>
        <v>0.25932006915565325</v>
      </c>
      <c r="I548" s="13">
        <f t="shared" si="344"/>
        <v>0.26338191286097057</v>
      </c>
      <c r="J548" s="13">
        <f t="shared" si="344"/>
        <v>0.30607502075935794</v>
      </c>
      <c r="K548" s="13">
        <f t="shared" si="344"/>
        <v>0.25588500390403718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0.20773138822397744</v>
      </c>
      <c r="K549" s="13">
        <f t="shared" si="345"/>
        <v>0.26555393046136089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0.19749874864194519</v>
      </c>
      <c r="G550" s="13">
        <f t="shared" ref="G550:K550" si="346">IFERROR(G152/SUM(G380,G511),"-")</f>
        <v>0.2258043974122908</v>
      </c>
      <c r="H550" s="13">
        <f t="shared" si="346"/>
        <v>0.25227695542490769</v>
      </c>
      <c r="I550" s="13">
        <f t="shared" si="346"/>
        <v>0.33849787671236525</v>
      </c>
      <c r="J550" s="13">
        <f t="shared" si="346"/>
        <v>0.35248704795022945</v>
      </c>
      <c r="K550" s="13">
        <f t="shared" si="346"/>
        <v>0.33301326768318634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0.33494496848106775</v>
      </c>
      <c r="K551" s="13">
        <f t="shared" si="347"/>
        <v>0.3491661720244511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0.20528861724696343</v>
      </c>
      <c r="J552" s="13">
        <f t="shared" si="348"/>
        <v>0.2125670359175455</v>
      </c>
      <c r="K552" s="13">
        <f t="shared" si="348"/>
        <v>0.23855760404732088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0.24113814757820812</v>
      </c>
      <c r="J553" s="13">
        <f t="shared" si="349"/>
        <v>0.24912819876868564</v>
      </c>
      <c r="K553" s="13">
        <f t="shared" si="349"/>
        <v>0.26472955960463901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0.31279664010826674</v>
      </c>
      <c r="J554" s="13">
        <f t="shared" si="350"/>
        <v>0.31654720520912594</v>
      </c>
      <c r="K554" s="13">
        <f t="shared" si="350"/>
        <v>0.32381712719068634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0.41999999999999976</v>
      </c>
      <c r="K562" s="13">
        <f t="shared" si="352"/>
        <v>0.42000000000000037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0.49566791256768106</v>
      </c>
      <c r="J563" s="13">
        <f t="shared" si="353"/>
        <v>0.55000237069605107</v>
      </c>
      <c r="K563" s="13">
        <f t="shared" si="353"/>
        <v>0.600004037325096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0.47588209536042453</v>
      </c>
      <c r="J564" s="13">
        <f t="shared" si="354"/>
        <v>0.54035981993378912</v>
      </c>
      <c r="K564" s="13">
        <f t="shared" si="354"/>
        <v>0.57548924981917227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0.69999779123950467</v>
      </c>
      <c r="G565" s="13">
        <f t="shared" si="355"/>
        <v>0.69998059859979367</v>
      </c>
      <c r="H565" s="13">
        <f t="shared" si="355"/>
        <v>0.69999778784695899</v>
      </c>
      <c r="I565" s="13">
        <f t="shared" si="355"/>
        <v>0.69986346705897795</v>
      </c>
      <c r="J565" s="13">
        <f t="shared" si="355"/>
        <v>0.69998075716743302</v>
      </c>
      <c r="K565" s="13">
        <f t="shared" si="355"/>
        <v>0.69999777875165103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0.86696025282518463</v>
      </c>
      <c r="G566" s="13">
        <f t="shared" si="355"/>
        <v>0.86694083043856907</v>
      </c>
      <c r="H566" s="13">
        <f t="shared" si="355"/>
        <v>0.86696006248461033</v>
      </c>
      <c r="I566" s="13">
        <f t="shared" si="355"/>
        <v>0.86689021035063674</v>
      </c>
      <c r="J566" s="13">
        <f t="shared" si="355"/>
        <v>0.8670315750619213</v>
      </c>
      <c r="K566" s="13">
        <f t="shared" si="355"/>
        <v>0.86703893582148095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0.89417816243662296</v>
      </c>
      <c r="G567" s="13">
        <f t="shared" si="355"/>
        <v>0.89415287164078072</v>
      </c>
      <c r="H567" s="13">
        <f t="shared" si="355"/>
        <v>0.89417745684133376</v>
      </c>
      <c r="I567" s="13">
        <f t="shared" si="355"/>
        <v>0.89410346395475249</v>
      </c>
      <c r="J567" s="13">
        <f t="shared" si="355"/>
        <v>0.89415682812501696</v>
      </c>
      <c r="K567" s="13">
        <f t="shared" si="355"/>
        <v>0.89423946121033226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0.90400939912008671</v>
      </c>
      <c r="G568" s="13">
        <f t="shared" si="355"/>
        <v>0.90400914910769559</v>
      </c>
      <c r="H568" s="13">
        <f t="shared" si="355"/>
        <v>0.90401099385857875</v>
      </c>
      <c r="I568" s="13">
        <f t="shared" si="355"/>
        <v>0.90410708580567234</v>
      </c>
      <c r="J568" s="13">
        <f t="shared" si="355"/>
        <v>0.90418298486822068</v>
      </c>
      <c r="K568" s="13">
        <f t="shared" si="355"/>
        <v>0.90415229177216616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0.9040454041648851</v>
      </c>
      <c r="G569" s="13">
        <f t="shared" si="355"/>
        <v>0.90404528484080671</v>
      </c>
      <c r="H569" s="13">
        <f t="shared" si="355"/>
        <v>0.90404731484439627</v>
      </c>
      <c r="I569" s="13">
        <f t="shared" si="355"/>
        <v>0.90420503311408984</v>
      </c>
      <c r="J569" s="13">
        <f t="shared" si="355"/>
        <v>0.90426619426513299</v>
      </c>
      <c r="K569" s="13">
        <f t="shared" si="355"/>
        <v>0.90426638801664672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0.90404539059904876</v>
      </c>
      <c r="G570" s="13">
        <f t="shared" si="355"/>
        <v>0.90404527080767993</v>
      </c>
      <c r="H570" s="13">
        <f t="shared" si="355"/>
        <v>0.90404730006518053</v>
      </c>
      <c r="I570" s="13">
        <f t="shared" si="355"/>
        <v>0.90420503048328138</v>
      </c>
      <c r="J570" s="13">
        <f t="shared" si="355"/>
        <v>0.90426619415910392</v>
      </c>
      <c r="K570" s="13">
        <f t="shared" si="355"/>
        <v>0.90426638854632924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0.90401020658863451</v>
      </c>
      <c r="G571" s="13">
        <f t="shared" si="355"/>
        <v>0.90400997216621792</v>
      </c>
      <c r="H571" s="13">
        <f t="shared" si="355"/>
        <v>0.90401182631883725</v>
      </c>
      <c r="I571" s="13">
        <f t="shared" si="355"/>
        <v>0.90411115297139033</v>
      </c>
      <c r="J571" s="13">
        <f t="shared" si="355"/>
        <v>0.90417110938629996</v>
      </c>
      <c r="K571" s="13">
        <f t="shared" si="355"/>
        <v>0.90413172449518864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0.5993375309367952</v>
      </c>
      <c r="G573" s="4">
        <f t="shared" ref="G573:K573" si="356">IFERROR(G210/G440,"-")</f>
        <v>0.8542379264229506</v>
      </c>
      <c r="H573" s="4">
        <f t="shared" si="356"/>
        <v>0.85393670548504741</v>
      </c>
      <c r="I573" s="4">
        <f t="shared" si="356"/>
        <v>0.85375252064088847</v>
      </c>
      <c r="J573" s="4">
        <f t="shared" si="356"/>
        <v>0.77493727228927867</v>
      </c>
      <c r="K573" s="4">
        <f t="shared" si="356"/>
        <v>0.48370393655423299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0.85445501111132449</v>
      </c>
      <c r="G575" s="4">
        <f t="shared" ref="G575:K575" si="358">IFERROR(G218/G448,"-")</f>
        <v>0.85445501111132582</v>
      </c>
      <c r="H575" s="4">
        <f t="shared" si="358"/>
        <v>0.85445501111132482</v>
      </c>
      <c r="I575" s="4">
        <f t="shared" si="358"/>
        <v>0.85445501111132538</v>
      </c>
      <c r="J575" s="4">
        <f t="shared" si="358"/>
        <v>0.85445501111132527</v>
      </c>
      <c r="K575" s="4">
        <f t="shared" si="358"/>
        <v>0.85445501111132494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0.70000000000000018</v>
      </c>
      <c r="G576" s="4">
        <f t="shared" ref="G576:K576" si="359">IFERROR(G224/G454,"-")</f>
        <v>0.7</v>
      </c>
      <c r="H576" s="4">
        <f t="shared" si="359"/>
        <v>0.7</v>
      </c>
      <c r="I576" s="4">
        <f t="shared" si="359"/>
        <v>0.69999999999999951</v>
      </c>
      <c r="J576" s="4">
        <f t="shared" si="359"/>
        <v>0.70000000000000018</v>
      </c>
      <c r="K576" s="4">
        <f t="shared" si="359"/>
        <v>0.6999999999999994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0.85000000000000109</v>
      </c>
      <c r="K578">
        <f t="shared" si="361"/>
        <v>0.85000000000000042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2.9999999999999987</v>
      </c>
      <c r="H579" s="4">
        <f t="shared" si="362"/>
        <v>2.9999999999999996</v>
      </c>
      <c r="I579" s="4">
        <f t="shared" si="362"/>
        <v>3.0000000000000009</v>
      </c>
      <c r="J579" s="4">
        <f t="shared" si="362"/>
        <v>3</v>
      </c>
      <c r="K579" s="4">
        <f t="shared" si="362"/>
        <v>3.0000000000000013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0.40325376374209926</v>
      </c>
      <c r="G580" s="3">
        <f>[1]Other_transformation!C$5</f>
        <v>0.17522588129687855</v>
      </c>
      <c r="H580" s="3">
        <f>[1]Other_transformation!D$5</f>
        <v>0.48180372456861498</v>
      </c>
      <c r="I580" s="3">
        <f>[1]Other_transformation!E$5</f>
        <v>1.6318011538303781E-4</v>
      </c>
      <c r="J580" s="3">
        <f>[1]Other_transformation!F$5</f>
        <v>2.3649366713731409E-4</v>
      </c>
      <c r="K580" s="3">
        <f>[1]Other_transformation!G$5</f>
        <v>1.3193841671247674E-4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0.40325376374209926</v>
      </c>
      <c r="G581" s="1">
        <f t="shared" ref="G581:K581" si="363">G580</f>
        <v>0.17522588129687855</v>
      </c>
      <c r="H581" s="1">
        <f t="shared" si="363"/>
        <v>0.48180372456861498</v>
      </c>
      <c r="I581" s="1">
        <f t="shared" si="363"/>
        <v>1.6318011538303781E-4</v>
      </c>
      <c r="J581" s="1">
        <f t="shared" si="363"/>
        <v>2.3649366713731409E-4</v>
      </c>
      <c r="K581" s="1">
        <f t="shared" si="363"/>
        <v>1.3193841671247674E-4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0.40325376374209926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0.17522588129687855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0.48180372456861498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1.6318011538303781E-4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1.4147759764407793E-4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3.5863978334980125E-5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9.5016069493236157E-5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9.6074438377496605E-5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0.15726896785941866</v>
      </c>
      <c r="G584" s="3">
        <f t="shared" ref="G584:K584" si="364">G585</f>
        <v>6.8338093705782477E-2</v>
      </c>
      <c r="H584" s="3">
        <f t="shared" si="364"/>
        <v>0.1879034525817595</v>
      </c>
      <c r="I584" s="3">
        <f t="shared" si="364"/>
        <v>6.3640244999384665E-5</v>
      </c>
      <c r="J584" s="3">
        <f t="shared" si="364"/>
        <v>9.2232530183552382E-5</v>
      </c>
      <c r="K584" s="3">
        <f t="shared" si="364"/>
        <v>5.1455982517865841E-5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0.15726896785941866</v>
      </c>
      <c r="G585" s="1">
        <f t="shared" ref="G585:K585" si="365">SUM(G586:G587)</f>
        <v>6.8338093705782477E-2</v>
      </c>
      <c r="H585" s="1">
        <f t="shared" si="365"/>
        <v>0.1879034525817595</v>
      </c>
      <c r="I585" s="1">
        <f t="shared" si="365"/>
        <v>6.3640244999384665E-5</v>
      </c>
      <c r="J585" s="1">
        <f t="shared" si="365"/>
        <v>9.2232530183552382E-5</v>
      </c>
      <c r="K585" s="1">
        <f t="shared" si="365"/>
        <v>5.1455982517865841E-5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0.15726896785941866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6.8338093705782477E-2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0.1879034525817595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6.3640244999384665E-5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5.5176263081190366E-5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1.398695155064223E-5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3.7056267102362017E-5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3.7469030967223614E-5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1.1770977363631874</v>
      </c>
      <c r="G588" s="3">
        <f t="shared" ref="G588:K588" si="366">G589+G592</f>
        <v>0.51148434750558813</v>
      </c>
      <c r="H588" s="3">
        <f t="shared" si="366"/>
        <v>1.4063850720157871</v>
      </c>
      <c r="I588" s="3">
        <f t="shared" si="366"/>
        <v>4.7632275680308705E-4</v>
      </c>
      <c r="J588" s="3">
        <f t="shared" si="366"/>
        <v>6.9598525737077366E-4</v>
      </c>
      <c r="K588" s="3">
        <f t="shared" si="366"/>
        <v>3.9085152992706458E-4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1.1490715997831114</v>
      </c>
      <c r="G589" s="1">
        <f t="shared" ref="G589:K589" si="367">SUM(G590:G591)</f>
        <v>0.49930614875545504</v>
      </c>
      <c r="H589" s="1">
        <f t="shared" si="367"/>
        <v>1.3728997131582683</v>
      </c>
      <c r="I589" s="1">
        <f t="shared" si="367"/>
        <v>4.6498173878396591E-4</v>
      </c>
      <c r="J589" s="1">
        <f t="shared" si="367"/>
        <v>6.738887045077761E-4</v>
      </c>
      <c r="K589" s="1">
        <f t="shared" si="367"/>
        <v>3.7595851842220227E-4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1.1490715997831114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0.49930614875545504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1.3728997131582683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4.6498173878396591E-4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4.0314041448679983E-4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1.021944062655259E-4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2.7074829002097627E-4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2.7376411215667638E-4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2.8026136580075925E-2</v>
      </c>
      <c r="G592" s="1">
        <f t="shared" ref="G592:K592" si="368">SUM(G593:G594)</f>
        <v>1.2178198750133045E-2</v>
      </c>
      <c r="H592" s="1">
        <f t="shared" si="368"/>
        <v>3.3485358857518729E-2</v>
      </c>
      <c r="I592" s="1">
        <f t="shared" si="368"/>
        <v>1.1341018019121116E-5</v>
      </c>
      <c r="J592" s="1">
        <f t="shared" si="368"/>
        <v>2.2096552862997543E-5</v>
      </c>
      <c r="K592" s="1">
        <f t="shared" si="368"/>
        <v>1.4893011504862294E-5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2.8026136580075925E-2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1.2178198750133045E-2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3.3485358857518729E-2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1.1341018019121116E-5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9.8326930362634176E-6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2.4925464942811181E-6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1.2263859826734124E-5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1.2400465010581176E-5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0.47619047619047628</v>
      </c>
      <c r="G596" s="4">
        <f t="shared" ref="G596:K597" si="369">IFERROR(SUM(G582,G586)/SUM(G590,G593),"-")</f>
        <v>0.47619047619047622</v>
      </c>
      <c r="H596" s="4">
        <f t="shared" si="369"/>
        <v>0.47619047619047589</v>
      </c>
      <c r="I596" s="4">
        <f t="shared" si="369"/>
        <v>0.47619047619047633</v>
      </c>
      <c r="J596" s="4">
        <f t="shared" si="369"/>
        <v>0.47619047619047644</v>
      </c>
      <c r="K596" s="4">
        <f t="shared" si="369"/>
        <v>0.47619047619047583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0.46666666666666673</v>
      </c>
      <c r="K597" s="4">
        <f t="shared" si="369"/>
        <v>0.46666666666666679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0.17973852057286627</v>
      </c>
      <c r="G598" s="1">
        <f>[1]Other_transformation!C$12</f>
        <v>2.267914495605355E-4</v>
      </c>
      <c r="H598" s="1">
        <f>[1]Other_transformation!D$12</f>
        <v>3.9803085419489936E-3</v>
      </c>
      <c r="I598" s="1">
        <f>[1]Other_transformation!E$12</f>
        <v>8.342802421459535E-5</v>
      </c>
      <c r="J598" s="1">
        <f>[1]Other_transformation!F$12</f>
        <v>1.650700902563678E-4</v>
      </c>
      <c r="K598" s="1">
        <f>[1]Other_transformation!G$12</f>
        <v>6.6266886521396324E-5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0.17973852057286627</v>
      </c>
      <c r="G599" s="1">
        <f t="shared" ref="G599:K599" si="370">SUM(G600:G601)</f>
        <v>2.267914495605355E-4</v>
      </c>
      <c r="H599" s="1">
        <f t="shared" si="370"/>
        <v>3.9803085419489936E-3</v>
      </c>
      <c r="I599" s="1">
        <f t="shared" si="370"/>
        <v>8.342802421459535E-5</v>
      </c>
      <c r="J599" s="1">
        <f t="shared" si="370"/>
        <v>1.650700902563678E-4</v>
      </c>
      <c r="K599" s="1">
        <f t="shared" si="370"/>
        <v>6.6266886521396324E-5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0.17973852057286627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2.267914495605355E-4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3.9803085419489936E-3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8.342802421459535E-5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9.5642427804209392E-5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3.1083079316788076E-5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6.9427662452158407E-5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3.5183807204608248E-5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0.67042468173679115</v>
      </c>
      <c r="G602" s="3">
        <f t="shared" ref="G602:K602" si="372">G603+G606</f>
        <v>8.4593210686079753E-4</v>
      </c>
      <c r="H602" s="3">
        <f t="shared" si="372"/>
        <v>1.4846550861469734E-2</v>
      </c>
      <c r="I602" s="3">
        <f t="shared" si="372"/>
        <v>3.1118653032044047E-4</v>
      </c>
      <c r="J602" s="3">
        <f t="shared" si="372"/>
        <v>6.4764816138424464E-4</v>
      </c>
      <c r="K602" s="3">
        <f t="shared" si="372"/>
        <v>2.6336003803892815E-4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0.37565350799729036</v>
      </c>
      <c r="G603" s="1">
        <f t="shared" ref="G603:K603" si="373">SUM(G604:G605)</f>
        <v>4.7399412958151933E-4</v>
      </c>
      <c r="H603" s="1">
        <f t="shared" si="373"/>
        <v>8.3188448526733908E-3</v>
      </c>
      <c r="I603" s="1">
        <f t="shared" si="373"/>
        <v>1.7436457060850428E-4</v>
      </c>
      <c r="J603" s="1">
        <f t="shared" si="373"/>
        <v>3.4499648863580866E-4</v>
      </c>
      <c r="K603" s="1">
        <f t="shared" si="373"/>
        <v>1.3849779282971834E-4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0.37565350799729036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4.7399412958151933E-4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8.3188448526733908E-3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1.7436457060850428E-4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1.9989267411079758E-4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6.4963635772087111E-5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1.4510381452501107E-4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7.3534157057631214E-5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0.29477117373950074</v>
      </c>
      <c r="G606" s="1">
        <f t="shared" ref="G606:K606" si="374">SUM(G607:G608)</f>
        <v>3.7193797727927815E-4</v>
      </c>
      <c r="H606" s="1">
        <f t="shared" si="374"/>
        <v>6.5277060087963433E-3</v>
      </c>
      <c r="I606" s="1">
        <f t="shared" si="374"/>
        <v>1.3682195971193619E-4</v>
      </c>
      <c r="J606" s="1">
        <f t="shared" si="374"/>
        <v>3.0265167274843598E-4</v>
      </c>
      <c r="K606" s="1">
        <f t="shared" si="374"/>
        <v>1.2486224520920981E-4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0.29477117373950074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3.7193797727927815E-4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6.5277060087963433E-3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1.3682195971193619E-4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1.5685358159890327E-4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5.0976250079532509E-5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1.4579809114953273E-4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7.3885995129677312E-5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0.26809651474530832</v>
      </c>
      <c r="G610">
        <f t="shared" ref="G610:K611" si="375">IFERROR(G600/SUM(G604,G607),"-")</f>
        <v>0.26809651474530827</v>
      </c>
      <c r="H610">
        <f t="shared" si="375"/>
        <v>0.26809651474530855</v>
      </c>
      <c r="I610">
        <f t="shared" si="375"/>
        <v>0.26809651474530849</v>
      </c>
      <c r="J610">
        <f t="shared" si="375"/>
        <v>0.26809651474530849</v>
      </c>
      <c r="K610">
        <f t="shared" si="375"/>
        <v>0.2680965147453081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0.23866348448687344</v>
      </c>
      <c r="K611">
        <f t="shared" si="375"/>
        <v>0.23866348448687355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6.9574121318768674</v>
      </c>
      <c r="G612" s="3">
        <f t="shared" ref="G612" si="376">G613+G614+G619</f>
        <v>9.6051278825438597</v>
      </c>
      <c r="H612" s="3">
        <f t="shared" ref="H612" si="377">H613+H614+H619</f>
        <v>10.739499361758133</v>
      </c>
      <c r="I612" s="3">
        <f t="shared" ref="I612" si="378">I613+I614+I619</f>
        <v>11.599203613318133</v>
      </c>
      <c r="J612" s="3">
        <f t="shared" ref="J612" si="379">J613+J614+J619</f>
        <v>11.900537712578348</v>
      </c>
      <c r="K612" s="3">
        <f t="shared" ref="K612" si="380">K613+K614+K619</f>
        <v>14.566083033557241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1.3280012483808286</v>
      </c>
      <c r="G613" s="1">
        <f>[1]Other_transformation!C$19</f>
        <v>3.9676025206261283</v>
      </c>
      <c r="H613" s="1">
        <f>[1]Other_transformation!D$19</f>
        <v>5.311164745505689</v>
      </c>
      <c r="I613" s="1">
        <f>[1]Other_transformation!E$19</f>
        <v>5.9812225892176931</v>
      </c>
      <c r="J613" s="1">
        <f>[1]Other_transformation!F$19</f>
        <v>6.4551367024571791</v>
      </c>
      <c r="K613" s="1">
        <f>[1]Other_transformation!G$19</f>
        <v>9.4405567004693705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5.629410883496039</v>
      </c>
      <c r="G614" s="1">
        <f>[1]Other_transformation!C$20</f>
        <v>5.6371661808774327</v>
      </c>
      <c r="H614" s="1">
        <f>[1]Other_transformation!D$20</f>
        <v>5.4279784680880327</v>
      </c>
      <c r="I614" s="1">
        <f>[1]Other_transformation!E$20</f>
        <v>5.6176930400794891</v>
      </c>
      <c r="J614" s="1">
        <f>[1]Other_transformation!F$20</f>
        <v>5.4450340736245293</v>
      </c>
      <c r="K614" s="1">
        <f>[1]Other_transformation!G$20</f>
        <v>5.1251188647529746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5.629410883496039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5.6371661808774327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5.4279784680880327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5.6176930400794891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5.4444370303318257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5.1244075296542091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4.6295740781504482E-4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5.0717475780871345E-4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1.3408588488872351E-4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2.0416034095692857E-4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3.5918104029813958E-4</v>
      </c>
      <c r="H619" s="1">
        <f>[1]Other_transformation!D$21</f>
        <v>3.5614816441218063E-4</v>
      </c>
      <c r="I619" s="1">
        <f>[1]Other_transformation!E$21</f>
        <v>2.8798402095156825E-4</v>
      </c>
      <c r="J619" s="1">
        <f>[1]Other_transformation!F$21</f>
        <v>3.6693649664049625E-4</v>
      </c>
      <c r="K619" s="1">
        <f>[1]Other_transformation!G$21</f>
        <v>4.0746833489552605E-4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3.5918104029813958E-4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3.5614816441218063E-4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2.8798402095156825E-4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1.2808145970241502E-4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9.5327071253679176E-5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2.3885503693808123E-4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3.1214126364184684E-4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0.11258821766992083</v>
      </c>
      <c r="G622" s="3">
        <f t="shared" ref="G622" si="381">G623+G624+G629</f>
        <v>0.11275769085916071</v>
      </c>
      <c r="H622" s="3">
        <f t="shared" ref="H622" si="382">H623+H624+H629</f>
        <v>0.10857381528833716</v>
      </c>
      <c r="I622" s="3">
        <f t="shared" ref="I622" si="383">I623+I624+I629</f>
        <v>0.11236538016242784</v>
      </c>
      <c r="J622" s="3">
        <f t="shared" ref="J622" si="384">J623+J624+J629</f>
        <v>0.10890412313569028</v>
      </c>
      <c r="K622" s="3">
        <f t="shared" ref="K622" si="385">K623+K624+K629</f>
        <v>0.102504170333596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0.11258821766992083</v>
      </c>
      <c r="G624" s="1">
        <f t="shared" ref="G624:K624" si="386">SUM(G625:G628)</f>
        <v>0.11274332361754878</v>
      </c>
      <c r="H624" s="1">
        <f t="shared" si="386"/>
        <v>0.10855956936176067</v>
      </c>
      <c r="I624" s="1">
        <f t="shared" si="386"/>
        <v>0.11235386080158977</v>
      </c>
      <c r="J624" s="1">
        <f t="shared" si="386"/>
        <v>0.10888874060663634</v>
      </c>
      <c r="K624" s="1">
        <f t="shared" si="386"/>
        <v>0.10248815059308417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0.11258821766992083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0.11274332361754878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0.10855956936176067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0.11235386080158977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0.10888874060663634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0.10248815059308417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1.4367241611925597E-5</v>
      </c>
      <c r="H629" s="1">
        <f t="shared" si="387"/>
        <v>1.4245926576487244E-5</v>
      </c>
      <c r="I629" s="1">
        <f t="shared" si="387"/>
        <v>1.151936083806273E-5</v>
      </c>
      <c r="J629" s="1">
        <f t="shared" si="387"/>
        <v>1.5382529053944991E-5</v>
      </c>
      <c r="K629" s="1">
        <f t="shared" si="387"/>
        <v>1.6019740511832694E-5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1.4367241611925597E-5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1.4245926576487244E-5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1.151936083806273E-5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5.1232583880966058E-6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3.5340899661587928E-6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1.0259270665848383E-5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1.24856505456739E-5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4.3101724835776767E-5</v>
      </c>
      <c r="H632" s="3">
        <f t="shared" ref="H632" si="389">H633+H634+H639</f>
        <v>4.2737779729461676E-5</v>
      </c>
      <c r="I632" s="3">
        <f t="shared" ref="I632" si="390">I633+I634+I639</f>
        <v>3.4558082514188167E-5</v>
      </c>
      <c r="J632" s="3">
        <f t="shared" ref="J632" si="391">J633+J634+J639</f>
        <v>4.4061455241936918E-5</v>
      </c>
      <c r="K632" s="3">
        <f t="shared" ref="K632" si="392">K633+K634+K639</f>
        <v>4.8896200187463158E-5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4.3101724835776767E-5</v>
      </c>
      <c r="H639" s="1">
        <f t="shared" ref="H639" si="399">SUM(H640:H641)</f>
        <v>4.2737779729461676E-5</v>
      </c>
      <c r="I639" s="1">
        <f t="shared" ref="I639" si="400">SUM(I640:I641)</f>
        <v>3.4558082514188167E-5</v>
      </c>
      <c r="J639" s="1">
        <f t="shared" ref="J639" si="401">SUM(J640:J641)</f>
        <v>4.4061455241936918E-5</v>
      </c>
      <c r="K639" s="1">
        <f t="shared" ref="K639" si="402">SUM(K640:K641)</f>
        <v>4.8896200187463158E-5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4.3101724835776767E-5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4.2737779729461676E-5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3.4558082514188167E-5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1.53697751642898E-5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1.1439248550441501E-5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2.8691680077647118E-5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3.7456951637021655E-5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13.47745348376321</v>
      </c>
      <c r="G642" s="3">
        <f t="shared" ref="G642" si="403">G643+G644+G649</f>
        <v>21.040532696686657</v>
      </c>
      <c r="H642" s="3">
        <f t="shared" ref="H642" si="404">H643+H644+H649</f>
        <v>24.523433235297876</v>
      </c>
      <c r="I642" s="3">
        <f t="shared" ref="I642" si="405">I643+I644+I649</f>
        <v>26.765907302218963</v>
      </c>
      <c r="J642" s="3">
        <f t="shared" ref="J642" si="406">J643+J644+J649</f>
        <v>27.82441629789032</v>
      </c>
      <c r="K642" s="3">
        <f t="shared" ref="K642" si="407">K643+K644+K649</f>
        <v>35.812689533022393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3.7980835703691662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11.347343208990715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15.18993117214626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17.106296605162576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18.461690969027522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26.999992163342366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9.6793699133940443</v>
      </c>
      <c r="G644" s="1">
        <f t="shared" ref="G644" si="408">SUM(G645:G648)</f>
        <v>9.6927045932915412</v>
      </c>
      <c r="H644" s="1">
        <f t="shared" ref="H644" si="409">SUM(H645:H648)</f>
        <v>9.3330212631296607</v>
      </c>
      <c r="I644" s="1">
        <f t="shared" ref="I644" si="410">SUM(I645:I648)</f>
        <v>9.6592219186281021</v>
      </c>
      <c r="J644" s="1">
        <f t="shared" ref="J644" si="411">SUM(J645:J648)</f>
        <v>9.3621947877596199</v>
      </c>
      <c r="K644" s="1">
        <f t="shared" ref="K644" si="412">SUM(K645:K648)</f>
        <v>8.8121013175327221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9.6793699133940443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9.6927045932915412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9.3330212631296607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9.6592219186281021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9.3613205852962516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8.8110527181311582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6.6136772545006411E-4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7.245353682981628E-4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2.1283473791860867E-4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3.2406403326496613E-4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4.8489440440248799E-4</v>
      </c>
      <c r="H649" s="1">
        <f t="shared" ref="H649" si="414">SUM(H650:H651)</f>
        <v>4.8080002195644364E-4</v>
      </c>
      <c r="I649" s="1">
        <f t="shared" ref="I649" si="415">SUM(I650:I651)</f>
        <v>3.8877842828461692E-4</v>
      </c>
      <c r="J649" s="1">
        <f t="shared" ref="J649" si="416">SUM(J650:J651)</f>
        <v>5.3054110317736936E-4</v>
      </c>
      <c r="K649" s="1">
        <f t="shared" ref="K649" si="417">SUM(K650:K651)</f>
        <v>5.9605214729985115E-4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4.8489440440248799E-4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4.8080002195644364E-4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3.8877842828461692E-4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1.7290997059826027E-4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1.2869154619246697E-4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3.5763113257910906E-4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4.6736060110738419E-4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0.34965034965034997</v>
      </c>
      <c r="G653" s="4">
        <f t="shared" si="418"/>
        <v>0.34965034965035002</v>
      </c>
      <c r="H653" s="4">
        <f t="shared" si="418"/>
        <v>0.34965034965034991</v>
      </c>
      <c r="I653" s="4">
        <f t="shared" si="418"/>
        <v>0.34965034965035019</v>
      </c>
      <c r="J653" s="4">
        <f t="shared" si="418"/>
        <v>0.34965034965034986</v>
      </c>
      <c r="K653" s="4">
        <f t="shared" si="418"/>
        <v>0.34965034965035008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0.59322033898305104</v>
      </c>
      <c r="G654" s="4">
        <f t="shared" si="419"/>
        <v>0.59322033898305082</v>
      </c>
      <c r="H654" s="4">
        <f t="shared" si="419"/>
        <v>0.59322033898305027</v>
      </c>
      <c r="I654" s="4">
        <f t="shared" si="419"/>
        <v>0.59322033898305093</v>
      </c>
      <c r="J654" s="4">
        <f t="shared" si="419"/>
        <v>0.59322033898305171</v>
      </c>
      <c r="K654" s="4">
        <f t="shared" si="419"/>
        <v>0.59322033898305038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</v>
      </c>
      <c r="K656" s="4">
        <f t="shared" si="419"/>
        <v>0.69999999999999929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0.63000000000000023</v>
      </c>
      <c r="K657" s="4">
        <f t="shared" si="419"/>
        <v>0.62999999999999967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0.85925925925926017</v>
      </c>
      <c r="H658" s="4">
        <f t="shared" si="420"/>
        <v>0.85925925925925972</v>
      </c>
      <c r="I658" s="4">
        <f t="shared" si="420"/>
        <v>0.85925925925925972</v>
      </c>
      <c r="J658" s="4">
        <f t="shared" si="420"/>
        <v>0.85925925925925928</v>
      </c>
      <c r="K658" s="4">
        <f t="shared" si="420"/>
        <v>0.85709133998062081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0.77679475407562626</v>
      </c>
      <c r="K659" s="4">
        <f t="shared" si="420"/>
        <v>0.7747419550698228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5.0817058060449458E-3</v>
      </c>
      <c r="G660" s="3">
        <f t="shared" ref="G660:K660" si="421">SUM(G661,G665,G674)</f>
        <v>1.8847449284390479E-2</v>
      </c>
      <c r="H660" s="3">
        <f t="shared" si="421"/>
        <v>2.400324897439016E-2</v>
      </c>
      <c r="I660" s="3">
        <f t="shared" si="421"/>
        <v>8.7794047475201129E-2</v>
      </c>
      <c r="J660" s="3">
        <f t="shared" si="421"/>
        <v>10.450937277593466</v>
      </c>
      <c r="K660" s="3">
        <f t="shared" si="421"/>
        <v>29.314879257310061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5.0817058060449458E-3</v>
      </c>
      <c r="G661" s="1">
        <f>[1]Other_transformation!C$28</f>
        <v>1.8847449284390479E-2</v>
      </c>
      <c r="H661" s="1">
        <f>[1]Other_transformation!D$28</f>
        <v>2.400324897439016E-2</v>
      </c>
      <c r="I661" s="1">
        <f>[1]Other_transformation!E$28</f>
        <v>8.7794047475201129E-2</v>
      </c>
      <c r="J661" s="1">
        <f>[1]Other_transformation!F$28</f>
        <v>10.450937277593466</v>
      </c>
      <c r="K661" s="1">
        <f>[1]Other_transformation!G$28</f>
        <v>29.309094556361718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5.0817058060449458E-3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1.8847449284390479E-2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2.400324897439016E-2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8.7787301978127771E-2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8.0179247619584437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26.732871523956334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6.7454970733538047E-6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2.4223962598030866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2.5631481809671288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1.0616255831936275E-2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1.3074851438254594E-2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5.3980343313853848E-3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1.877481528470169E-4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5.2102861785383679E-3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5.3980343313853848E-3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1.877481528470169E-4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5.2102861785383679E-3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3.8666661695924072E-4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5.1173428770927732E-5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3.3549318818831299E-4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7.418548621963424E-3</v>
      </c>
      <c r="G677" s="3">
        <f t="shared" ref="G677:K677" si="433">SUM(G678,G682,G684,G693)</f>
        <v>2.7157707902579934E-2</v>
      </c>
      <c r="H677" s="3">
        <f t="shared" si="433"/>
        <v>3.3926853674049712E-2</v>
      </c>
      <c r="I677" s="3">
        <f t="shared" si="433"/>
        <v>0.12026581845917959</v>
      </c>
      <c r="J677" s="3">
        <f t="shared" si="433"/>
        <v>13.483584556473534</v>
      </c>
      <c r="K677" s="3">
        <f t="shared" si="433"/>
        <v>35.749842813408009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7.418548621963424E-3</v>
      </c>
      <c r="G678" s="1">
        <f t="shared" ref="G678:K678" si="434">SUM(G679:G681)</f>
        <v>2.7157707902579934E-2</v>
      </c>
      <c r="H678" s="1">
        <f t="shared" si="434"/>
        <v>3.3926853674049712E-2</v>
      </c>
      <c r="I678" s="1">
        <f t="shared" si="434"/>
        <v>0.12026581845917959</v>
      </c>
      <c r="J678" s="1">
        <f t="shared" si="434"/>
        <v>13.4819982193952</v>
      </c>
      <c r="K678" s="1">
        <f t="shared" si="434"/>
        <v>35.739928150125372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7.418548621963424E-3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2.7157707902579934E-2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3.3926853674049712E-2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0.12025657805222979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10.34570937026896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32.601062834093057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9.2404069497997247E-6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3.125672593294305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3.1257904645940622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1.0616255831936275E-2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1.3074851438254594E-2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1.586337078335308E-3</v>
      </c>
      <c r="K682" s="1">
        <f t="shared" si="441"/>
        <v>1.452761270917177E-3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1.586337078335308E-3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1.452761270917177E-3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7.7981764324057991E-3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2.4703704321975891E-4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7.5511393891860403E-3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7.7981764324057991E-3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2.4703704321975891E-4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7.5511393891860403E-3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6.6372557931070649E-4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8.5289047951546274E-5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5.7843653135916022E-4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0.69400000000000017</v>
      </c>
      <c r="H697" s="4">
        <f t="shared" si="450"/>
        <v>0.70749999999999968</v>
      </c>
      <c r="I697" s="4">
        <f t="shared" si="450"/>
        <v>0.7300000000000002</v>
      </c>
      <c r="J697" s="4">
        <f t="shared" si="450"/>
        <v>0.77500000000000002</v>
      </c>
      <c r="K697" s="4">
        <f t="shared" si="450"/>
        <v>0.82000000000000084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0.73000000000000065</v>
      </c>
      <c r="J698" s="4">
        <f t="shared" si="452"/>
        <v>0.77500000000000002</v>
      </c>
      <c r="K698" s="4">
        <f t="shared" si="452"/>
        <v>0.81999999999999929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0.89999999999999991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0.76000000000000056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0.69000000000000006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0.59999999999999964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0.58000000000000007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1.1764719439658857</v>
      </c>
      <c r="G704" s="1">
        <f>[1]Other_transformation!C$39</f>
        <v>4.5498708154871608</v>
      </c>
      <c r="H704" s="1">
        <f>[1]Other_transformation!D$39</f>
        <v>3.2063106345366279</v>
      </c>
      <c r="I704" s="1">
        <f>[1]Other_transformation!E$39</f>
        <v>2.5362918661376046</v>
      </c>
      <c r="J704" s="1">
        <f>[1]Other_transformation!F$39</f>
        <v>4.3857318066920481</v>
      </c>
      <c r="K704" s="1">
        <f>[1]Other_transformation!G$39</f>
        <v>4.4299602561885925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1.2890716448007979</v>
      </c>
      <c r="G705" s="1">
        <f>[1]Other_transformation!C$38</f>
        <v>4.9853372924303674</v>
      </c>
      <c r="H705" s="1">
        <f>[1]Other_transformation!D$38</f>
        <v>3.5131854564007052</v>
      </c>
      <c r="I705" s="1">
        <f>[1]Other_transformation!E$38</f>
        <v>2.7790394359558923</v>
      </c>
      <c r="J705" s="1">
        <f>[1]Other_transformation!F$38</f>
        <v>4.8054885989458205</v>
      </c>
      <c r="K705" s="1">
        <f>[1]Other_transformation!G$38</f>
        <v>4.8539501372187219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0.91265054871925877</v>
      </c>
      <c r="G706" s="14">
        <f t="shared" si="456"/>
        <v>0.91265054871925921</v>
      </c>
      <c r="H706" s="14">
        <f t="shared" si="456"/>
        <v>0.9126505487192601</v>
      </c>
      <c r="I706" s="14">
        <f t="shared" si="456"/>
        <v>0.91265054871925877</v>
      </c>
      <c r="J706" s="14">
        <f t="shared" si="456"/>
        <v>0.91265054871925944</v>
      </c>
      <c r="K706" s="14">
        <f t="shared" si="456"/>
        <v>0.91265054871925966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5.9796301909102079</v>
      </c>
      <c r="G707" s="17" cm="1">
        <f t="array" ref="G707">SUMPRODUCT(("CT_CWODPLT"=[1]OUT_SyntheticFuels!$C$4:$C$1000)*1,("Var_Fout"=[1]OUT_SyntheticFuels!$B$4:$B$1000)*1,[1]OUT_SyntheticFuels!F$4:F$1000)</f>
        <v>6.9696534006735709</v>
      </c>
      <c r="H707" s="17" cm="1">
        <f t="array" ref="H707">SUMPRODUCT(("CT_CWODPLT"=[1]OUT_SyntheticFuels!$C$4:$C$1000)*1,("Var_Fout"=[1]OUT_SyntheticFuels!$B$4:$B$1000)*1,[1]OUT_SyntheticFuels!G$4:G$1000)</f>
        <v>6.8590474066402178</v>
      </c>
      <c r="I707" s="17" cm="1">
        <f t="array" ref="I707">SUMPRODUCT(("CT_CWODPLT"=[1]OUT_SyntheticFuels!$C$4:$C$1000)*1,("Var_Fout"=[1]OUT_SyntheticFuels!$B$4:$B$1000)*1,[1]OUT_SyntheticFuels!H$4:H$1000)</f>
        <v>7.0925706091982921</v>
      </c>
      <c r="J707" s="17" cm="1">
        <f t="array" ref="J707">SUMPRODUCT(("CT_CWODPLT"=[1]OUT_SyntheticFuels!$C$4:$C$1000)*1,("Var_Fout"=[1]OUT_SyntheticFuels!$B$4:$B$1000)*1,[1]OUT_SyntheticFuels!I$4:I$1000)</f>
        <v>7.5973737683178522</v>
      </c>
      <c r="K707" s="17" cm="1">
        <f t="array" ref="K707">SUMPRODUCT(("CT_CWODPLT"=[1]OUT_SyntheticFuels!$C$4:$C$1000)*1,("Var_Fout"=[1]OUT_SyntheticFuels!$B$4:$B$1000)*1,[1]OUT_SyntheticFuels!J$4:J$1000)</f>
        <v>7.6890098363096291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5.9796301909102079</v>
      </c>
      <c r="G708" s="18">
        <f t="shared" ref="G708:K708" si="457">G707</f>
        <v>6.9696534006735709</v>
      </c>
      <c r="H708" s="18">
        <f t="shared" si="457"/>
        <v>6.8590474066402178</v>
      </c>
      <c r="I708" s="18">
        <f t="shared" si="457"/>
        <v>7.0925706091982921</v>
      </c>
      <c r="J708" s="18">
        <f t="shared" si="457"/>
        <v>7.5973737683178522</v>
      </c>
      <c r="K708" s="18">
        <f t="shared" si="457"/>
        <v>7.6890098363096291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7.1186073701311985</v>
      </c>
      <c r="G709" s="17" cm="1">
        <f t="array" ref="G709">SUMPRODUCT(("CT_CWODPLT"=[1]OUT_SyntheticFuels!$C$4:$C$1000)*1,("Var_Fin"=[1]OUT_SyntheticFuels!$B$4:$B$1000)*1,[1]OUT_SyntheticFuels!F$4:F$1000)</f>
        <v>8.2972064293733059</v>
      </c>
      <c r="H709" s="17" cm="1">
        <f t="array" ref="H709">SUMPRODUCT(("CT_CWODPLT"=[1]OUT_SyntheticFuels!$C$4:$C$1000)*1,("Var_Fin"=[1]OUT_SyntheticFuels!$B$4:$B$1000)*1,[1]OUT_SyntheticFuels!G$4:G$1000)</f>
        <v>8.1655326269526398</v>
      </c>
      <c r="I709" s="17" cm="1">
        <f t="array" ref="I709">SUMPRODUCT(("CT_CWODPLT"=[1]OUT_SyntheticFuels!$C$4:$C$1000)*1,("Var_Fin"=[1]OUT_SyntheticFuels!$B$4:$B$1000)*1,[1]OUT_SyntheticFuels!H$4:H$1000)</f>
        <v>8.4435364395217771</v>
      </c>
      <c r="J709" s="17" cm="1">
        <f t="array" ref="J709">SUMPRODUCT(("CT_CWODPLT"=[1]OUT_SyntheticFuels!$C$4:$C$1000)*1,("Var_Fin"=[1]OUT_SyntheticFuels!$B$4:$B$1000)*1,[1]OUT_SyntheticFuels!I$4:I$1000)</f>
        <v>9.0444925813307755</v>
      </c>
      <c r="K709" s="17" cm="1">
        <f t="array" ref="K709">SUMPRODUCT(("CT_CWODPLT"=[1]OUT_SyntheticFuels!$C$4:$C$1000)*1,("Var_Fin"=[1]OUT_SyntheticFuels!$B$4:$B$1000)*1,[1]OUT_SyntheticFuels!J$4:J$1000)</f>
        <v>9.1535831384638442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7.1186073701311985</v>
      </c>
      <c r="G710" s="18">
        <f t="shared" si="458"/>
        <v>8.2972064293733059</v>
      </c>
      <c r="H710" s="18">
        <f t="shared" si="458"/>
        <v>8.1655326269526398</v>
      </c>
      <c r="I710" s="18">
        <f t="shared" si="458"/>
        <v>8.4435364395217771</v>
      </c>
      <c r="J710" s="18">
        <f t="shared" si="458"/>
        <v>9.0444925813307755</v>
      </c>
      <c r="K710" s="18">
        <f t="shared" si="458"/>
        <v>9.1535831384638442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0.84000000000000019</v>
      </c>
      <c r="G711" s="14">
        <f t="shared" si="459"/>
        <v>0.8399999999999993</v>
      </c>
      <c r="H711" s="14">
        <f t="shared" si="459"/>
        <v>0.84000000000000008</v>
      </c>
      <c r="I711" s="14">
        <f t="shared" si="459"/>
        <v>0.84</v>
      </c>
      <c r="J711" s="14">
        <f t="shared" si="459"/>
        <v>0.84000000000000008</v>
      </c>
      <c r="K711" s="14">
        <f t="shared" si="459"/>
        <v>0.84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3.4875674035432964</v>
      </c>
      <c r="K712" s="17">
        <f t="shared" si="460"/>
        <v>9.6507457061436206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6.7591206251717045E-4</v>
      </c>
      <c r="K713" s="18">
        <f t="shared" si="461"/>
        <v>4.8925642229629166E-4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6.7591206251717045E-4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4.8925642229629166E-4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3.4868914914807791</v>
      </c>
      <c r="K715" s="18">
        <f t="shared" si="463"/>
        <v>9.6502564497213239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2.6468435627192894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8.8391043685354216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0.30732548250379899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0.81115208118590254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0.53272244625769039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5.921922367900895</v>
      </c>
      <c r="K719" s="17">
        <f t="shared" si="465"/>
        <v>16.399259639640974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5.921922367900895</v>
      </c>
      <c r="K720" s="18">
        <f t="shared" si="467"/>
        <v>16.399259639640974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8.778078733989238E-4</v>
      </c>
      <c r="K721" s="18">
        <f t="shared" si="469"/>
        <v>6.3539795103414618E-4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8.778078733989238E-4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6.3539795103414618E-4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5.9210445600274957</v>
      </c>
      <c r="K723" s="18">
        <f t="shared" si="470"/>
        <v>16.398624241689941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4.5635215493905052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15.239835554281507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0.43903640357685692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1.1587886874084334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0.91848660706013341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0.76999999999999902</v>
      </c>
      <c r="K728" s="14">
        <f t="shared" si="472"/>
        <v>0.76999999999999857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0.580000233169228</v>
      </c>
      <c r="K729" s="16">
        <f t="shared" si="474"/>
        <v>0.57999998340219283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0.69999999999999807</v>
      </c>
      <c r="K730" s="16">
        <f t="shared" si="475"/>
        <v>0.69999999999999929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0.58000023316922789</v>
      </c>
      <c r="K731" s="16" t="str">
        <f t="shared" si="476"/>
        <v>-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0.25578083681244895</v>
      </c>
      <c r="K732" s="17">
        <f t="shared" ref="K732" si="481">K733</f>
        <v>0.70779698640846189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0.25578083681244895</v>
      </c>
      <c r="K733" s="18">
        <f t="shared" ref="K733" si="486">SUM(K737,K739)</f>
        <v>0.70779698640846189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0.20733905346118467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0.55947135842017381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4.8441006504438E-2</v>
      </c>
      <c r="K735" s="18">
        <f>K733-K734-K736</f>
        <v>0.14832267765289181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7.768468262843614E-7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2.9503353962814517E-6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3.8121440325968412E-5</v>
      </c>
      <c r="K737" s="18">
        <f t="shared" ref="K737" si="492">K738</f>
        <v>2.7594062217510851E-5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3.8121440325968412E-5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2.7594062217510851E-5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0.25574271537212301</v>
      </c>
      <c r="K739" s="18">
        <f t="shared" ref="K739" si="499">SUM(K740:K742)</f>
        <v>0.70776939234624436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0.19401355515078808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0.64790636875472485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2.2680620608780382E-2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5.9863023591519543E-2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3.9048539612554556E-2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3.0901702614879521E-5</v>
      </c>
      <c r="K743" s="18">
        <f t="shared" si="500"/>
        <v>2.1811462565697387E-5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3.0901702614879521E-5</v>
      </c>
      <c r="K744" s="18">
        <f t="shared" si="501"/>
        <v>2.1811462565697387E-5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0.20730815175856979</v>
      </c>
      <c r="K745" s="18">
        <f t="shared" si="504"/>
        <v>0.55944954695760807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0.15726974461773247</v>
      </c>
      <c r="K746" s="18">
        <f t="shared" si="505"/>
        <v>0.51213139249946149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1.8385186582155578E-2</v>
      </c>
      <c r="K747" s="18">
        <f t="shared" si="506"/>
        <v>4.7318154458146688E-2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3.165322055868177E-2</v>
      </c>
      <c r="K748" s="18">
        <f t="shared" si="507"/>
        <v>0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7.2196219302497189E-6</v>
      </c>
      <c r="K749" s="18">
        <f t="shared" si="508"/>
        <v>5.7824846305007833E-6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7.2196219302497189E-6</v>
      </c>
      <c r="K750" s="18">
        <f t="shared" si="509"/>
        <v>5.7824846305007833E-6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4.8433786882507761E-2</v>
      </c>
      <c r="K751" s="18">
        <f t="shared" si="512"/>
        <v>0.1483168951682613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3.6743221283225748E-2</v>
      </c>
      <c r="K752" s="18">
        <f t="shared" si="513"/>
        <v>0.13577227556406252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4.2953651419954551E-3</v>
      </c>
      <c r="K753" s="18">
        <f t="shared" si="514"/>
        <v>1.2544619604198783E-2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7.3952004572865552E-3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1.1578083917338986E-10</v>
      </c>
      <c r="K755" s="18">
        <f t="shared" si="516"/>
        <v>1.1502131267980999E-10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1.1578083917338986E-10</v>
      </c>
      <c r="K756" s="18">
        <f t="shared" si="517"/>
        <v>1.1502131267980999E-10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7.767310454451881E-7</v>
      </c>
      <c r="K757" s="18">
        <f t="shared" si="520"/>
        <v>2.9502203749687721E-6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5.8924982986723926E-7</v>
      </c>
      <c r="K758" s="18">
        <f t="shared" si="521"/>
        <v>2.7006912008948824E-6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6.8884629347780666E-8</v>
      </c>
      <c r="K759" s="18">
        <f t="shared" si="522"/>
        <v>2.4952917407388981E-7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1.1859658623016816E-7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142.21735401964671</v>
      </c>
      <c r="G761" s="17">
        <f t="shared" si="526"/>
        <v>140.22033176440277</v>
      </c>
      <c r="H761" s="17">
        <f t="shared" si="526"/>
        <v>140.99610275433773</v>
      </c>
      <c r="I761" s="17">
        <f t="shared" si="526"/>
        <v>144.59429343227146</v>
      </c>
      <c r="J761" s="17">
        <f t="shared" si="526"/>
        <v>146.83288967052567</v>
      </c>
      <c r="K761" s="17">
        <f t="shared" si="526"/>
        <v>151.82693657183026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60.070002642796183</v>
      </c>
      <c r="G762" s="18">
        <f>[1]Industry!C$11</f>
        <v>62.339928982452705</v>
      </c>
      <c r="H762" s="18">
        <f>[1]Industry!D$11</f>
        <v>63.78048905912248</v>
      </c>
      <c r="I762" s="18">
        <f>[1]Industry!E$11</f>
        <v>65.788378637480889</v>
      </c>
      <c r="J762" s="18">
        <f>[1]Industry!F$11</f>
        <v>68.653530606020382</v>
      </c>
      <c r="K762" s="18">
        <f>[1]Industry!G$11</f>
        <v>75.065038872319022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11.646936635709309</v>
      </c>
      <c r="G763" s="1">
        <f t="shared" si="528"/>
        <v>12.258978929639149</v>
      </c>
      <c r="H763" s="1">
        <f t="shared" si="528"/>
        <v>12.44536002362306</v>
      </c>
      <c r="I763" s="1">
        <f t="shared" si="528"/>
        <v>12.598015828386067</v>
      </c>
      <c r="J763" s="1">
        <f t="shared" si="528"/>
        <v>13.061049642014048</v>
      </c>
      <c r="K763" s="1">
        <f>K762-K764-K765</f>
        <v>14.176306246309615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0.35966835491587262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0.45106309368389208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0.76496397678620254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1.0671800128282698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1.0285854868813487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1.7970180307406105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49.629886959129664</v>
      </c>
      <c r="H765" s="1">
        <f>[1]Industry!D$11-[1]Industry!D$33</f>
        <v>50.570165058713215</v>
      </c>
      <c r="I765" s="1">
        <f>[1]Industry!E$11-[1]Industry!E$33</f>
        <v>52.123182796266548</v>
      </c>
      <c r="J765" s="1">
        <f>[1]Industry!F$11-[1]Industry!F$33</f>
        <v>54.56389547712498</v>
      </c>
      <c r="K765" s="1">
        <f>[1]Industry!G$11-[1]Industry!G$33</f>
        <v>59.09171459526879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11.627803517612691</v>
      </c>
      <c r="G766" s="1">
        <f t="shared" ref="G766:K766" si="529">SUM(G769,G774)</f>
        <v>7.9332630137240638</v>
      </c>
      <c r="H766" s="1">
        <f t="shared" si="529"/>
        <v>7.91419653824292</v>
      </c>
      <c r="I766" s="1">
        <f t="shared" si="529"/>
        <v>6.4839530103029608</v>
      </c>
      <c r="J766" s="1">
        <f t="shared" si="529"/>
        <v>3.3752133776756477</v>
      </c>
      <c r="K766" s="1">
        <f t="shared" si="529"/>
        <v>0.26678155296377637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8.8978016397132613</v>
      </c>
      <c r="G767" s="1">
        <f t="shared" ref="G767:K767" si="530">SUM(G771,G775)</f>
        <v>7.9327328226367282</v>
      </c>
      <c r="H767" s="1">
        <f t="shared" si="530"/>
        <v>7.9127666931816254</v>
      </c>
      <c r="I767" s="1">
        <f t="shared" si="530"/>
        <v>6.4832743977848235</v>
      </c>
      <c r="J767" s="1">
        <f t="shared" si="530"/>
        <v>3.3739532035593354</v>
      </c>
      <c r="K767" s="1">
        <f t="shared" si="530"/>
        <v>0.26678155296377637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2.7300018778994293</v>
      </c>
      <c r="G768" s="1">
        <f t="shared" ref="G768:K768" si="531">G773</f>
        <v>5.3019108733557286E-4</v>
      </c>
      <c r="H768" s="1">
        <f t="shared" si="531"/>
        <v>1.4298450612943833E-3</v>
      </c>
      <c r="I768" s="1">
        <f t="shared" si="531"/>
        <v>6.78612518137317E-4</v>
      </c>
      <c r="J768" s="1">
        <f t="shared" si="531"/>
        <v>1.260174116312199E-3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11.627803517612691</v>
      </c>
      <c r="G769" s="1">
        <f t="shared" ref="G769:K769" si="532">SUM(G770,G772)</f>
        <v>7.9332630137240638</v>
      </c>
      <c r="H769" s="1">
        <f t="shared" si="532"/>
        <v>7.9137947647416382</v>
      </c>
      <c r="I769" s="1">
        <f t="shared" si="532"/>
        <v>6.2372707174447806</v>
      </c>
      <c r="J769" s="1">
        <f t="shared" si="532"/>
        <v>3.1040810062492792</v>
      </c>
      <c r="K769" s="1">
        <f t="shared" si="532"/>
        <v>0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8.8978016397132613</v>
      </c>
      <c r="G770" s="1">
        <f>[1]Industry!C$34</f>
        <v>7.9327328226367282</v>
      </c>
      <c r="H770" s="1">
        <f>[1]Industry!D$34</f>
        <v>7.9123649196803436</v>
      </c>
      <c r="I770" s="1">
        <f>[1]Industry!E$34</f>
        <v>6.2365921049266433</v>
      </c>
      <c r="J770" s="1">
        <f>[1]Industry!F$34</f>
        <v>3.1028208321329669</v>
      </c>
      <c r="K770" s="1">
        <f>[1]Industry!G$34</f>
        <v>0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8.8978016397132613</v>
      </c>
      <c r="G771" s="1">
        <f t="shared" ref="G771:K771" si="533">G770</f>
        <v>7.9327328226367282</v>
      </c>
      <c r="H771" s="1">
        <f t="shared" si="533"/>
        <v>7.9123649196803436</v>
      </c>
      <c r="I771" s="1">
        <f t="shared" si="533"/>
        <v>6.2365921049266433</v>
      </c>
      <c r="J771" s="1">
        <f t="shared" si="533"/>
        <v>3.1028208321329669</v>
      </c>
      <c r="K771" s="1">
        <f t="shared" si="533"/>
        <v>0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2.7300018778994293</v>
      </c>
      <c r="G772" s="1">
        <f>[1]Industry!C$35</f>
        <v>5.3019108733557286E-4</v>
      </c>
      <c r="H772" s="1">
        <f>[1]Industry!D$35</f>
        <v>1.4298450612943833E-3</v>
      </c>
      <c r="I772" s="1">
        <f>[1]Industry!E$35</f>
        <v>6.78612518137317E-4</v>
      </c>
      <c r="J772" s="1">
        <f>[1]Industry!F$35</f>
        <v>1.260174116312199E-3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2.7300018778994293</v>
      </c>
      <c r="G773" s="1">
        <f t="shared" ref="G773:K773" si="534">G772</f>
        <v>5.3019108733557286E-4</v>
      </c>
      <c r="H773" s="1">
        <f t="shared" si="534"/>
        <v>1.4298450612943833E-3</v>
      </c>
      <c r="I773" s="1">
        <f t="shared" si="534"/>
        <v>6.78612518137317E-4</v>
      </c>
      <c r="J773" s="1">
        <f t="shared" si="534"/>
        <v>1.260174116312199E-3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4.0177350128220131E-4</v>
      </c>
      <c r="I774" s="1">
        <f>[1]Industry!E$36</f>
        <v>0.24668229285818002</v>
      </c>
      <c r="J774" s="1">
        <f>[1]Industry!F$36</f>
        <v>0.27113237142636859</v>
      </c>
      <c r="K774" s="1">
        <f>[1]Industry!G$36</f>
        <v>0.26678155296377637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4.0177350128220131E-4</v>
      </c>
      <c r="I775" s="1">
        <f t="shared" si="535"/>
        <v>0.24668229285818002</v>
      </c>
      <c r="J775" s="1">
        <f t="shared" si="535"/>
        <v>0.27113237142636859</v>
      </c>
      <c r="K775" s="1">
        <f t="shared" si="535"/>
        <v>0.26678155296377637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35.989087097834762</v>
      </c>
      <c r="G776" s="1">
        <f>SUM([1]Industry!C$37:C$39)</f>
        <v>32.381117046570026</v>
      </c>
      <c r="H776" s="1">
        <f>SUM([1]Industry!D$37:D$39)</f>
        <v>38.105801215122874</v>
      </c>
      <c r="I776" s="1">
        <f>SUM([1]Industry!E$37:E$39)</f>
        <v>32.727517542871809</v>
      </c>
      <c r="J776" s="1">
        <f>SUM([1]Industry!F$37:F$39)</f>
        <v>23.704010020544352</v>
      </c>
      <c r="K776" s="1">
        <f>SUM([1]Industry!G$37:G$39)</f>
        <v>15.058626858516448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35.545552675393779</v>
      </c>
      <c r="G777" s="1">
        <f>SUM([1]Industry!C$37:C$38)-G778</f>
        <v>31.825722746086925</v>
      </c>
      <c r="H777" s="1">
        <f>SUM([1]Industry!D$37:D$38)-H778</f>
        <v>34.50390930842039</v>
      </c>
      <c r="I777" s="1">
        <f>SUM([1]Industry!E$37:E$38)-I778</f>
        <v>24.490837771519583</v>
      </c>
      <c r="J777" s="1">
        <f>SUM([1]Industry!F$37:F$38)-J778</f>
        <v>15.467251350084698</v>
      </c>
      <c r="K777" s="1">
        <f>SUM([1]Industry!G$37:G$38)-K778</f>
        <v>6.2823167755419762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6.8089097173543644E-3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3.3277897173728164E-3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0.44353442244098318</v>
      </c>
      <c r="G779" s="1">
        <f t="shared" si="540"/>
        <v>0.55539430048310123</v>
      </c>
      <c r="H779" s="1">
        <f t="shared" si="540"/>
        <v>3.6018919067024839</v>
      </c>
      <c r="I779" s="1">
        <f t="shared" si="540"/>
        <v>8.2366797713522253</v>
      </c>
      <c r="J779" s="1">
        <f t="shared" si="540"/>
        <v>8.236758670459654</v>
      </c>
      <c r="K779" s="1">
        <f t="shared" si="540"/>
        <v>8.7763100829744722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35.243301701743057</v>
      </c>
      <c r="G780" s="1">
        <f>[1]Industry!C$37</f>
        <v>31.828897088460781</v>
      </c>
      <c r="H780" s="1">
        <f>[1]Industry!D$37</f>
        <v>31.988131917072355</v>
      </c>
      <c r="I780" s="1">
        <f>[1]Industry!E$37</f>
        <v>21.975300798609467</v>
      </c>
      <c r="J780" s="1">
        <f>[1]Industry!F$37</f>
        <v>11.168796612220158</v>
      </c>
      <c r="K780" s="1">
        <f>[1]Industry!G$37</f>
        <v>1.987620252184336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35.236551982491513</v>
      </c>
      <c r="G781" s="1">
        <f>[1]Industry!C$37*G777/SUM(G777:G778)</f>
        <v>31.82556931478663</v>
      </c>
      <c r="H781" s="1">
        <f>[1]Industry!D$37*H777/SUM(H777:H778)</f>
        <v>31.988131917072351</v>
      </c>
      <c r="I781" s="1">
        <f>[1]Industry!E$37*I777/SUM(I777:I778)</f>
        <v>21.975300798609471</v>
      </c>
      <c r="J781" s="1">
        <f>[1]Industry!F$37*J777/SUM(J777:J778)</f>
        <v>11.168796612220158</v>
      </c>
      <c r="K781" s="1">
        <f>[1]Industry!G$37*K777/SUM(K777:K778)</f>
        <v>1.9876202521843358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6.7497192515446613E-3</v>
      </c>
      <c r="G782" s="1">
        <f t="shared" ref="G782:K782" si="545">G780-G781</f>
        <v>3.3277736741510466E-3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0.74578539609170802</v>
      </c>
      <c r="G783" s="1">
        <f t="shared" ref="G783:K783" si="546">SUM(G784:G786)</f>
        <v>0.55221995810924351</v>
      </c>
      <c r="H783" s="1">
        <f t="shared" si="546"/>
        <v>6.117669298050517</v>
      </c>
      <c r="I783" s="1">
        <f t="shared" si="546"/>
        <v>10.75221674426234</v>
      </c>
      <c r="J783" s="1">
        <f t="shared" si="546"/>
        <v>12.535213408324196</v>
      </c>
      <c r="K783" s="1">
        <f t="shared" si="546"/>
        <v>13.071006606332112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0.30900069290226168</v>
      </c>
      <c r="G784" s="1">
        <f>[1]Industry!C$38*G777/SUM(G777:G778)</f>
        <v>1.5343130029236301E-4</v>
      </c>
      <c r="H784" s="1">
        <f>[1]Industry!D$38*H777/SUM(H777:H778)</f>
        <v>2.5157773913480352</v>
      </c>
      <c r="I784" s="1">
        <f>[1]Industry!E$38*I777/SUM(I777:I778)</f>
        <v>2.5155369729101156</v>
      </c>
      <c r="J784" s="1">
        <f>[1]Industry!F$38*J777/SUM(J777:J778)</f>
        <v>4.2984547378645415</v>
      </c>
      <c r="K784" s="1">
        <f>[1]Industry!G$38*K777/SUM(K777:K778)</f>
        <v>4.29469652335764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5.9190465816816307E-5</v>
      </c>
      <c r="G785" s="1">
        <f>[1]Industry!C$38-G784</f>
        <v>1.6043220997996252E-8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0.43672551272362953</v>
      </c>
      <c r="G786" s="1">
        <f>[1]Industry!C$39</f>
        <v>0.5520665107657301</v>
      </c>
      <c r="H786" s="1">
        <f>[1]Industry!D$39</f>
        <v>3.6018919067024813</v>
      </c>
      <c r="I786" s="1">
        <f>[1]Industry!E$39</f>
        <v>8.2366797713522235</v>
      </c>
      <c r="J786" s="1">
        <f>[1]Industry!F$39</f>
        <v>8.236758670459654</v>
      </c>
      <c r="K786" s="1">
        <f>[1]Industry!G$39</f>
        <v>8.7763100829744722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3.560001922097531</v>
      </c>
      <c r="G787" s="1">
        <f>[1]Industry!C$18</f>
        <v>3.4647183352873512</v>
      </c>
      <c r="H787" s="1">
        <f>[1]Industry!D$18</f>
        <v>1.0334758674444439E-2</v>
      </c>
      <c r="I787" s="1">
        <f>[1]Industry!E$18</f>
        <v>5.8135383196248529E-4</v>
      </c>
      <c r="J787" s="1">
        <f>[1]Industry!F$18</f>
        <v>9.8376919470697516E-4</v>
      </c>
      <c r="K787" s="1">
        <f>[1]Industry!G$18</f>
        <v>2.9950010246516538E-4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3.560001922097531</v>
      </c>
      <c r="G788" s="1">
        <f t="shared" ref="G788:K788" si="549">G787</f>
        <v>3.4647183352873512</v>
      </c>
      <c r="H788" s="1">
        <f t="shared" si="549"/>
        <v>1.0334758674444439E-2</v>
      </c>
      <c r="I788" s="1">
        <f t="shared" si="549"/>
        <v>5.8135383196248529E-4</v>
      </c>
      <c r="J788" s="1">
        <f t="shared" si="549"/>
        <v>9.8376919470697516E-4</v>
      </c>
      <c r="K788" s="1">
        <f t="shared" si="549"/>
        <v>2.9950010246516538E-4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12.728641230743236</v>
      </c>
      <c r="G789" s="1">
        <f>[1]Industry!C$19</f>
        <v>13.638427520461935</v>
      </c>
      <c r="H789" s="1">
        <f>[1]Industry!D$19</f>
        <v>13.373258960498315</v>
      </c>
      <c r="I789" s="1">
        <f>[1]Industry!E$19</f>
        <v>17.608938109102276</v>
      </c>
      <c r="J789" s="1">
        <f>[1]Industry!F$19</f>
        <v>20.355925972659637</v>
      </c>
      <c r="K789" s="1">
        <f>[1]Industry!G$19</f>
        <v>28.197793142737446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4.2956589567972516</v>
      </c>
      <c r="G790" s="1">
        <f t="shared" ref="G790:K790" si="552">SUM(G791:G799)</f>
        <v>5.8490717503834198</v>
      </c>
      <c r="H790" s="1">
        <f t="shared" si="552"/>
        <v>6.0047993598995699</v>
      </c>
      <c r="I790" s="1">
        <f t="shared" si="552"/>
        <v>9.1842615065438089</v>
      </c>
      <c r="J790" s="1">
        <f t="shared" si="552"/>
        <v>10.064186577095263</v>
      </c>
      <c r="K790" s="1">
        <f t="shared" si="552"/>
        <v>14.588234989030898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0.92935150825081869</v>
      </c>
      <c r="G791" s="1">
        <f t="shared" ref="G791:K791" si="555">G233</f>
        <v>2.0705062109470709</v>
      </c>
      <c r="H791" s="1">
        <f t="shared" si="555"/>
        <v>3.3977326267592527E-2</v>
      </c>
      <c r="I791" s="1">
        <f t="shared" si="555"/>
        <v>1.3142263355284434</v>
      </c>
      <c r="J791" s="1">
        <f t="shared" si="555"/>
        <v>1.1296484376645884E-2</v>
      </c>
      <c r="K791" s="1">
        <f t="shared" si="555"/>
        <v>3.3237096234073728E-3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0.77174733552566932</v>
      </c>
      <c r="G792" s="1">
        <f t="shared" ref="G792:K792" si="556">G239</f>
        <v>0.10317324107193862</v>
      </c>
      <c r="H792" s="1">
        <f t="shared" si="556"/>
        <v>5.8253946077610377E-2</v>
      </c>
      <c r="I792" s="1">
        <f t="shared" si="556"/>
        <v>4.0649528233101168E-2</v>
      </c>
      <c r="J792" s="1">
        <f t="shared" si="556"/>
        <v>7.4661107296488505E-2</v>
      </c>
      <c r="K792" s="1">
        <f t="shared" si="556"/>
        <v>2.5421668198181788E-2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2.0583868561743858E-2</v>
      </c>
      <c r="K793" s="1">
        <f t="shared" si="557"/>
        <v>1.4705011284481827E-2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3.2178669275694411E-4</v>
      </c>
      <c r="J794" s="1">
        <f t="shared" si="558"/>
        <v>2.3330803113870415E-3</v>
      </c>
      <c r="K794" s="1">
        <f t="shared" si="558"/>
        <v>3.2732708743798462E-4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1.9348010344594226</v>
      </c>
      <c r="G795" s="1">
        <f t="shared" ref="G795:K795" si="559">G272</f>
        <v>1.8587824074172064</v>
      </c>
      <c r="H795" s="1">
        <f t="shared" si="559"/>
        <v>2.5503048076197046</v>
      </c>
      <c r="I795" s="1">
        <f t="shared" si="559"/>
        <v>2.2433469873479668</v>
      </c>
      <c r="J795" s="1">
        <f t="shared" si="559"/>
        <v>0.35101632056977583</v>
      </c>
      <c r="K795" s="1">
        <f t="shared" si="559"/>
        <v>2.3774406301457773E-4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1.1771454635840393</v>
      </c>
      <c r="K796" s="1">
        <f t="shared" si="560"/>
        <v>2.0111562837207555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0.65975907856134075</v>
      </c>
      <c r="G797" s="1">
        <f t="shared" ref="G797:K797" si="561">G281</f>
        <v>1.8166098909472039</v>
      </c>
      <c r="H797" s="1">
        <f t="shared" si="561"/>
        <v>3.3622632799346626</v>
      </c>
      <c r="I797" s="1">
        <f t="shared" si="561"/>
        <v>5.5850078158603784</v>
      </c>
      <c r="J797" s="1">
        <f t="shared" si="561"/>
        <v>7.5789560169776946</v>
      </c>
      <c r="K797" s="1">
        <f t="shared" si="561"/>
        <v>1.0408184801384834E-3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0.67036895158445831</v>
      </c>
      <c r="K798" s="1">
        <f t="shared" si="562"/>
        <v>12.446753957300558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7.09052881162375E-4</v>
      </c>
      <c r="J799" s="1">
        <f t="shared" si="563"/>
        <v>0.17782528383302793</v>
      </c>
      <c r="K799" s="1">
        <f t="shared" si="563"/>
        <v>8.5268469272922212E-2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7.1200012782356072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7.6289071055546085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7.3111259398844908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8.3873652020009501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10.3109744564949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12.763421236016784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9.0018962907791664</v>
      </c>
      <c r="G801" s="1">
        <f t="shared" ref="G801:K801" si="564">G802</f>
        <v>10.609941808156909</v>
      </c>
      <c r="H801" s="1">
        <f t="shared" si="564"/>
        <v>9.7346464028893376</v>
      </c>
      <c r="I801" s="1">
        <f t="shared" si="564"/>
        <v>13.247529315134541</v>
      </c>
      <c r="J801" s="1">
        <f t="shared" si="564"/>
        <v>12.75839177675468</v>
      </c>
      <c r="K801" s="1">
        <f t="shared" si="564"/>
        <v>10.438059104992812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9.0018962907791664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10.609941808156909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9.7346464028893376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13.247529315134541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12.75839177675468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10.438059104992812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0.62578861921954398</v>
      </c>
      <c r="G803" s="1">
        <f t="shared" ref="G803:K803" si="566">G804</f>
        <v>0.7375744046496272</v>
      </c>
      <c r="H803" s="1">
        <f t="shared" si="566"/>
        <v>0.73634418051441131</v>
      </c>
      <c r="I803" s="1">
        <f t="shared" si="566"/>
        <v>0.73429911107442314</v>
      </c>
      <c r="J803" s="1">
        <f t="shared" si="566"/>
        <v>0.73032561683977359</v>
      </c>
      <c r="K803" s="1">
        <f t="shared" si="566"/>
        <v>0.72650434021000376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0.62578861921954398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0.7375744046496272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0.73634418051441131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0.73429911107442314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0.73032561683977359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0.72650434021000376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7.7980424219092095</v>
      </c>
      <c r="G805" s="1">
        <f>[1]Industry!C$21</f>
        <v>8.0801420580083771</v>
      </c>
      <c r="H805" s="1">
        <f>[1]Industry!D$21</f>
        <v>5.6082610437657658</v>
      </c>
      <c r="I805" s="1">
        <f>[1]Industry!E$21</f>
        <v>5.54562674583544</v>
      </c>
      <c r="J805" s="1">
        <f>[1]Industry!F$21</f>
        <v>5.4552964586913788</v>
      </c>
      <c r="K805" s="1">
        <f>[1]Industry!G$21</f>
        <v>7.3685541966454304E-4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7.7980424219092095</v>
      </c>
      <c r="G806" s="1">
        <f t="shared" ref="G806:K806" si="568">G805</f>
        <v>8.0801420580083771</v>
      </c>
      <c r="H806" s="1">
        <f t="shared" si="568"/>
        <v>5.6082610437657658</v>
      </c>
      <c r="I806" s="1">
        <f t="shared" si="568"/>
        <v>5.54562674583544</v>
      </c>
      <c r="J806" s="1">
        <f t="shared" si="568"/>
        <v>5.4552964586913788</v>
      </c>
      <c r="K806" s="1">
        <f t="shared" si="568"/>
        <v>7.3685541966454304E-4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7.7980424219092095</v>
      </c>
      <c r="G808" s="1">
        <f t="shared" ref="G808:K808" si="569">G806</f>
        <v>8.0801420580083771</v>
      </c>
      <c r="H808" s="1">
        <f t="shared" si="569"/>
        <v>5.6082610437657658</v>
      </c>
      <c r="I808" s="1">
        <f t="shared" si="569"/>
        <v>5.54562674583544</v>
      </c>
      <c r="J808" s="1">
        <f t="shared" si="569"/>
        <v>5.4552964586913788</v>
      </c>
      <c r="K808" s="1">
        <f t="shared" si="569"/>
        <v>7.3685541966454304E-4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8.5578267117173895E-2</v>
      </c>
      <c r="I809" s="1">
        <f>[1]Industry!E$22</f>
        <v>8.5579592133892754E-2</v>
      </c>
      <c r="J809" s="1">
        <f>[1]Industry!F$22</f>
        <v>8.5581453202353899E-2</v>
      </c>
      <c r="K809" s="1">
        <f>[1]Industry!G$22</f>
        <v>8.5582487799878579E-2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8.5578267117173895E-2</v>
      </c>
      <c r="I810" s="1">
        <f t="shared" si="572"/>
        <v>8.5579592133892754E-2</v>
      </c>
      <c r="J810" s="1">
        <f t="shared" si="572"/>
        <v>8.5581453202353899E-2</v>
      </c>
      <c r="K810" s="1">
        <f t="shared" si="572"/>
        <v>8.5582487799878579E-2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3.9908313164370695E-3</v>
      </c>
      <c r="I811" s="1">
        <f>[1]Industry!E$23</f>
        <v>1.6537013313770527E-2</v>
      </c>
      <c r="J811" s="1">
        <f>[1]Industry!F$23</f>
        <v>9.3137906207929007</v>
      </c>
      <c r="K811" s="1">
        <f>[1]Industry!G$23</f>
        <v>17.582446998523842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3.9908313164370695E-3</v>
      </c>
      <c r="I812" s="1">
        <f t="shared" si="575"/>
        <v>1.6537013313770527E-2</v>
      </c>
      <c r="J812" s="1">
        <f t="shared" si="575"/>
        <v>9.3137906207929007</v>
      </c>
      <c r="K812" s="1">
        <f t="shared" si="575"/>
        <v>17.582446998523842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0.74846271876286874</v>
      </c>
      <c r="G813" s="1">
        <f>[1]Industry!C$24</f>
        <v>0.94973024842654119</v>
      </c>
      <c r="H813" s="1">
        <f>[1]Industry!D$24</f>
        <v>1.6432014970735491</v>
      </c>
      <c r="I813" s="1">
        <f>[1]Industry!E$24</f>
        <v>2.3553530011895272</v>
      </c>
      <c r="J813" s="1">
        <f>[1]Industry!F$24</f>
        <v>2.3998399981498655</v>
      </c>
      <c r="K813" s="1">
        <f>[1]Industry!G$24</f>
        <v>4.4050668582449051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0.74846271876286874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0.94973024842654119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1.6388384912315739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2.3518157303861642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2.3930587878923748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4.4015074418315754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4.3630058419752427E-3</v>
      </c>
      <c r="I815" s="1">
        <f t="shared" si="580"/>
        <v>3.5372708033629685E-3</v>
      </c>
      <c r="J815" s="1">
        <f t="shared" si="580"/>
        <v>6.7812102574906774E-3</v>
      </c>
      <c r="K815" s="1">
        <f t="shared" si="580"/>
        <v>3.5594164133296857E-3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72.708187110038295</v>
      </c>
      <c r="G816" s="17">
        <f>[1]Industry!C$71</f>
        <v>74.034590766488861</v>
      </c>
      <c r="H816" s="17">
        <f>[1]Industry!D$71</f>
        <v>75.252793126100372</v>
      </c>
      <c r="I816" s="17">
        <f>[1]Industry!E$71</f>
        <v>76.742293360414408</v>
      </c>
      <c r="J816" s="17">
        <f>[1]Industry!F$71</f>
        <v>79.687221627714848</v>
      </c>
      <c r="K816" s="17">
        <f>[1]Industry!G$71</f>
        <v>83.489138749231046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58.98541724049727</v>
      </c>
      <c r="G817" s="18">
        <f t="shared" ref="G817:K817" si="581">SUM(G818:G820)</f>
        <v>61.365764071861307</v>
      </c>
      <c r="H817" s="18">
        <f t="shared" si="581"/>
        <v>63.474525597300492</v>
      </c>
      <c r="I817" s="18">
        <f t="shared" si="581"/>
        <v>66.185702224882164</v>
      </c>
      <c r="J817" s="18">
        <f t="shared" si="581"/>
        <v>69.049342696913001</v>
      </c>
      <c r="K817" s="18">
        <f t="shared" si="581"/>
        <v>75.146038861379168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9.8138885146475268</v>
      </c>
      <c r="G818" s="1">
        <f>[1]Industry!C$55</f>
        <v>10.335083770621212</v>
      </c>
      <c r="H818" s="1">
        <f>[1]Industry!D$55</f>
        <v>10.500558070569507</v>
      </c>
      <c r="I818" s="1">
        <f>[1]Industry!E$55</f>
        <v>10.643435033778822</v>
      </c>
      <c r="J818" s="1">
        <f>[1]Industry!F$55</f>
        <v>11.063816449809016</v>
      </c>
      <c r="K818" s="1">
        <f>[1]Industry!G$55</f>
        <v>12.04021284121233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1.1081310736787413</v>
      </c>
      <c r="G819" s="1">
        <f>[1]Industry!C$56</f>
        <v>1.4007933421104333</v>
      </c>
      <c r="H819" s="1">
        <f>[1]Industry!D$56</f>
        <v>2.4038024680177763</v>
      </c>
      <c r="I819" s="1">
        <f>[1]Industry!E$56</f>
        <v>3.4189957432144342</v>
      </c>
      <c r="J819" s="1">
        <f>[1]Industry!F$56</f>
        <v>3.4216442747737235</v>
      </c>
      <c r="K819" s="1">
        <f>[1]Industry!G$56</f>
        <v>6.1985254725721859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49.629886959129664</v>
      </c>
      <c r="H820" s="1">
        <f>[1]Industry!D$3-([1]Industry!D$6-[1]Industry!D$70)</f>
        <v>50.570165058713208</v>
      </c>
      <c r="I820" s="1">
        <f>[1]Industry!E$3-([1]Industry!E$6-[1]Industry!E$70)</f>
        <v>52.123271447888904</v>
      </c>
      <c r="J820" s="1">
        <f>[1]Industry!F$3-([1]Industry!F$6-[1]Industry!F$70)</f>
        <v>54.563881972330257</v>
      </c>
      <c r="K820" s="1">
        <f>[1]Industry!G$3-([1]Industry!G$6-[1]Industry!G$70)</f>
        <v>56.907300547594645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8.7635263547871372</v>
      </c>
      <c r="G821" s="1">
        <f t="shared" ref="G821:K821" si="583">SUM(G822:G823)</f>
        <v>6.1777368227881642</v>
      </c>
      <c r="H821" s="1">
        <f t="shared" si="583"/>
        <v>6.1777344481034016</v>
      </c>
      <c r="I821" s="1">
        <f t="shared" si="583"/>
        <v>5.0817408910883932</v>
      </c>
      <c r="J821" s="1">
        <f t="shared" si="583"/>
        <v>2.6664457583708758</v>
      </c>
      <c r="K821" s="1">
        <f t="shared" si="583"/>
        <v>0.21244573611271153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6.917703835092385</v>
      </c>
      <c r="G822" s="1">
        <f>[1]Industry!C$57</f>
        <v>6.177376796530309</v>
      </c>
      <c r="H822" s="1">
        <f>[1]Industry!D$57</f>
        <v>6.1767572383693228</v>
      </c>
      <c r="I822" s="1">
        <f>[1]Industry!E$57</f>
        <v>5.0812721394914897</v>
      </c>
      <c r="J822" s="1">
        <f>[1]Industry!F$57</f>
        <v>2.665556863053582</v>
      </c>
      <c r="K822" s="1">
        <f>[1]Industry!G$57</f>
        <v>0.21244573611271153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1.845822519694752</v>
      </c>
      <c r="G823" s="1">
        <f>[1]Industry!C$58</f>
        <v>3.6002625785522079E-4</v>
      </c>
      <c r="H823" s="1">
        <f>[1]Industry!D$58</f>
        <v>9.7720973407837961E-4</v>
      </c>
      <c r="I823" s="1">
        <f>[1]Industry!E$58</f>
        <v>4.6875159690335151E-4</v>
      </c>
      <c r="J823" s="1">
        <f>[1]Industry!F$58</f>
        <v>8.88895317293718E-4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28.930281343844221</v>
      </c>
      <c r="G824" s="1">
        <f t="shared" ref="G824:K824" si="584">SUM(G825:G827)</f>
        <v>26.037438502398668</v>
      </c>
      <c r="H824" s="1">
        <f t="shared" si="584"/>
        <v>30.406022615060927</v>
      </c>
      <c r="I824" s="1">
        <f t="shared" si="584"/>
        <v>25.670732562225819</v>
      </c>
      <c r="J824" s="1">
        <f t="shared" si="584"/>
        <v>18.496723449140521</v>
      </c>
      <c r="K824" s="1">
        <f t="shared" si="584"/>
        <v>11.478845871341143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28.619769504297722</v>
      </c>
      <c r="G825" s="1">
        <f>[1]Industry!C$59</f>
        <v>25.644919213244233</v>
      </c>
      <c r="H825" s="1">
        <f>[1]Industry!D$59</f>
        <v>27.835786874527976</v>
      </c>
      <c r="I825" s="1">
        <f>[1]Industry!E$59</f>
        <v>19.807080536236771</v>
      </c>
      <c r="J825" s="1">
        <f>[1]Industry!F$59</f>
        <v>12.626797914468861</v>
      </c>
      <c r="K825" s="1">
        <f>[1]Industry!G$59</f>
        <v>5.153015405468822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9.2905948674882801E-3</v>
      </c>
      <c r="I826" s="1">
        <f>[1]Industry!E$60</f>
        <v>7.3727085576190225E-3</v>
      </c>
      <c r="J826" s="1">
        <f>[1]Industry!F$60</f>
        <v>1.3590119974845149E-2</v>
      </c>
      <c r="K826" s="1">
        <f>[1]Industry!G$60</f>
        <v>6.8872061307024141E-3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0.31051183954650058</v>
      </c>
      <c r="G827" s="1">
        <f>[1]Industry!C$68</f>
        <v>0.39251928915443418</v>
      </c>
      <c r="H827" s="1">
        <f>[1]Industry!D$68</f>
        <v>2.5609451456654631</v>
      </c>
      <c r="I827" s="1">
        <f>[1]Industry!E$68</f>
        <v>5.8562793174314285</v>
      </c>
      <c r="J827" s="1">
        <f>[1]Industry!F$68</f>
        <v>5.8563354146968161</v>
      </c>
      <c r="K827" s="1">
        <f>[1]Industry!G$68</f>
        <v>6.3189432597416184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2.3674012781948592</v>
      </c>
      <c r="G828" s="1">
        <f t="shared" ref="G828:K828" si="587">G829</f>
        <v>2.307502411301376</v>
      </c>
      <c r="H828" s="1">
        <f t="shared" si="587"/>
        <v>6.8984514151916605E-3</v>
      </c>
      <c r="I828" s="1">
        <f t="shared" si="587"/>
        <v>3.8950706741486474E-4</v>
      </c>
      <c r="J828" s="1">
        <f t="shared" si="587"/>
        <v>6.6404420642720804E-4</v>
      </c>
      <c r="K828" s="1">
        <f t="shared" si="587"/>
        <v>2.0366006967631266E-4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2.3674012781948592</v>
      </c>
      <c r="G829" s="1">
        <f>[1]Industry!C$61</f>
        <v>2.307502411301376</v>
      </c>
      <c r="H829" s="1">
        <f>[1]Industry!D$61</f>
        <v>6.8984514151916605E-3</v>
      </c>
      <c r="I829" s="1">
        <f>[1]Industry!E$61</f>
        <v>3.8950706741486474E-4</v>
      </c>
      <c r="J829" s="1">
        <f>[1]Industry!F$61</f>
        <v>6.6404420642720804E-4</v>
      </c>
      <c r="K829" s="1">
        <f>[1]Industry!G$61</f>
        <v>2.0366006967631266E-4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11.767326669992098</v>
      </c>
      <c r="G830" s="1">
        <f t="shared" ref="G830:K830" si="588">G831+G841</f>
        <v>12.635407973034143</v>
      </c>
      <c r="H830" s="1">
        <f t="shared" si="588"/>
        <v>12.429461493546617</v>
      </c>
      <c r="I830" s="1">
        <f t="shared" si="588"/>
        <v>16.453382734262522</v>
      </c>
      <c r="J830" s="1">
        <f t="shared" si="588"/>
        <v>19.222601994938984</v>
      </c>
      <c r="K830" s="1">
        <f t="shared" si="588"/>
        <v>25.981782971869798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5.185054500249473</v>
      </c>
      <c r="G831" s="1">
        <f>[1]Industry!C$62</f>
        <v>5.5675584337496726</v>
      </c>
      <c r="H831" s="1">
        <f>[1]Industry!D$62</f>
        <v>5.6343071775579601</v>
      </c>
      <c r="I831" s="1">
        <f>[1]Industry!E$62</f>
        <v>8.6164235181231543</v>
      </c>
      <c r="J831" s="1">
        <f>[1]Industry!F$62</f>
        <v>9.4861830811036469</v>
      </c>
      <c r="K831" s="1">
        <f>[1]Industry!G$62</f>
        <v>13.856532797653859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1.1217692718702901</v>
      </c>
      <c r="G832" s="1">
        <f t="shared" ref="G832:K832" si="589">IFERROR(G791/G$790,0)*G$831</f>
        <v>1.9708536343623717</v>
      </c>
      <c r="H832" s="1">
        <f t="shared" si="589"/>
        <v>3.1880947520439219E-2</v>
      </c>
      <c r="I832" s="1">
        <f t="shared" si="589"/>
        <v>1.2329712843559346</v>
      </c>
      <c r="J832" s="1">
        <f t="shared" si="589"/>
        <v>1.0647707904538733E-2</v>
      </c>
      <c r="K832" s="1">
        <f t="shared" si="589"/>
        <v>3.1570022995414796E-3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0.93153391257726392</v>
      </c>
      <c r="G833" s="1">
        <f t="shared" si="590"/>
        <v>9.8207557195670453E-2</v>
      </c>
      <c r="H833" s="1">
        <f t="shared" si="590"/>
        <v>5.4659715809662619E-2</v>
      </c>
      <c r="I833" s="1">
        <f t="shared" si="590"/>
        <v>3.8136278112153879E-2</v>
      </c>
      <c r="J833" s="1">
        <f t="shared" si="590"/>
        <v>7.0373191854798553E-2</v>
      </c>
      <c r="K833" s="1">
        <f t="shared" si="590"/>
        <v>2.4146593431216765E-2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1.9401701687294499E-2</v>
      </c>
      <c r="K834" s="1">
        <f t="shared" si="590"/>
        <v>1.3967451943741169E-2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3.0189149397743983E-4</v>
      </c>
      <c r="J835" s="1">
        <f t="shared" si="590"/>
        <v>2.1990875076884305E-3</v>
      </c>
      <c r="K835" s="1">
        <f t="shared" si="590"/>
        <v>3.1090934071567551E-4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2.3353922906139735</v>
      </c>
      <c r="G836" s="1">
        <f t="shared" si="590"/>
        <v>1.7693200067588151</v>
      </c>
      <c r="H836" s="1">
        <f t="shared" si="590"/>
        <v>2.3929526735715276</v>
      </c>
      <c r="I836" s="1">
        <f t="shared" si="590"/>
        <v>2.1046469253214686</v>
      </c>
      <c r="J836" s="1">
        <f t="shared" si="590"/>
        <v>0.33085685125894332</v>
      </c>
      <c r="K836" s="1">
        <f t="shared" si="590"/>
        <v>2.2581953259499996E-4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1.1095399807136468</v>
      </c>
      <c r="K837" s="1">
        <f t="shared" si="590"/>
        <v>1.9102827057240566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0.79635902518794521</v>
      </c>
      <c r="G838" s="1">
        <f t="shared" si="590"/>
        <v>1.7291772354328152</v>
      </c>
      <c r="H838" s="1">
        <f t="shared" si="590"/>
        <v>3.1548138406563306</v>
      </c>
      <c r="I838" s="1">
        <f t="shared" si="590"/>
        <v>5.2397019247757033</v>
      </c>
      <c r="J838" s="1">
        <f t="shared" si="590"/>
        <v>7.1436835744188887</v>
      </c>
      <c r="K838" s="1">
        <f t="shared" si="590"/>
        <v>9.8861414127804684E-4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0.63186851295965241</v>
      </c>
      <c r="K839" s="1">
        <f t="shared" si="590"/>
        <v>11.822462043101508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6.652140639165639E-4</v>
      </c>
      <c r="J840" s="1">
        <f t="shared" si="590"/>
        <v>0.16761247279819344</v>
      </c>
      <c r="K840" s="1">
        <f t="shared" si="590"/>
        <v>8.0991658139205516E-2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6.5822721697426259</v>
      </c>
      <c r="G841" s="1">
        <f>[1]Industry!C$63</f>
        <v>7.0678495392844702</v>
      </c>
      <c r="H841" s="1">
        <f>[1]Industry!D$63</f>
        <v>6.7951543159886567</v>
      </c>
      <c r="I841" s="1">
        <f>[1]Industry!E$63</f>
        <v>7.8369592161393689</v>
      </c>
      <c r="J841" s="1">
        <f>[1]Industry!F$63</f>
        <v>9.7364189138353385</v>
      </c>
      <c r="K841" s="1">
        <f>[1]Industry!G$63</f>
        <v>12.125250174215941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5.3111188115597123</v>
      </c>
      <c r="G842" s="1">
        <f t="shared" ref="G842:K842" si="591">G843</f>
        <v>6.2669389613513422</v>
      </c>
      <c r="H842" s="1">
        <f t="shared" si="591"/>
        <v>5.7596657883761919</v>
      </c>
      <c r="I842" s="1">
        <f t="shared" si="591"/>
        <v>7.8602007269798184</v>
      </c>
      <c r="J842" s="1">
        <f t="shared" si="591"/>
        <v>7.6125070934636314</v>
      </c>
      <c r="K842" s="1">
        <f t="shared" si="591"/>
        <v>6.2628354629956942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5.3111188115597123</v>
      </c>
      <c r="G843" s="1">
        <f>[1]Industry!C$64</f>
        <v>6.2669389613513422</v>
      </c>
      <c r="H843" s="1">
        <f>[1]Industry!D$64</f>
        <v>5.7596657883761919</v>
      </c>
      <c r="I843" s="1">
        <f>[1]Industry!E$64</f>
        <v>7.8602007269798184</v>
      </c>
      <c r="J843" s="1">
        <f>[1]Industry!F$64</f>
        <v>7.6125070934636314</v>
      </c>
      <c r="K843" s="1">
        <f>[1]Industry!G$64</f>
        <v>6.2628354629956942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0.46151910667441393</v>
      </c>
      <c r="G844" s="1">
        <f t="shared" ref="G844:K844" si="592">G845</f>
        <v>0.54457576876630831</v>
      </c>
      <c r="H844" s="1">
        <f t="shared" si="592"/>
        <v>0.54458788350544962</v>
      </c>
      <c r="I844" s="1">
        <f t="shared" si="592"/>
        <v>0.54460517404686359</v>
      </c>
      <c r="J844" s="1">
        <f t="shared" si="592"/>
        <v>0.54470118922633104</v>
      </c>
      <c r="K844" s="1">
        <f t="shared" si="592"/>
        <v>0.54487825515750332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0.46151910667441393</v>
      </c>
      <c r="G845" s="1">
        <f>[1]Industry!C$65</f>
        <v>0.54457576876630831</v>
      </c>
      <c r="H845" s="1">
        <f>[1]Industry!D$65</f>
        <v>0.54458788350544962</v>
      </c>
      <c r="I845" s="1">
        <f>[1]Industry!E$65</f>
        <v>0.54460517404686359</v>
      </c>
      <c r="J845" s="1">
        <f>[1]Industry!F$65</f>
        <v>0.54470118922633104</v>
      </c>
      <c r="K845" s="1">
        <f>[1]Industry!G$65</f>
        <v>0.54487825515750332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4.1173663987680609</v>
      </c>
      <c r="G846" s="1">
        <f t="shared" ref="G846:K846" si="593">G847</f>
        <v>4.2663150066284228</v>
      </c>
      <c r="H846" s="1">
        <f t="shared" si="593"/>
        <v>2.9611618311083232</v>
      </c>
      <c r="I846" s="1">
        <f t="shared" si="593"/>
        <v>2.9280909218011115</v>
      </c>
      <c r="J846" s="1">
        <f t="shared" si="593"/>
        <v>2.880396530189048</v>
      </c>
      <c r="K846" s="1">
        <f t="shared" si="593"/>
        <v>4.0084934829751187E-4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4.1173663987680609</v>
      </c>
      <c r="G847" s="1">
        <f>[1]Industry!C$66</f>
        <v>4.2663150066284228</v>
      </c>
      <c r="H847" s="1">
        <f>[1]Industry!D$66</f>
        <v>2.9611618311083232</v>
      </c>
      <c r="I847" s="1">
        <f>[1]Industry!E$66</f>
        <v>2.9280909218011115</v>
      </c>
      <c r="J847" s="1">
        <f>[1]Industry!F$66</f>
        <v>2.880396530189048</v>
      </c>
      <c r="K847" s="1">
        <f>[1]Industry!G$66</f>
        <v>4.0084934829751187E-4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8.5578267117173895E-2</v>
      </c>
      <c r="I848" s="1">
        <f t="shared" si="594"/>
        <v>8.5579592133892754E-2</v>
      </c>
      <c r="J848" s="1">
        <f t="shared" si="594"/>
        <v>8.5581453202353899E-2</v>
      </c>
      <c r="K848" s="1">
        <f t="shared" si="594"/>
        <v>8.5582487799878579E-2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8.5578267117173895E-2</v>
      </c>
      <c r="I849" s="1">
        <f>[1]Industry!E$67</f>
        <v>8.5579592133892754E-2</v>
      </c>
      <c r="J849" s="1">
        <f>[1]Industry!F$67</f>
        <v>8.5581453202353899E-2</v>
      </c>
      <c r="K849" s="1">
        <f>[1]Industry!G$67</f>
        <v>8.5582487799878579E-2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4.658756871773524E-3</v>
      </c>
      <c r="J850" s="1">
        <f t="shared" si="595"/>
        <v>7.4586068099941754</v>
      </c>
      <c r="K850" s="1">
        <f t="shared" si="595"/>
        <v>14.245913449056603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4.658756871773524E-3</v>
      </c>
      <c r="J851" s="1">
        <f>[1]Industry!F$69</f>
        <v>7.4586068099941754</v>
      </c>
      <c r="K851" s="1">
        <f>[1]Industry!G$69</f>
        <v>14.245913449056603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4.8941993378066133</v>
      </c>
      <c r="H852" s="1">
        <f t="shared" si="596"/>
        <v>4.8942041863454948</v>
      </c>
      <c r="I852" s="1">
        <f t="shared" si="596"/>
        <v>4.9676434930052222</v>
      </c>
      <c r="J852" s="1">
        <f t="shared" si="596"/>
        <v>6.7448757835874273</v>
      </c>
      <c r="K852" s="1">
        <f t="shared" si="596"/>
        <v>6.9591979041314129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0.91688947698306977</v>
      </c>
      <c r="H853" s="1">
        <f>[1]Industry!D$6-H854</f>
        <v>0.91688237706566955</v>
      </c>
      <c r="I853" s="1">
        <f>[1]Industry!E$6-I854</f>
        <v>0.9171617760616968</v>
      </c>
      <c r="J853" s="1">
        <f>[1]Industry!F$6-J854</f>
        <v>0.51134320318767656</v>
      </c>
      <c r="K853" s="1">
        <f>[1]Industry!G$6-K854</f>
        <v>0.52168621243619473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3.9773098608235435</v>
      </c>
      <c r="H854" s="1">
        <f>[1]Industry!D$70</f>
        <v>3.9773218092798253</v>
      </c>
      <c r="I854" s="1">
        <f>[1]Industry!E$70</f>
        <v>4.0504817169435254</v>
      </c>
      <c r="J854" s="1">
        <f>[1]Industry!F$70</f>
        <v>6.2335325803997508</v>
      </c>
      <c r="K854" s="1">
        <f>[1]Industry!G$70</f>
        <v>6.4375116916952182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0.84261542941328549</v>
      </c>
      <c r="G856" s="4">
        <f t="shared" ref="G856:K856" si="597">IFERROR(G818/G763,"-")</f>
        <v>0.84306236513985366</v>
      </c>
      <c r="H856" s="4">
        <f t="shared" si="597"/>
        <v>0.84373276872970793</v>
      </c>
      <c r="I856" s="4">
        <f t="shared" si="597"/>
        <v>0.8448501080461297</v>
      </c>
      <c r="J856" s="4">
        <f t="shared" si="597"/>
        <v>0.84708478667897835</v>
      </c>
      <c r="K856" s="4">
        <f t="shared" si="597"/>
        <v>0.84931946531182245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3.0809801822513303</v>
      </c>
      <c r="G857" s="4">
        <f t="shared" si="600"/>
        <v>3.1055374774069153</v>
      </c>
      <c r="H857" s="4">
        <f t="shared" si="600"/>
        <v>3.1423734201402893</v>
      </c>
      <c r="I857" s="4">
        <f t="shared" si="600"/>
        <v>3.2037666580292465</v>
      </c>
      <c r="J857" s="4">
        <f t="shared" si="600"/>
        <v>3.3265531338071694</v>
      </c>
      <c r="K857" s="4">
        <f t="shared" si="600"/>
        <v>3.4493396095850906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</v>
      </c>
      <c r="H858" s="4">
        <f t="shared" si="601"/>
        <v>0.99999999999999989</v>
      </c>
      <c r="I858" s="4">
        <f t="shared" si="601"/>
        <v>1.0000017008098432</v>
      </c>
      <c r="J858" s="4">
        <f t="shared" si="601"/>
        <v>0.99999975249577389</v>
      </c>
      <c r="K858" s="4">
        <f t="shared" si="601"/>
        <v>0.96303349695239604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0.77746213224363514</v>
      </c>
      <c r="G859" s="4">
        <f t="shared" ref="G859:K860" si="602">IFERROR(G822/G767,"-")</f>
        <v>0.7787198856493236</v>
      </c>
      <c r="H859" s="4">
        <f t="shared" si="602"/>
        <v>0.78060651575785622</v>
      </c>
      <c r="I859" s="4">
        <f t="shared" si="602"/>
        <v>0.78375089927207708</v>
      </c>
      <c r="J859" s="4">
        <f t="shared" si="602"/>
        <v>0.79003966630051825</v>
      </c>
      <c r="K859" s="4">
        <f t="shared" si="602"/>
        <v>0.79632843332896197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0.67612500000000009</v>
      </c>
      <c r="G860" s="4">
        <f t="shared" si="602"/>
        <v>0.67905000000000004</v>
      </c>
      <c r="H860" s="4">
        <f t="shared" si="602"/>
        <v>0.6834374999999997</v>
      </c>
      <c r="I860" s="4">
        <f t="shared" si="602"/>
        <v>0.69074999999999964</v>
      </c>
      <c r="J860" s="4">
        <f t="shared" si="602"/>
        <v>0.70537500000000053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0.80515753308597748</v>
      </c>
      <c r="G861" s="4">
        <f t="shared" ref="G861:K863" si="603">IFERROR(G825/G777,"-")</f>
        <v>0.80579220204503788</v>
      </c>
      <c r="H861" s="4">
        <f t="shared" si="603"/>
        <v>0.80674298746011619</v>
      </c>
      <c r="I861" s="4">
        <f t="shared" si="603"/>
        <v>0.80875471558063405</v>
      </c>
      <c r="J861" s="4">
        <f t="shared" si="603"/>
        <v>0.8163569356102639</v>
      </c>
      <c r="K861" s="4">
        <f t="shared" si="603"/>
        <v>0.82024125646295043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0.70008509787719431</v>
      </c>
      <c r="G863" s="4">
        <f t="shared" si="603"/>
        <v>0.70673985817464691</v>
      </c>
      <c r="H863" s="4">
        <f t="shared" si="603"/>
        <v>0.71099999999999919</v>
      </c>
      <c r="I863" s="4">
        <f t="shared" si="603"/>
        <v>0.71099999999999952</v>
      </c>
      <c r="J863" s="4">
        <f t="shared" si="603"/>
        <v>0.7110000000000003</v>
      </c>
      <c r="K863" s="4">
        <f t="shared" si="603"/>
        <v>0.71999999999999986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0.66500000000000037</v>
      </c>
      <c r="G864" s="4">
        <f t="shared" ref="G864:K864" si="604">IFERROR(G829/G788,"-")</f>
        <v>0.66600000000000004</v>
      </c>
      <c r="H864" s="4">
        <f t="shared" si="604"/>
        <v>0.66749999999999976</v>
      </c>
      <c r="I864" s="4">
        <f t="shared" si="604"/>
        <v>0.66999999999999926</v>
      </c>
      <c r="J864" s="4">
        <f t="shared" si="604"/>
        <v>0.67499999999999982</v>
      </c>
      <c r="K864" s="4">
        <f t="shared" si="604"/>
        <v>0.68000000000000071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1.2070451943222549</v>
      </c>
      <c r="G865" s="4">
        <f t="shared" ref="G865:K865" si="605">IFERROR(G832/G791,"-")</f>
        <v>0.95187042856581572</v>
      </c>
      <c r="H865" s="4">
        <f t="shared" si="605"/>
        <v>0.93830065583610012</v>
      </c>
      <c r="I865" s="4">
        <f t="shared" si="605"/>
        <v>0.93817271121732881</v>
      </c>
      <c r="J865" s="4">
        <f t="shared" si="605"/>
        <v>0.94256828492159761</v>
      </c>
      <c r="K865" s="4">
        <f t="shared" si="605"/>
        <v>0.94984299389698501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1.2070451943222549</v>
      </c>
      <c r="G866" s="4">
        <f t="shared" si="606"/>
        <v>0.95187042856581594</v>
      </c>
      <c r="H866" s="4">
        <f t="shared" si="606"/>
        <v>0.93830065583609989</v>
      </c>
      <c r="I866" s="4">
        <f t="shared" si="606"/>
        <v>0.93817271121732893</v>
      </c>
      <c r="J866" s="4">
        <f t="shared" si="606"/>
        <v>0.94256828492159772</v>
      </c>
      <c r="K866" s="4">
        <f t="shared" si="606"/>
        <v>0.94984299389698512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0.94256828492159761</v>
      </c>
      <c r="K867" s="4">
        <f t="shared" si="606"/>
        <v>0.94984299389698512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0.93817271121732881</v>
      </c>
      <c r="J868" s="4">
        <f t="shared" si="606"/>
        <v>0.94256828492159761</v>
      </c>
      <c r="K868" s="4">
        <f t="shared" si="606"/>
        <v>0.94984299389698501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1.2070451943222549</v>
      </c>
      <c r="G869" s="4">
        <f t="shared" si="606"/>
        <v>0.95187042856581583</v>
      </c>
      <c r="H869" s="4">
        <f t="shared" si="606"/>
        <v>0.93830065583610001</v>
      </c>
      <c r="I869" s="4">
        <f t="shared" si="606"/>
        <v>0.93817271121732881</v>
      </c>
      <c r="J869" s="4">
        <f t="shared" si="606"/>
        <v>0.94256828492159761</v>
      </c>
      <c r="K869" s="4">
        <f t="shared" si="606"/>
        <v>0.9498429938969849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0.94256828492159761</v>
      </c>
      <c r="K870" s="4">
        <f t="shared" si="606"/>
        <v>0.94984299389698501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1.2070451943222547</v>
      </c>
      <c r="G871" s="4">
        <f t="shared" si="606"/>
        <v>0.95187042856581594</v>
      </c>
      <c r="H871" s="4">
        <f t="shared" si="606"/>
        <v>0.93830065583610001</v>
      </c>
      <c r="I871" s="4">
        <f t="shared" si="606"/>
        <v>0.93817271121732881</v>
      </c>
      <c r="J871" s="4">
        <f t="shared" si="606"/>
        <v>0.94256828492159772</v>
      </c>
      <c r="K871" s="4">
        <f t="shared" si="606"/>
        <v>0.94984299389698512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0.94256828492159761</v>
      </c>
      <c r="K872" s="4">
        <f t="shared" si="606"/>
        <v>0.94984299389698501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0.93817271121732893</v>
      </c>
      <c r="J873" s="4">
        <f t="shared" si="606"/>
        <v>0.94256828492159772</v>
      </c>
      <c r="K873" s="4">
        <f t="shared" si="606"/>
        <v>0.94984299389698512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0.92447626236575131</v>
      </c>
      <c r="G874" s="4">
        <f t="shared" si="606"/>
        <v>0.92645636412827304</v>
      </c>
      <c r="H874" s="4">
        <f t="shared" si="606"/>
        <v>0.92942651677205468</v>
      </c>
      <c r="I874" s="4">
        <f t="shared" si="606"/>
        <v>0.9343767711783586</v>
      </c>
      <c r="J874" s="4">
        <f t="shared" si="606"/>
        <v>0.94427727999096644</v>
      </c>
      <c r="K874" s="4">
        <f>IFERROR(K841/K800,"-")</f>
        <v>0.94999999999999962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0.59000000000000041</v>
      </c>
      <c r="G875" s="4">
        <f t="shared" ref="G875:K875" si="607">IFERROR(G843/G802,"-")</f>
        <v>0.59066666666666612</v>
      </c>
      <c r="H875" s="4">
        <f t="shared" si="607"/>
        <v>0.59166666666666667</v>
      </c>
      <c r="I875" s="4">
        <f t="shared" si="607"/>
        <v>0.5933333333333326</v>
      </c>
      <c r="J875" s="4">
        <f t="shared" si="607"/>
        <v>0.59666666666666712</v>
      </c>
      <c r="K875" s="4">
        <f t="shared" si="607"/>
        <v>0.60000000000000064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0.73750000000000038</v>
      </c>
      <c r="G876" s="4">
        <f t="shared" ref="G876:K876" si="608">IFERROR(G845/G804,"-")</f>
        <v>0.73833333333333362</v>
      </c>
      <c r="H876" s="4">
        <f t="shared" si="608"/>
        <v>0.73958333333333282</v>
      </c>
      <c r="I876" s="4">
        <f t="shared" si="608"/>
        <v>0.74166666666666636</v>
      </c>
      <c r="J876" s="4">
        <f t="shared" si="608"/>
        <v>0.74583333333333324</v>
      </c>
      <c r="K876" s="4">
        <f t="shared" si="608"/>
        <v>0.75000000000000067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0.52799999999999991</v>
      </c>
      <c r="H877" s="4">
        <f t="shared" si="609"/>
        <v>0.5279999999999998</v>
      </c>
      <c r="I877" s="4">
        <f t="shared" si="609"/>
        <v>0.5279999999999998</v>
      </c>
      <c r="J877" s="4">
        <f t="shared" si="609"/>
        <v>0.52800000000000002</v>
      </c>
      <c r="K877" s="4">
        <f t="shared" si="609"/>
        <v>0.54400000000000059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0.28171694509637563</v>
      </c>
      <c r="J879" s="4">
        <f t="shared" si="611"/>
        <v>0.80081323637906843</v>
      </c>
      <c r="K879" s="4">
        <f t="shared" si="611"/>
        <v>0.8102349718587315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140.10106259091725</v>
      </c>
      <c r="G880" s="17">
        <f t="shared" si="612"/>
        <v>139.81312856359546</v>
      </c>
      <c r="H880" s="17">
        <f t="shared" si="612"/>
        <v>142.5092186779581</v>
      </c>
      <c r="I880" s="17">
        <f t="shared" si="612"/>
        <v>137.46500180315005</v>
      </c>
      <c r="J880" s="17">
        <f t="shared" si="612"/>
        <v>126.04624466985122</v>
      </c>
      <c r="K880" s="17">
        <f t="shared" si="612"/>
        <v>115.38712065936978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60.950001789417193</v>
      </c>
      <c r="G881" s="1">
        <f>[1]Services!C$11</f>
        <v>60.127357691340357</v>
      </c>
      <c r="H881" s="1">
        <f>[1]Services!D$11</f>
        <v>65.315774238767716</v>
      </c>
      <c r="I881" s="1">
        <f>[1]Services!E$11</f>
        <v>65.881063828459105</v>
      </c>
      <c r="J881" s="1">
        <f>[1]Services!F$11</f>
        <v>66.339030682282242</v>
      </c>
      <c r="K881" s="1">
        <f>[1]Services!G$11</f>
        <v>66.022504769821055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2.6236004091349083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2.615549368250341E-4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2.5339706484599724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2.0700449836915862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1.2866446976539592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0.71423421376753382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1.3316268053698423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1.4252003409528862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1.4625325846461257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1.5294660623689642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1.6729483930462703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2.2842823549202897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58.701895795450646</v>
      </c>
      <c r="H884" s="1">
        <f>[1]Services!D$11-[1]Services!D$28</f>
        <v>61.319271005661619</v>
      </c>
      <c r="I884" s="1">
        <f>[1]Services!E$11-[1]Services!E$28</f>
        <v>62.281552782398556</v>
      </c>
      <c r="J884" s="1">
        <f>[1]Services!F$11-[1]Services!F$28</f>
        <v>63.379437591582011</v>
      </c>
      <c r="K884" s="1">
        <f>[1]Services!G$11-[1]Services!G$28</f>
        <v>63.023988201133228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30.256633453225472</v>
      </c>
      <c r="G885" s="1">
        <f t="shared" ref="G885:K885" si="615">G886</f>
        <v>27.168902403492723</v>
      </c>
      <c r="H885" s="1">
        <f t="shared" si="615"/>
        <v>26.176368980781074</v>
      </c>
      <c r="I885" s="1">
        <f t="shared" si="615"/>
        <v>18.663105510703904</v>
      </c>
      <c r="J885" s="1">
        <f t="shared" si="615"/>
        <v>6.1111833476971338</v>
      </c>
      <c r="K885" s="1">
        <f t="shared" si="615"/>
        <v>0.87182221856811748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30.256633453225472</v>
      </c>
      <c r="G886" s="1">
        <f t="shared" ref="G886:K886" si="616">SUM(G889,G891)</f>
        <v>27.168902403492723</v>
      </c>
      <c r="H886" s="1">
        <f t="shared" si="616"/>
        <v>26.176368980781074</v>
      </c>
      <c r="I886" s="1">
        <f t="shared" si="616"/>
        <v>18.663105510703904</v>
      </c>
      <c r="J886" s="1">
        <f t="shared" si="616"/>
        <v>6.1111833476971338</v>
      </c>
      <c r="K886" s="1">
        <f t="shared" si="616"/>
        <v>0.87182221856811748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30.256633453225472</v>
      </c>
      <c r="G887" s="1">
        <f t="shared" ref="G887:K887" si="617">G888</f>
        <v>27.168902403492723</v>
      </c>
      <c r="H887" s="1">
        <f t="shared" si="617"/>
        <v>26.17613363849539</v>
      </c>
      <c r="I887" s="1">
        <f t="shared" si="617"/>
        <v>18.662785487419313</v>
      </c>
      <c r="J887" s="1">
        <f t="shared" si="617"/>
        <v>6.1102302803885964</v>
      </c>
      <c r="K887" s="1">
        <f t="shared" si="617"/>
        <v>0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30.256633453225472</v>
      </c>
      <c r="G888" s="1">
        <f>[1]Services!C$12</f>
        <v>27.168902403492723</v>
      </c>
      <c r="H888" s="1">
        <f>[1]Services!D$12</f>
        <v>26.17613363849539</v>
      </c>
      <c r="I888" s="1">
        <f>[1]Services!E$12</f>
        <v>18.662785487419313</v>
      </c>
      <c r="J888" s="1">
        <f>[1]Services!F$12</f>
        <v>6.1102302803885964</v>
      </c>
      <c r="K888" s="1">
        <f>[1]Services!G$12</f>
        <v>0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30.256633453225472</v>
      </c>
      <c r="G889" s="1">
        <f t="shared" ref="G889:K889" si="618">G888</f>
        <v>27.168902403492723</v>
      </c>
      <c r="H889" s="1">
        <f t="shared" si="618"/>
        <v>26.17613363849539</v>
      </c>
      <c r="I889" s="1">
        <f t="shared" si="618"/>
        <v>18.662785487419313</v>
      </c>
      <c r="J889" s="1">
        <f t="shared" si="618"/>
        <v>6.1102302803885964</v>
      </c>
      <c r="K889" s="1">
        <f t="shared" si="618"/>
        <v>0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2.353422856828822E-4</v>
      </c>
      <c r="I890">
        <f t="shared" si="619"/>
        <v>3.2002328459099282E-4</v>
      </c>
      <c r="J890">
        <f t="shared" si="619"/>
        <v>9.5306730853696587E-4</v>
      </c>
      <c r="K890">
        <f t="shared" si="619"/>
        <v>0.87182221856811748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2.353422856828822E-4</v>
      </c>
      <c r="I891">
        <f>[1]Services!E$13</f>
        <v>3.2002328459099282E-4</v>
      </c>
      <c r="J891">
        <f>[1]Services!F$13</f>
        <v>9.5306730853696587E-4</v>
      </c>
      <c r="K891">
        <f>[1]Services!G$13</f>
        <v>0.87182221856811748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26.950966441280809</v>
      </c>
      <c r="G892" s="1">
        <f t="shared" ref="G892:K892" si="620">SUM(G893:G895)</f>
        <v>28.287005352679945</v>
      </c>
      <c r="H892" s="1">
        <f t="shared" si="620"/>
        <v>27.496380558708985</v>
      </c>
      <c r="I892" s="1">
        <f t="shared" si="620"/>
        <v>27.538904377120087</v>
      </c>
      <c r="J892" s="1">
        <f t="shared" si="620"/>
        <v>27.467157981450427</v>
      </c>
      <c r="K892" s="1">
        <f t="shared" si="620"/>
        <v>24.248433279100936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25.54868869054879</v>
      </c>
      <c r="G893" s="1">
        <f>SUM([1]Services!C$14:C$15)</f>
        <v>26.749781301882596</v>
      </c>
      <c r="H893" s="1">
        <f>SUM([1]Services!D$14:D$15)</f>
        <v>25.941930043670062</v>
      </c>
      <c r="I893" s="1">
        <f>SUM([1]Services!E$14:E$15)</f>
        <v>25.815849760589458</v>
      </c>
      <c r="J893" s="1">
        <f>SUM([1]Services!F$14:F$15)</f>
        <v>23.575560166836638</v>
      </c>
      <c r="K893" s="1">
        <f>SUM([1]Services!G$14:G$15)</f>
        <v>15.064468934654158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1.1225991354311075E-3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8.5425778731007302E-4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6.685894689456638E-3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2.2690154261539404E-3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1.4022777507320194</v>
      </c>
      <c r="G895" s="1">
        <f>[1]Services!C$16</f>
        <v>1.537224050797348</v>
      </c>
      <c r="H895" s="1">
        <f>[1]Services!D$16</f>
        <v>1.5533279159034905</v>
      </c>
      <c r="I895" s="1">
        <f>[1]Services!E$16</f>
        <v>1.7222003587433192</v>
      </c>
      <c r="J895" s="1">
        <f>[1]Services!F$16</f>
        <v>3.8849119199243307</v>
      </c>
      <c r="K895" s="1">
        <f>[1]Services!G$16</f>
        <v>9.1816953290206254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25.262682904376248</v>
      </c>
      <c r="G896" s="1">
        <f>[1]Services!C$14</f>
        <v>22.53797301575349</v>
      </c>
      <c r="H896" s="1">
        <f>[1]Services!D$14</f>
        <v>25.936800634816851</v>
      </c>
      <c r="I896" s="1">
        <f>[1]Services!E$14</f>
        <v>25.815597564693796</v>
      </c>
      <c r="J896" s="1">
        <f>[1]Services!F$14</f>
        <v>23.575169598665262</v>
      </c>
      <c r="K896" s="1">
        <f>[1]Services!G$14</f>
        <v>15.063752307480259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25.262682904376248</v>
      </c>
      <c r="G897" s="1">
        <f>[1]Services!C$14*IFERROR(G893/SUM(G893:G894),0)</f>
        <v>22.53797301575349</v>
      </c>
      <c r="H897" s="1">
        <f>[1]Services!D$14*IFERROR(H893/SUM(H893:H894),0)</f>
        <v>25.935678306216229</v>
      </c>
      <c r="I897" s="1">
        <f>[1]Services!E$14*IFERROR(I893/SUM(I893:I894),0)</f>
        <v>25.814743343518312</v>
      </c>
      <c r="J897" s="1">
        <f>[1]Services!F$14*IFERROR(J893/SUM(J893:J894),0)</f>
        <v>23.56848571025143</v>
      </c>
      <c r="K897" s="1">
        <f>[1]Services!G$14*IFERROR(K893/SUM(K893:K894),0)</f>
        <v>15.061483741684883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1.1223286006227795E-3</v>
      </c>
      <c r="I898" s="1">
        <f t="shared" si="624"/>
        <v>8.5422117548361598E-4</v>
      </c>
      <c r="J898" s="1">
        <f t="shared" si="624"/>
        <v>6.6838884138320509E-3</v>
      </c>
      <c r="K898" s="1">
        <f t="shared" si="624"/>
        <v>2.2685657953758209E-3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1.6882835369045601</v>
      </c>
      <c r="G899" s="1">
        <f>[1]Services!C$15+G902</f>
        <v>5.7490323369264527</v>
      </c>
      <c r="H899" s="1">
        <f>[1]Services!D$15+H902</f>
        <v>1.5584573247567013</v>
      </c>
      <c r="I899" s="1">
        <f>[1]Services!E$15+I902</f>
        <v>1.7224525546389826</v>
      </c>
      <c r="J899" s="1">
        <f>[1]Services!F$15+J902</f>
        <v>3.8853024880957063</v>
      </c>
      <c r="K899" s="1">
        <f>[1]Services!G$15+K902</f>
        <v>9.1824119561945245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0.2860057861725408</v>
      </c>
      <c r="G900" s="1">
        <f>[1]Services!C$15*G893/SUM(G893:G894)</f>
        <v>4.2118082861291049</v>
      </c>
      <c r="H900" s="1">
        <f>[1]Services!D$15*H893/SUM(H893:H894)</f>
        <v>5.1291868951388224E-3</v>
      </c>
      <c r="I900" s="1">
        <f>[1]Services!E$15*I893/SUM(I893:I894)</f>
        <v>2.5218755066673684E-4</v>
      </c>
      <c r="J900" s="1">
        <f>[1]Services!F$15*J893/SUM(J893:J894)</f>
        <v>3.9045743986784623E-4</v>
      </c>
      <c r="K900" s="1">
        <f>[1]Services!G$15*K893/SUM(K893:K894)</f>
        <v>7.1651925152638684E-4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2.2195807190345844E-7</v>
      </c>
      <c r="I901" s="1">
        <f>[1]Services!E$15*I894/SUM(I893:I894)</f>
        <v>8.3449966209748554E-9</v>
      </c>
      <c r="J901" s="1">
        <f>[1]Services!F$15*J894/SUM(J893:J894)</f>
        <v>1.107315077647019E-7</v>
      </c>
      <c r="K901" s="1">
        <f>[1]Services!G$15*K894/SUM(K893:K894)</f>
        <v>1.0792237296262649E-7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1.4022777507320194</v>
      </c>
      <c r="G902" s="1">
        <f>[1]Services!C$16</f>
        <v>1.537224050797348</v>
      </c>
      <c r="H902" s="1">
        <f>[1]Services!D$16</f>
        <v>1.5533279159034905</v>
      </c>
      <c r="I902" s="1">
        <f>[1]Services!E$16</f>
        <v>1.7222003587433192</v>
      </c>
      <c r="J902" s="1">
        <f>[1]Services!F$16</f>
        <v>3.8849119199243307</v>
      </c>
      <c r="K902" s="1">
        <f>[1]Services!G$16</f>
        <v>9.1816953290206254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7.7268853595490699</v>
      </c>
      <c r="G903" s="1">
        <f>[1]Services!C$17</f>
        <v>8.3696935870035816</v>
      </c>
      <c r="H903" s="1">
        <f>[1]Services!D$17</f>
        <v>8.5031137391616731</v>
      </c>
      <c r="I903" s="1">
        <f>[1]Services!E$17</f>
        <v>11.881786798139485</v>
      </c>
      <c r="J903" s="1">
        <f>[1]Services!F$17</f>
        <v>11.567703487603966</v>
      </c>
      <c r="K903" s="1">
        <f>[1]Services!G$17</f>
        <v>10.252759441893849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2.1168841202516475</v>
      </c>
      <c r="G904" s="1">
        <f>[1]Services!C$51/0.99</f>
        <v>2.2929899335265453</v>
      </c>
      <c r="H904" s="1">
        <f>[1]Services!D$51/0.99</f>
        <v>2.1361873468950066</v>
      </c>
      <c r="I904" s="1">
        <f>[1]Services!E$51/0.99</f>
        <v>3.8484768048717761</v>
      </c>
      <c r="J904" s="1">
        <f>[1]Services!F$51/0.99</f>
        <v>3.5343526380047918</v>
      </c>
      <c r="K904" s="1">
        <f>[1]Services!G$51/0.99</f>
        <v>1.7640579683453261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1.4243070671273736</v>
      </c>
      <c r="G905" s="1">
        <f t="shared" ref="G905:K905" si="626">G904-SUM(G906:G909)</f>
        <v>1.5427548121453691</v>
      </c>
      <c r="H905" s="1">
        <f t="shared" si="626"/>
        <v>1.4797225471167872</v>
      </c>
      <c r="I905" s="1">
        <f t="shared" si="626"/>
        <v>1.2399689994285703</v>
      </c>
      <c r="J905" s="1">
        <f t="shared" si="626"/>
        <v>0.79440026285530951</v>
      </c>
      <c r="K905" s="1">
        <f t="shared" si="626"/>
        <v>1.7524691434929502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0.69257705312427398</v>
      </c>
      <c r="G906" s="1">
        <f t="shared" si="627"/>
        <v>0.75023512138117621</v>
      </c>
      <c r="H906" s="1">
        <f t="shared" si="627"/>
        <v>0.65646479977821937</v>
      </c>
      <c r="I906" s="1">
        <f t="shared" si="627"/>
        <v>2.6046629322371664</v>
      </c>
      <c r="J906" s="1">
        <f t="shared" si="627"/>
        <v>2.7337937325625061</v>
      </c>
      <c r="K906" s="1">
        <f t="shared" si="627"/>
        <v>9.8827665198504416E-3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2.4775895624488519E-4</v>
      </c>
      <c r="J907" s="1">
        <f t="shared" si="627"/>
        <v>1.0973816419686166E-3</v>
      </c>
      <c r="K907" s="1">
        <f t="shared" si="627"/>
        <v>1.9818066562239924E-4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3.0781025180645172E-3</v>
      </c>
      <c r="J908" s="1">
        <f t="shared" si="628"/>
        <v>3.8526294778183871E-3</v>
      </c>
      <c r="K908" s="1">
        <f t="shared" si="628"/>
        <v>6.6134040527559711E-4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5.1901173172988946E-4</v>
      </c>
      <c r="J909" s="1">
        <f t="shared" si="629"/>
        <v>1.2086314671887598E-3</v>
      </c>
      <c r="K909" s="1">
        <f t="shared" si="629"/>
        <v>8.4653726162735342E-4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5.6100012392974223</v>
      </c>
      <c r="G910" s="1">
        <f t="shared" ref="G910:K910" si="630">G903-G904</f>
        <v>6.0767036534770362</v>
      </c>
      <c r="H910" s="1">
        <f t="shared" si="630"/>
        <v>6.3669263922666666</v>
      </c>
      <c r="I910" s="1">
        <f t="shared" si="630"/>
        <v>8.033309993267709</v>
      </c>
      <c r="J910" s="1">
        <f t="shared" si="630"/>
        <v>8.0333508495991737</v>
      </c>
      <c r="K910" s="1">
        <f t="shared" si="630"/>
        <v>8.488701473548522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8.5743688019661501</v>
      </c>
      <c r="G911" s="1">
        <f t="shared" ref="G911:K911" si="631">G912</f>
        <v>9.5802973593545993</v>
      </c>
      <c r="H911" s="1">
        <f t="shared" si="631"/>
        <v>8.5741830422171113</v>
      </c>
      <c r="I911" s="1">
        <f t="shared" si="631"/>
        <v>6.6538423786271732</v>
      </c>
      <c r="J911" s="1">
        <f t="shared" si="631"/>
        <v>3.1160432285672965</v>
      </c>
      <c r="K911" s="1">
        <f t="shared" si="631"/>
        <v>0.53403704120906914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8.5743688019661501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9.5802973593545993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8.5741830422171113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6.6538423786271732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3.1160432285672965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0.53403704120906914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2.085634419491607</v>
      </c>
      <c r="G913" s="1">
        <f t="shared" ref="G913:K913" si="632">G914</f>
        <v>2.4000921323571358</v>
      </c>
      <c r="H913" s="1">
        <f t="shared" si="632"/>
        <v>2.3910781629812736</v>
      </c>
      <c r="I913" s="1">
        <f t="shared" si="632"/>
        <v>2.472522723835159</v>
      </c>
      <c r="J913" s="1">
        <f t="shared" si="632"/>
        <v>2.4997998400180195</v>
      </c>
      <c r="K913" s="1">
        <f t="shared" si="632"/>
        <v>2.4738676665346788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2.085634419491607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2.4000921323571358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2.3910781629812736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2.472522723835159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2.4997998400180195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2.4738676665346788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0.68759669873823093</v>
      </c>
      <c r="I915" s="1">
        <f t="shared" si="633"/>
        <v>0.70213419388860365</v>
      </c>
      <c r="J915" s="1">
        <f t="shared" si="633"/>
        <v>4.5326857429007417</v>
      </c>
      <c r="K915" s="1">
        <f t="shared" si="633"/>
        <v>4.5326889469440212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0.68759669873823093</v>
      </c>
      <c r="I916" s="1">
        <f>[1]Services!E$19</f>
        <v>0.70213419388860365</v>
      </c>
      <c r="J916" s="1">
        <f>[1]Services!F$19</f>
        <v>4.5326857429007417</v>
      </c>
      <c r="K916" s="1">
        <f>[1]Services!G$19</f>
        <v>4.5326889469440212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8.9831191595770871E-4</v>
      </c>
      <c r="I917" s="1">
        <f>[1]Services!E$20</f>
        <v>9.2344269099324538E-4</v>
      </c>
      <c r="J917" s="1">
        <f>[1]Services!F$20</f>
        <v>6.2974537411105161E-2</v>
      </c>
      <c r="K917" s="1">
        <f>[1]Services!G$20</f>
        <v>5.5016701521249017E-2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8.9831191595770871E-4</v>
      </c>
      <c r="I919" s="1">
        <f t="shared" si="635"/>
        <v>9.2344269099324538E-4</v>
      </c>
      <c r="J919" s="1">
        <f t="shared" si="635"/>
        <v>6.2974537411105161E-2</v>
      </c>
      <c r="K919" s="1">
        <f t="shared" si="635"/>
        <v>5.5016701521249017E-2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8.9831191595770871E-4</v>
      </c>
      <c r="I920" s="1">
        <f>[1]Services!E$20</f>
        <v>9.2344269099324538E-4</v>
      </c>
      <c r="J920" s="1">
        <f>[1]Services!F$20</f>
        <v>6.2974537411105161E-2</v>
      </c>
      <c r="K920" s="1">
        <f>[1]Services!G$20</f>
        <v>5.5016701521249017E-2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2.929578971813656</v>
      </c>
      <c r="G921" s="1">
        <f t="shared" ref="G921:K921" si="636">G922</f>
        <v>3.1924487637344598</v>
      </c>
      <c r="H921" s="1">
        <f t="shared" si="636"/>
        <v>3.3638249446860886</v>
      </c>
      <c r="I921" s="1">
        <f t="shared" si="636"/>
        <v>3.6707185496855059</v>
      </c>
      <c r="J921" s="1">
        <f t="shared" si="636"/>
        <v>4.3496658219203006</v>
      </c>
      <c r="K921" s="1">
        <f t="shared" si="636"/>
        <v>6.3959905937768147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2.929578971813656</v>
      </c>
      <c r="G922" s="1">
        <f>[1]Services!C$21-G923</f>
        <v>3.1924487637344598</v>
      </c>
      <c r="H922" s="1">
        <f>[1]Services!D$21-H923</f>
        <v>3.3638249446860886</v>
      </c>
      <c r="I922" s="1">
        <f>[1]Services!E$21-I923</f>
        <v>3.6707185496855059</v>
      </c>
      <c r="J922" s="1">
        <f>[1]Services!F$21-J923</f>
        <v>4.3496658219203006</v>
      </c>
      <c r="K922" s="1">
        <f>[1]Services!G$21-K923</f>
        <v>6.3959905937768147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1.1001471527224858E-3</v>
      </c>
      <c r="I923" s="1">
        <f>[1]Services!E$50-I894</f>
        <v>8.884280988024761E-4</v>
      </c>
      <c r="J923" s="1">
        <f>[1]Services!F$50-J894</f>
        <v>7.7556378397696914E-3</v>
      </c>
      <c r="K923" s="1">
        <f>[1]Services!G$50-K894</f>
        <v>2.9043397454770418E-3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73.238319202041097</v>
      </c>
      <c r="G924" s="17">
        <f>[1]Services!C$59</f>
        <v>78.632968033562477</v>
      </c>
      <c r="H924" s="17">
        <f>[1]Services!D$59</f>
        <v>79.067011839830599</v>
      </c>
      <c r="I924" s="17">
        <f>[1]Services!E$59</f>
        <v>77.791409240195279</v>
      </c>
      <c r="J924" s="17">
        <f>[1]Services!F$59</f>
        <v>75.202362912515611</v>
      </c>
      <c r="K924" s="17">
        <f>[1]Services!G$59</f>
        <v>71.147056168530952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63.650015725431544</v>
      </c>
      <c r="G925" s="1">
        <f t="shared" ref="G925:K925" si="639">SUM(G926:G928)</f>
        <v>63.319784222905184</v>
      </c>
      <c r="H925" s="1">
        <f t="shared" si="639"/>
        <v>68.473714068266432</v>
      </c>
      <c r="I925" s="1">
        <f t="shared" si="639"/>
        <v>69.396529004367764</v>
      </c>
      <c r="J925" s="1">
        <f t="shared" si="639"/>
        <v>70.608281210599188</v>
      </c>
      <c r="K925" s="1">
        <f t="shared" si="639"/>
        <v>72.382783652909481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2.3940353733356026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2.3932276719490641E-4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2.3280855332726045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1.9147916099147193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1.2062294040505877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0.6785225030791574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4.2612057771834984</v>
      </c>
      <c r="G927" s="1">
        <f>[1]Services!C$47</f>
        <v>4.617649104687346</v>
      </c>
      <c r="H927" s="1">
        <f>[1]Services!D$47</f>
        <v>4.8263575293322143</v>
      </c>
      <c r="I927" s="1">
        <f>[1]Services!E$47</f>
        <v>5.2001846120544704</v>
      </c>
      <c r="J927" s="1">
        <f>[1]Services!F$47</f>
        <v>6.0226142149665707</v>
      </c>
      <c r="K927" s="1">
        <f>[1]Services!G$47</f>
        <v>8.6802729486971035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58.701895795450646</v>
      </c>
      <c r="H928" s="1">
        <f>[1]Services!D$3-([1]Services!D$6-[1]Services!D$58)</f>
        <v>61.319271005661619</v>
      </c>
      <c r="I928" s="1">
        <f>[1]Services!E$3-([1]Services!E$6-[1]Services!E$58)</f>
        <v>62.28155278239857</v>
      </c>
      <c r="J928" s="1">
        <f>[1]Services!F$3-([1]Services!F$6-[1]Services!F$58)</f>
        <v>63.379437591582025</v>
      </c>
      <c r="K928" s="1">
        <f>[1]Services!G$3-([1]Services!G$6-[1]Services!G$58)</f>
        <v>63.023988201133214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24.843069134388561</v>
      </c>
      <c r="G929" s="1">
        <f t="shared" ref="G929:K929" si="642">G930</f>
        <v>22.351973628499554</v>
      </c>
      <c r="H929" s="1">
        <f t="shared" si="642"/>
        <v>21.599252239104256</v>
      </c>
      <c r="I929" s="1">
        <f t="shared" si="642"/>
        <v>15.475594916053982</v>
      </c>
      <c r="J929" s="1">
        <f t="shared" si="642"/>
        <v>5.1181160536963466</v>
      </c>
      <c r="K929" s="1">
        <f t="shared" si="642"/>
        <v>0.73015110805079686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24.843069134388561</v>
      </c>
      <c r="G930" s="1">
        <f>[1]Services!C$48</f>
        <v>22.351973628499554</v>
      </c>
      <c r="H930" s="1">
        <f>[1]Services!D$48</f>
        <v>21.599252239104256</v>
      </c>
      <c r="I930" s="1">
        <f>[1]Services!E$48</f>
        <v>15.475594916053982</v>
      </c>
      <c r="J930" s="1">
        <f>[1]Services!F$48</f>
        <v>5.1181160536963466</v>
      </c>
      <c r="K930" s="1">
        <f>[1]Services!G$48</f>
        <v>0.73015110805079686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25.412782542048522</v>
      </c>
      <c r="G931" s="1">
        <f t="shared" ref="G931:K931" si="643">SUM(G932:G934)</f>
        <v>26.667687411441129</v>
      </c>
      <c r="H931" s="1">
        <f t="shared" si="643"/>
        <v>25.918863145221174</v>
      </c>
      <c r="I931" s="1">
        <f t="shared" si="643"/>
        <v>25.945900851173306</v>
      </c>
      <c r="J931" s="1">
        <f t="shared" si="643"/>
        <v>25.776145099103214</v>
      </c>
      <c r="K931" s="1">
        <f t="shared" si="643"/>
        <v>22.32485468688057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24.189715887860054</v>
      </c>
      <c r="G932" s="1">
        <f>[1]Services!C$49</f>
        <v>25.326920594335682</v>
      </c>
      <c r="H932" s="1">
        <f>[1]Services!D$49</f>
        <v>24.561827790681996</v>
      </c>
      <c r="I932" s="1">
        <f>[1]Services!E$49</f>
        <v>24.442055012391268</v>
      </c>
      <c r="J932" s="1">
        <f>[1]Services!F$49</f>
        <v>22.373283390015988</v>
      </c>
      <c r="K932" s="1">
        <f>[1]Services!G$49</f>
        <v>14.311406665737156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2.2227462881535933E-3</v>
      </c>
      <c r="I933" s="1">
        <f>[1]Services!E$50</f>
        <v>1.7426858861125491E-3</v>
      </c>
      <c r="J933" s="1">
        <f>[1]Services!F$50</f>
        <v>1.4441532529226329E-2</v>
      </c>
      <c r="K933" s="1">
        <f>[1]Services!G$50</f>
        <v>5.1733551716309821E-3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1.2230666541884683</v>
      </c>
      <c r="G934" s="1">
        <f>[1]Services!C$56</f>
        <v>1.3407668171054468</v>
      </c>
      <c r="H934" s="1">
        <f>[1]Services!D$56</f>
        <v>1.3548126082510246</v>
      </c>
      <c r="I934" s="1">
        <f>[1]Services!E$56</f>
        <v>1.5021031528959241</v>
      </c>
      <c r="J934" s="1">
        <f>[1]Services!F$56</f>
        <v>3.3884201765580011</v>
      </c>
      <c r="K934" s="1">
        <f>[1]Services!G$56</f>
        <v>8.0082746659717845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7.649616505953583</v>
      </c>
      <c r="G935" s="1">
        <f t="shared" ref="G935:K935" si="648">G936+G942</f>
        <v>8.285996651133555</v>
      </c>
      <c r="H935" s="1">
        <f t="shared" si="648"/>
        <v>8.4180826017700578</v>
      </c>
      <c r="I935" s="1">
        <f t="shared" si="648"/>
        <v>11.762968930158076</v>
      </c>
      <c r="J935" s="1">
        <f t="shared" si="648"/>
        <v>11.452026452727928</v>
      </c>
      <c r="K935" s="1">
        <f t="shared" si="648"/>
        <v>10.15023184747491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2.0957152790491311</v>
      </c>
      <c r="G936" s="1">
        <f>[1]Services!C$51</f>
        <v>2.27006003419128</v>
      </c>
      <c r="H936" s="1">
        <f>[1]Services!D$51</f>
        <v>2.1148254734260563</v>
      </c>
      <c r="I936" s="1">
        <f>[1]Services!E$51</f>
        <v>3.8099920368230582</v>
      </c>
      <c r="J936" s="1">
        <f>[1]Services!F$51</f>
        <v>3.4990091116247437</v>
      </c>
      <c r="K936" s="1">
        <f>[1]Services!G$51</f>
        <v>1.7464173886618728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1.4100639964561001</v>
      </c>
      <c r="G937" s="1">
        <f t="shared" ref="G937:K937" si="649">IFERROR(G905/G$904,0)*G$936</f>
        <v>1.5273272640239157</v>
      </c>
      <c r="H937" s="1">
        <f t="shared" si="649"/>
        <v>1.4649253216456193</v>
      </c>
      <c r="I937" s="1">
        <f t="shared" si="649"/>
        <v>1.2275693094342846</v>
      </c>
      <c r="J937" s="1">
        <f t="shared" si="649"/>
        <v>0.78645626022675641</v>
      </c>
      <c r="K937" s="1">
        <f t="shared" si="649"/>
        <v>1.7349444520580206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0.68565128259303132</v>
      </c>
      <c r="G938" s="1">
        <f t="shared" ref="G938:K941" si="650">IFERROR(G906/G$904,0)*G$936</f>
        <v>0.7427327701673645</v>
      </c>
      <c r="H938" s="1">
        <f t="shared" si="650"/>
        <v>0.64990015178043714</v>
      </c>
      <c r="I938" s="1">
        <f t="shared" si="650"/>
        <v>2.5786163029147948</v>
      </c>
      <c r="J938" s="1">
        <f t="shared" si="650"/>
        <v>2.7064557952368808</v>
      </c>
      <c r="K938" s="1">
        <f t="shared" si="650"/>
        <v>9.7839388546519367E-3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2.4528136668243634E-4</v>
      </c>
      <c r="J939" s="1">
        <f t="shared" si="650"/>
        <v>1.0864078255489304E-3</v>
      </c>
      <c r="K939" s="1">
        <f t="shared" si="650"/>
        <v>1.9619885896617525E-4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3.0473214928838717E-3</v>
      </c>
      <c r="J940" s="1">
        <f t="shared" si="650"/>
        <v>3.8141031830402033E-3</v>
      </c>
      <c r="K940" s="1">
        <f t="shared" si="650"/>
        <v>6.5472700122284108E-4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5.138216144125906E-4</v>
      </c>
      <c r="J941" s="1">
        <f t="shared" si="650"/>
        <v>1.1965451525168722E-3</v>
      </c>
      <c r="K941" s="1">
        <f t="shared" si="650"/>
        <v>8.3807188901107983E-4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5.5539012269044514</v>
      </c>
      <c r="G942" s="1">
        <f>[1]Services!C$52</f>
        <v>6.015936616942275</v>
      </c>
      <c r="H942" s="1">
        <f>[1]Services!D$52</f>
        <v>6.3032571283440015</v>
      </c>
      <c r="I942" s="1">
        <f>[1]Services!E$52</f>
        <v>7.952976893335018</v>
      </c>
      <c r="J942" s="1">
        <f>[1]Services!F$52</f>
        <v>7.9530173411031839</v>
      </c>
      <c r="K942" s="1">
        <f>[1]Services!G$52</f>
        <v>8.4038144588130361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6.1735455374156247</v>
      </c>
      <c r="G943" s="1">
        <f t="shared" ref="G943:K943" si="651">G944</f>
        <v>6.8978140987353154</v>
      </c>
      <c r="H943" s="1">
        <f t="shared" si="651"/>
        <v>6.1734117903963179</v>
      </c>
      <c r="I943" s="1">
        <f t="shared" si="651"/>
        <v>4.7907665126115671</v>
      </c>
      <c r="J943" s="1">
        <f t="shared" si="651"/>
        <v>2.243551124568453</v>
      </c>
      <c r="K943" s="1">
        <f t="shared" si="651"/>
        <v>0.3845066696705296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6.1735455374156247</v>
      </c>
      <c r="G944" s="1">
        <f>[1]Services!C$53</f>
        <v>6.8978140987353154</v>
      </c>
      <c r="H944" s="1">
        <f>[1]Services!D$53</f>
        <v>6.1734117903963179</v>
      </c>
      <c r="I944" s="1">
        <f>[1]Services!E$53</f>
        <v>4.7907665126115671</v>
      </c>
      <c r="J944" s="1">
        <f>[1]Services!F$53</f>
        <v>2.243551124568453</v>
      </c>
      <c r="K944" s="1">
        <f>[1]Services!G$53</f>
        <v>0.3845066696705296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1.8770709775424461</v>
      </c>
      <c r="G945" s="1">
        <f t="shared" ref="G945:K945" si="652">G946</f>
        <v>2.1600829191214217</v>
      </c>
      <c r="H945" s="1">
        <f t="shared" si="652"/>
        <v>2.1519703466831483</v>
      </c>
      <c r="I945" s="1">
        <f t="shared" si="652"/>
        <v>2.2252704514516424</v>
      </c>
      <c r="J945" s="1">
        <f t="shared" si="652"/>
        <v>2.2498198560162148</v>
      </c>
      <c r="K945" s="1">
        <f t="shared" si="652"/>
        <v>2.2264808998812113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1.8770709775424461</v>
      </c>
      <c r="G946" s="1">
        <f>[1]Services!C$54</f>
        <v>2.1600829191214217</v>
      </c>
      <c r="H946" s="1">
        <f>[1]Services!D$54</f>
        <v>2.1519703466831483</v>
      </c>
      <c r="I946" s="1">
        <f>[1]Services!E$54</f>
        <v>2.2252704514516424</v>
      </c>
      <c r="J946" s="1">
        <f>[1]Services!F$54</f>
        <v>2.2498198560162148</v>
      </c>
      <c r="K946" s="1">
        <f>[1]Services!G$54</f>
        <v>2.2264808998812113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0.68759669873823093</v>
      </c>
      <c r="I947" s="1">
        <f t="shared" si="653"/>
        <v>0.70213419388860365</v>
      </c>
      <c r="J947" s="1">
        <f t="shared" si="653"/>
        <v>4.5326857429007417</v>
      </c>
      <c r="K947" s="1">
        <f t="shared" si="653"/>
        <v>4.5326889469440212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0.68759669873823093</v>
      </c>
      <c r="I948" s="1">
        <f>[1]Services!E$55</f>
        <v>0.70213419388860365</v>
      </c>
      <c r="J948" s="1">
        <f>[1]Services!F$55</f>
        <v>4.5326857429007417</v>
      </c>
      <c r="K948" s="1">
        <f>[1]Services!G$55</f>
        <v>4.5326889469440212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6.7675515011602629E-4</v>
      </c>
      <c r="J949" s="1">
        <f t="shared" si="654"/>
        <v>1.5521849913453631E-3</v>
      </c>
      <c r="K949" s="1">
        <f t="shared" si="654"/>
        <v>1.7026879509706766E-3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6.7675515011602629E-4</v>
      </c>
      <c r="J950" s="1">
        <f>[1]Services!F$57</f>
        <v>1.5521849913453631E-3</v>
      </c>
      <c r="K950" s="1">
        <f>[1]Services!G$57</f>
        <v>1.7026879509706766E-3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6.9641936235442889</v>
      </c>
      <c r="H951" s="1">
        <f>[1]Services!D$58</f>
        <v>6.9633919553125825</v>
      </c>
      <c r="I951" s="1">
        <f>[1]Services!E$58</f>
        <v>9.773120407738805</v>
      </c>
      <c r="J951" s="1">
        <f>[1]Services!F$58</f>
        <v>16.599622779494211</v>
      </c>
      <c r="K951" s="1">
        <f>[1]Services!G$58</f>
        <v>21.437643869901699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0.91500000000000081</v>
      </c>
      <c r="H953" s="4">
        <f t="shared" si="657"/>
        <v>0.91875000000000184</v>
      </c>
      <c r="I953" s="4">
        <f t="shared" si="657"/>
        <v>0.92500000000000104</v>
      </c>
      <c r="J953" s="4">
        <f t="shared" si="657"/>
        <v>0.93750000000000078</v>
      </c>
      <c r="K953" s="4">
        <f t="shared" si="657"/>
        <v>0.9500000000000004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</v>
      </c>
      <c r="G954" s="4">
        <f t="shared" si="657"/>
        <v>3.2399999999999962</v>
      </c>
      <c r="H954" s="4">
        <f t="shared" si="657"/>
        <v>3.3</v>
      </c>
      <c r="I954" s="4">
        <f t="shared" si="657"/>
        <v>3.3999999999999946</v>
      </c>
      <c r="J954" s="4">
        <f t="shared" si="657"/>
        <v>3.5999999999999988</v>
      </c>
      <c r="K954" s="4">
        <f t="shared" si="657"/>
        <v>3.8000000000000012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1.0000000000000002</v>
      </c>
      <c r="J955" s="4">
        <f t="shared" si="657"/>
        <v>1.0000000000000002</v>
      </c>
      <c r="K955" s="4">
        <f t="shared" si="657"/>
        <v>0.99999999999999978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0.82107843137254899</v>
      </c>
      <c r="G956" s="4">
        <f t="shared" si="658"/>
        <v>0.82270432925645443</v>
      </c>
      <c r="H956" s="4">
        <f t="shared" si="658"/>
        <v>0.8251431760823138</v>
      </c>
      <c r="I956" s="4">
        <f t="shared" si="658"/>
        <v>0.82920792079207939</v>
      </c>
      <c r="J956" s="4">
        <f t="shared" si="658"/>
        <v>0.83749999999999947</v>
      </c>
      <c r="K956" s="4">
        <f t="shared" si="658"/>
        <v>0.83749999999999825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0.94680851063829896</v>
      </c>
      <c r="G957" s="4">
        <f t="shared" si="659"/>
        <v>0.94680851063829907</v>
      </c>
      <c r="H957" s="4">
        <f t="shared" si="659"/>
        <v>0.94680032477672893</v>
      </c>
      <c r="I957" s="4">
        <f t="shared" si="659"/>
        <v>0.94678483331215268</v>
      </c>
      <c r="J957" s="4">
        <f t="shared" si="659"/>
        <v>0.94900325725825707</v>
      </c>
      <c r="K957" s="4">
        <f t="shared" si="659"/>
        <v>0.95001069920329784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1.9800000000000004</v>
      </c>
      <c r="I958" s="4">
        <f t="shared" si="659"/>
        <v>2.04</v>
      </c>
      <c r="J958" s="4">
        <f t="shared" si="659"/>
        <v>2.1599999999999988</v>
      </c>
      <c r="K958" s="4">
        <f t="shared" si="659"/>
        <v>2.2799999999999994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0.87220000000000064</v>
      </c>
      <c r="G959" s="4">
        <f t="shared" si="659"/>
        <v>0.87219999999999986</v>
      </c>
      <c r="H959" s="4">
        <f t="shared" si="659"/>
        <v>0.87220000000000009</v>
      </c>
      <c r="I959" s="4">
        <f t="shared" si="659"/>
        <v>0.87220000000000064</v>
      </c>
      <c r="J959" s="4">
        <f t="shared" si="659"/>
        <v>0.87219999999999998</v>
      </c>
      <c r="K959" s="4">
        <f t="shared" si="659"/>
        <v>0.87219999999999942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0.99000000000000021</v>
      </c>
      <c r="G960" s="4">
        <f t="shared" si="660"/>
        <v>0.99000000000000021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0.98999999999999988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0.9900000000000001</v>
      </c>
      <c r="H961" s="4">
        <f t="shared" si="660"/>
        <v>0.99</v>
      </c>
      <c r="I961" s="4">
        <f t="shared" si="660"/>
        <v>0.99</v>
      </c>
      <c r="J961" s="4">
        <f t="shared" si="660"/>
        <v>0.98999999999999988</v>
      </c>
      <c r="K961" s="4">
        <f t="shared" si="660"/>
        <v>0.99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0.98999999999999988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0.99</v>
      </c>
      <c r="K963" s="4">
        <f t="shared" si="660"/>
        <v>0.98999999999999988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</v>
      </c>
      <c r="K964" s="4">
        <f t="shared" si="660"/>
        <v>0.98999999999999988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0.99000000000000055</v>
      </c>
      <c r="G965" s="4">
        <f t="shared" si="660"/>
        <v>0.99000000000000155</v>
      </c>
      <c r="H965" s="4">
        <f t="shared" si="660"/>
        <v>0.99000000000000021</v>
      </c>
      <c r="I965" s="4">
        <f t="shared" si="660"/>
        <v>0.98999999999999821</v>
      </c>
      <c r="J965" s="4">
        <f t="shared" si="660"/>
        <v>0.99000000000000021</v>
      </c>
      <c r="K965" s="4">
        <f t="shared" si="660"/>
        <v>0.98999999999999988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0.71999999999999964</v>
      </c>
      <c r="G966" s="4">
        <f t="shared" si="661"/>
        <v>0.72000000000000042</v>
      </c>
      <c r="H966" s="4">
        <f t="shared" si="661"/>
        <v>0.71999999999999975</v>
      </c>
      <c r="I966" s="4">
        <f t="shared" si="661"/>
        <v>0.72000000000000031</v>
      </c>
      <c r="J966" s="4">
        <f t="shared" si="661"/>
        <v>0.71999999999999986</v>
      </c>
      <c r="K966" s="4">
        <f t="shared" si="661"/>
        <v>0.71999999999999964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0.89999999999999991</v>
      </c>
      <c r="G967" s="4">
        <f t="shared" si="662"/>
        <v>0.8999999999999998</v>
      </c>
      <c r="H967" s="4">
        <f t="shared" si="662"/>
        <v>0.90000000000000091</v>
      </c>
      <c r="I967" s="4">
        <f t="shared" si="662"/>
        <v>0.89999999999999969</v>
      </c>
      <c r="J967" s="4">
        <f t="shared" si="662"/>
        <v>0.89999999999999891</v>
      </c>
      <c r="K967" s="4">
        <f t="shared" si="662"/>
        <v>0.90000000000000013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0.73286101749109678</v>
      </c>
      <c r="J969" s="4">
        <f t="shared" si="664"/>
        <v>2.4647818867052845E-2</v>
      </c>
      <c r="K969" s="4">
        <f t="shared" si="664"/>
        <v>3.0948564779243445E-2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217.10158411700317</v>
      </c>
      <c r="G970" s="3">
        <f>[1]Residential!C$26</f>
        <v>216.42975284700356</v>
      </c>
      <c r="H970" s="3">
        <f>[1]Residential!D$26</f>
        <v>215.01189329370268</v>
      </c>
      <c r="I970" s="3">
        <f>[1]Residential!E$26</f>
        <v>210.97555017545196</v>
      </c>
      <c r="J970" s="3">
        <f>[1]Residential!F$26</f>
        <v>192.26134013937258</v>
      </c>
      <c r="K970" s="3">
        <f>[1]Residential!G$26</f>
        <v>180.13466991505868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69.470006743961591</v>
      </c>
      <c r="G971" s="1">
        <f>[1]Residential!C$15</f>
        <v>69.673975654908702</v>
      </c>
      <c r="H971" s="1">
        <f>[1]Residential!D$15</f>
        <v>73.208009357163633</v>
      </c>
      <c r="I971" s="1">
        <f>[1]Residential!E$15</f>
        <v>67.296759720191091</v>
      </c>
      <c r="J971" s="1">
        <f>[1]Residential!F$15</f>
        <v>63.108422964487339</v>
      </c>
      <c r="K971" s="1">
        <f>[1]Residential!G$15</f>
        <v>70.528633805948971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15.333195738031357</v>
      </c>
      <c r="G972" s="1">
        <f t="shared" ref="G972:K972" si="665">SUM(G973:G974)</f>
        <v>14.761328414934008</v>
      </c>
      <c r="H972" s="1">
        <f t="shared" si="665"/>
        <v>16.706699225323764</v>
      </c>
      <c r="I972" s="1">
        <f t="shared" si="665"/>
        <v>13.033606033929029</v>
      </c>
      <c r="J972" s="1">
        <f t="shared" si="665"/>
        <v>11.056283662545994</v>
      </c>
      <c r="K972" s="1">
        <f t="shared" si="665"/>
        <v>18.979612511463184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9.3768431769276717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7.7828241233192328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9.2689809889169883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4.9920448996018356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1.7192442083813029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0.57259116392428511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5.9563525611036852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6.978504291614775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7.4377182364067762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8.0415611343271927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9.3370394541646906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18.407021347538898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9.5599042244150851</v>
      </c>
      <c r="G975" s="1">
        <f t="shared" ref="G975:K975" si="669">SUM(G976:G977)</f>
        <v>10.085307861399514</v>
      </c>
      <c r="H975" s="1">
        <f t="shared" si="669"/>
        <v>11.867818225302797</v>
      </c>
      <c r="I975" s="1">
        <f t="shared" si="669"/>
        <v>9.4248800210986268</v>
      </c>
      <c r="J975" s="1">
        <f t="shared" si="669"/>
        <v>7.0002716942823069</v>
      </c>
      <c r="K975" s="1">
        <f t="shared" si="669"/>
        <v>6.6169320563685305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8.4110068741957544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8.7988757584547876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8.6820603039172894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4.530472406631584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1.5410134774383053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0.50697142431521669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1.1488973502193309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1.2864321029447259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3.1857579213855076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4.8944076144670428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5.4592582168440016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6.1099606320533137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44.576906781515142</v>
      </c>
      <c r="G978" s="1">
        <f>[1]Residential!C$3-([1]Residential!C$10-[1]Residential!C$244)</f>
        <v>44.827339378575182</v>
      </c>
      <c r="H978" s="1">
        <f>[1]Residential!D$3-([1]Residential!D$10-[1]Residential!D$244)</f>
        <v>44.633491906537081</v>
      </c>
      <c r="I978" s="1">
        <f>[1]Residential!E$3-([1]Residential!E$10-[1]Residential!E$244)</f>
        <v>44.838273665163427</v>
      </c>
      <c r="J978" s="1">
        <f>[1]Residential!F$3-([1]Residential!F$10-[1]Residential!F$244)</f>
        <v>45.051867607659041</v>
      </c>
      <c r="K978" s="1">
        <f>[1]Residential!G$3-([1]Residential!G$10-[1]Residential!G$244)</f>
        <v>44.932089238117264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60.231819511519674</v>
      </c>
      <c r="G979" s="1">
        <f>SUM([1]Residential!C$16:C$17)</f>
        <v>51.3200034763085</v>
      </c>
      <c r="H979" s="1">
        <f>SUM([1]Residential!D$16:D$17)</f>
        <v>43.468142779170094</v>
      </c>
      <c r="I979" s="1">
        <f>SUM([1]Residential!E$16:E$17)</f>
        <v>41.945295491716131</v>
      </c>
      <c r="J979" s="1">
        <f>SUM([1]Residential!F$16:F$17)</f>
        <v>25.304452434046691</v>
      </c>
      <c r="K979" s="1">
        <f>SUM([1]Residential!G$16:G$17)</f>
        <v>2.3475893869671118E-3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60.231819511519674</v>
      </c>
      <c r="G980" s="1">
        <f>[1]Residential!C$16</f>
        <v>51.3200034763085</v>
      </c>
      <c r="H980" s="1">
        <f>[1]Residential!D$16</f>
        <v>43.467907917774419</v>
      </c>
      <c r="I980" s="1">
        <f>[1]Residential!E$16</f>
        <v>41.944980233540861</v>
      </c>
      <c r="J980" s="1">
        <f>[1]Residential!F$16</f>
        <v>25.303482412373285</v>
      </c>
      <c r="K980" s="1">
        <f>[1]Residential!G$16</f>
        <v>0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2.3486139567833374E-4</v>
      </c>
      <c r="I981" s="1">
        <f>[1]Residential!E$17</f>
        <v>3.1525817527342333E-4</v>
      </c>
      <c r="J981" s="1">
        <f>[1]Residential!F$17</f>
        <v>9.7002167340663086E-4</v>
      </c>
      <c r="K981" s="1">
        <f>[1]Residential!G$17</f>
        <v>2.3475893869671118E-3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50.371410047483735</v>
      </c>
      <c r="G982" s="1">
        <f t="shared" ref="G982:K982" si="672">SUM(G984,G986)</f>
        <v>42.918172858064409</v>
      </c>
      <c r="H982" s="1">
        <f t="shared" si="672"/>
        <v>43.456203459958381</v>
      </c>
      <c r="I982" s="1">
        <f t="shared" si="672"/>
        <v>41.94355214083609</v>
      </c>
      <c r="J982" s="1">
        <f t="shared" si="672"/>
        <v>25.303403466154741</v>
      </c>
      <c r="K982" s="1">
        <f t="shared" si="672"/>
        <v>2.0721507202706517E-3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50.371410047483735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42.918172858064409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43.456203459958381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41.94355214083609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25.303403466154741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2.0721507202706517E-3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50.371410047483735</v>
      </c>
      <c r="G984" s="1">
        <f t="shared" ref="G984:K984" si="673">G985</f>
        <v>42.918172858064409</v>
      </c>
      <c r="H984" s="1">
        <f t="shared" si="673"/>
        <v>43.455968663071673</v>
      </c>
      <c r="I984" s="1">
        <f t="shared" si="673"/>
        <v>41.943236895763739</v>
      </c>
      <c r="J984" s="1">
        <f t="shared" si="673"/>
        <v>25.3024334846925</v>
      </c>
      <c r="K984" s="1">
        <f t="shared" si="673"/>
        <v>0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50.371410047483735</v>
      </c>
      <c r="G985" s="1">
        <f t="shared" ref="G985:K985" si="674">G983*IFERROR(G980/G979,0)</f>
        <v>42.918172858064409</v>
      </c>
      <c r="H985" s="1">
        <f t="shared" si="674"/>
        <v>43.455968663071673</v>
      </c>
      <c r="I985" s="1">
        <f t="shared" si="674"/>
        <v>41.943236895763739</v>
      </c>
      <c r="J985" s="1">
        <f t="shared" si="674"/>
        <v>25.3024334846925</v>
      </c>
      <c r="K985" s="1">
        <f t="shared" si="674"/>
        <v>0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2.3479688670846599E-4</v>
      </c>
      <c r="I986" s="1">
        <f t="shared" si="675"/>
        <v>3.1524507235047849E-4</v>
      </c>
      <c r="J986" s="1">
        <f t="shared" si="675"/>
        <v>9.6998146224080983E-4</v>
      </c>
      <c r="K986" s="1">
        <f t="shared" si="675"/>
        <v>2.0721507202706517E-3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2.3479688670846599E-4</v>
      </c>
      <c r="I987" s="1">
        <f t="shared" si="676"/>
        <v>3.1524507235047849E-4</v>
      </c>
      <c r="J987" s="1">
        <f t="shared" si="676"/>
        <v>9.6998146224080983E-4</v>
      </c>
      <c r="K987" s="1">
        <f t="shared" si="676"/>
        <v>2.0721507202706517E-3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9.8604094640359392</v>
      </c>
      <c r="G988" s="1">
        <f t="shared" ref="G988:K988" si="677">G989</f>
        <v>8.4018306182440856</v>
      </c>
      <c r="H988" s="1">
        <f t="shared" si="677"/>
        <v>1.1939319211708122E-2</v>
      </c>
      <c r="I988" s="1">
        <f t="shared" si="677"/>
        <v>1.7433508800445995E-3</v>
      </c>
      <c r="J988" s="1">
        <f t="shared" si="677"/>
        <v>1.0489678919499486E-3</v>
      </c>
      <c r="K988" s="1">
        <f t="shared" si="677"/>
        <v>2.7543866669645979E-4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9.8604094640359392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8.4018306182440856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1.1939319211708122E-2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1.7433508800445995E-3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1.0489678919499486E-3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2.7543866669645979E-4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9.8604094640359392</v>
      </c>
      <c r="G990" s="1">
        <f t="shared" ref="G990:K990" si="678">IFERROR(G980/G979,0)*G989</f>
        <v>8.4018306182440856</v>
      </c>
      <c r="H990" s="1">
        <f t="shared" si="678"/>
        <v>1.1939254702736856E-2</v>
      </c>
      <c r="I990" s="1">
        <f t="shared" si="678"/>
        <v>1.7433377771301762E-3</v>
      </c>
      <c r="J990" s="1">
        <f t="shared" si="678"/>
        <v>1.0489276807818726E-3</v>
      </c>
      <c r="K990" s="1">
        <f t="shared" si="678"/>
        <v>0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6.4508971265447856E-8</v>
      </c>
      <c r="I991" s="1">
        <f t="shared" si="679"/>
        <v>1.3102914423390385E-8</v>
      </c>
      <c r="J991" s="1">
        <f t="shared" si="679"/>
        <v>4.021116807606008E-8</v>
      </c>
      <c r="K991" s="1">
        <f t="shared" si="679"/>
        <v>2.7543866669645979E-4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47.001915285421425</v>
      </c>
      <c r="G992" s="1">
        <f t="shared" ref="G992:K992" si="680">SUM(G993:G994)</f>
        <v>48.254276884085861</v>
      </c>
      <c r="H992" s="1">
        <f t="shared" si="680"/>
        <v>47.691484021284467</v>
      </c>
      <c r="I992" s="1">
        <f t="shared" si="680"/>
        <v>45.289813100821064</v>
      </c>
      <c r="J992" s="1">
        <f t="shared" si="680"/>
        <v>38.265255885842336</v>
      </c>
      <c r="K992" s="1">
        <f t="shared" si="680"/>
        <v>18.879349169476296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46.69369750316104</v>
      </c>
      <c r="G993" s="1">
        <f>[1]Residential!C$18</f>
        <v>48.253412134106277</v>
      </c>
      <c r="H993" s="1">
        <f>[1]Residential!D$18</f>
        <v>47.6906201581087</v>
      </c>
      <c r="I993" s="1">
        <f>[1]Residential!E$18</f>
        <v>45.288962786252625</v>
      </c>
      <c r="J993" s="1">
        <f>[1]Residential!F$18</f>
        <v>38.26442954325001</v>
      </c>
      <c r="K993" s="1">
        <f>[1]Residential!G$18</f>
        <v>18.878550392652734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0.30821778226038621</v>
      </c>
      <c r="G994" s="1">
        <f>[1]Residential!C$19</f>
        <v>8.6474997958114162E-4</v>
      </c>
      <c r="H994" s="1">
        <f>[1]Residential!D$19</f>
        <v>8.6386317576860581E-4</v>
      </c>
      <c r="I994" s="1">
        <f>[1]Residential!E$19</f>
        <v>8.5031456843700788E-4</v>
      </c>
      <c r="J994" s="1">
        <f>[1]Residential!F$19</f>
        <v>8.2634259232811341E-4</v>
      </c>
      <c r="K994" s="1">
        <f>[1]Residential!G$19</f>
        <v>7.9877682356162846E-4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38.494648987584696</v>
      </c>
      <c r="G995" s="1">
        <f t="shared" ref="G995:K995" si="683">SUM(G996:G997)</f>
        <v>41.232072304787692</v>
      </c>
      <c r="H995" s="1">
        <f t="shared" si="683"/>
        <v>39.297568759423278</v>
      </c>
      <c r="I995" s="1">
        <f t="shared" si="683"/>
        <v>39.115286946917706</v>
      </c>
      <c r="J995" s="1">
        <f t="shared" si="683"/>
        <v>33.238124611622197</v>
      </c>
      <c r="K995" s="1">
        <f t="shared" si="683"/>
        <v>16.444971377300824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38.494648987584696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41.232072304787692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39.292510266361255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39.110170678091791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33.229408458154438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16.440967389857949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5.058493062022074E-3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5.1162688259161135E-3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8.7161534677562477E-3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4.0039874428754747E-3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38.24221809689022</v>
      </c>
      <c r="G998" s="1">
        <f t="shared" ref="G998:K998" si="684">SUM(G999:G1000)</f>
        <v>41.231333397565656</v>
      </c>
      <c r="H998" s="1">
        <f t="shared" si="684"/>
        <v>39.296856940044087</v>
      </c>
      <c r="I998" s="1">
        <f t="shared" si="684"/>
        <v>39.11455255884978</v>
      </c>
      <c r="J998" s="1">
        <f t="shared" si="684"/>
        <v>33.237406830506664</v>
      </c>
      <c r="K998" s="1">
        <f t="shared" si="684"/>
        <v>16.444275597913389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38.24221809689022</v>
      </c>
      <c r="G999" s="1">
        <f t="shared" ref="G999:K999" si="685">G996-G1002</f>
        <v>41.231333397565656</v>
      </c>
      <c r="H999" s="1">
        <f t="shared" si="685"/>
        <v>39.291798538609449</v>
      </c>
      <c r="I999" s="1">
        <f t="shared" si="685"/>
        <v>39.109436386081626</v>
      </c>
      <c r="J999" s="1">
        <f t="shared" si="685"/>
        <v>33.228690865265243</v>
      </c>
      <c r="K999" s="1">
        <f t="shared" si="685"/>
        <v>16.440271779877431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5.0584014346388871E-3</v>
      </c>
      <c r="I1000" s="1">
        <f t="shared" si="686"/>
        <v>5.1161727681578485E-3</v>
      </c>
      <c r="J1000" s="1">
        <f t="shared" si="686"/>
        <v>8.7159652414218105E-3</v>
      </c>
      <c r="K1000" s="1">
        <f t="shared" si="686"/>
        <v>4.0038180359567039E-3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0.25243089069447899</v>
      </c>
      <c r="G1001" s="1">
        <f t="shared" ref="G1001:K1001" si="687">SUM(G1002:G1003)</f>
        <v>7.3890722203346043E-4</v>
      </c>
      <c r="H1001" s="1">
        <f t="shared" si="687"/>
        <v>7.118193791862264E-4</v>
      </c>
      <c r="I1001" s="1">
        <f t="shared" si="687"/>
        <v>7.3438806791973894E-4</v>
      </c>
      <c r="J1001" s="1">
        <f t="shared" si="687"/>
        <v>7.1778111552769875E-4</v>
      </c>
      <c r="K1001" s="1">
        <f t="shared" si="687"/>
        <v>6.9577938743566514E-4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0.25243089069447899</v>
      </c>
      <c r="G1002" s="1">
        <f t="shared" ref="G1002:K1002" si="688">G996*IFERROR(G994/G992,0)</f>
        <v>7.3890722203346043E-4</v>
      </c>
      <c r="H1002" s="1">
        <f t="shared" si="688"/>
        <v>7.1172775180303963E-4</v>
      </c>
      <c r="I1002" s="1">
        <f t="shared" si="688"/>
        <v>7.3429201016147365E-4</v>
      </c>
      <c r="J1002" s="1">
        <f t="shared" si="688"/>
        <v>7.1759288919326207E-4</v>
      </c>
      <c r="K1002" s="1">
        <f t="shared" si="688"/>
        <v>6.9560998051689427E-4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9.1627383186725915E-8</v>
      </c>
      <c r="I1003" s="1">
        <f t="shared" si="689"/>
        <v>9.605775826524017E-8</v>
      </c>
      <c r="J1003" s="1">
        <f t="shared" si="689"/>
        <v>1.8822633443672378E-7</v>
      </c>
      <c r="K1003" s="1">
        <f t="shared" si="689"/>
        <v>1.6940691877088886E-7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8.5072662978367291</v>
      </c>
      <c r="G1004" s="1">
        <f t="shared" ref="G1004:K1004" si="690">SUM(G1005:G1006)</f>
        <v>7.0222045792981689</v>
      </c>
      <c r="H1004" s="1">
        <f t="shared" si="690"/>
        <v>8.3939152618611903</v>
      </c>
      <c r="I1004" s="1">
        <f t="shared" si="690"/>
        <v>6.1745261539033569</v>
      </c>
      <c r="J1004" s="1">
        <f t="shared" si="690"/>
        <v>5.0271312742201415</v>
      </c>
      <c r="K1004" s="1">
        <f t="shared" si="690"/>
        <v>2.434377792175471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8.5072662978367291</v>
      </c>
      <c r="G1005" s="1">
        <f t="shared" ref="G1005:K1005" si="691">G992-G996-G997-G1006</f>
        <v>7.0222045792981689</v>
      </c>
      <c r="H1005" s="1">
        <f t="shared" si="691"/>
        <v>8.3927205528171154</v>
      </c>
      <c r="I1005" s="1">
        <f t="shared" si="691"/>
        <v>6.173138796401834</v>
      </c>
      <c r="J1005" s="1">
        <f t="shared" si="691"/>
        <v>5.0241804096275811</v>
      </c>
      <c r="K1005" s="1">
        <f t="shared" si="691"/>
        <v>2.4333337936998864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1.194709044075591E-3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1.3873575015231742E-3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2.9508645925602167E-3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1.0439984755844546E-3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8.4514794062708223</v>
      </c>
      <c r="G1007" s="1">
        <f t="shared" ref="G1007:K1007" si="692">SUM(G1008:G1009)</f>
        <v>7.022078736540621</v>
      </c>
      <c r="H1007" s="1">
        <f t="shared" si="692"/>
        <v>8.393763218064608</v>
      </c>
      <c r="I1007" s="1">
        <f t="shared" si="692"/>
        <v>6.1744102274028405</v>
      </c>
      <c r="J1007" s="1">
        <f t="shared" si="692"/>
        <v>5.0270227127433413</v>
      </c>
      <c r="K1007" s="1">
        <f t="shared" si="692"/>
        <v>2.4342747947393448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8.4514794062708223</v>
      </c>
      <c r="G1008" s="1">
        <f t="shared" ref="G1008:K1008" si="693">G1005-G1011</f>
        <v>7.022078736540621</v>
      </c>
      <c r="H1008" s="1">
        <f t="shared" si="693"/>
        <v>8.3925685306609825</v>
      </c>
      <c r="I1008" s="1">
        <f t="shared" si="693"/>
        <v>6.1730228959489031</v>
      </c>
      <c r="J1008" s="1">
        <f t="shared" si="693"/>
        <v>5.0240719118750405</v>
      </c>
      <c r="K1008" s="1">
        <f t="shared" si="693"/>
        <v>2.4332308404348693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1.1946874036261458E-3</v>
      </c>
      <c r="I1009" s="1">
        <f t="shared" si="694"/>
        <v>1.3873314539373175E-3</v>
      </c>
      <c r="J1009" s="1">
        <f t="shared" si="694"/>
        <v>2.9508008683006874E-3</v>
      </c>
      <c r="K1009" s="1">
        <f t="shared" si="694"/>
        <v>1.0439543044756603E-3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5.5786891565907236E-2</v>
      </c>
      <c r="G1010" s="1">
        <f t="shared" si="695"/>
        <v>1.2584275754768111E-4</v>
      </c>
      <c r="H1010" s="1">
        <f t="shared" si="695"/>
        <v>1.5204379658237949E-4</v>
      </c>
      <c r="I1010" s="1">
        <f t="shared" si="695"/>
        <v>1.1592650051726904E-4</v>
      </c>
      <c r="J1010" s="1">
        <f t="shared" si="695"/>
        <v>1.0856147680041467E-4</v>
      </c>
      <c r="K1010" s="1">
        <f t="shared" si="695"/>
        <v>1.0299743612596328E-4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5.5786891565907236E-2</v>
      </c>
      <c r="G1011" s="1">
        <f t="shared" ref="G1011:K1011" si="696">G1005*IFERROR(G$994/G$992,0)</f>
        <v>1.2584275754768111E-4</v>
      </c>
      <c r="H1011" s="1">
        <f t="shared" si="696"/>
        <v>1.5202215613293417E-4</v>
      </c>
      <c r="I1011" s="1">
        <f t="shared" si="696"/>
        <v>1.1590045293141239E-4</v>
      </c>
      <c r="J1011" s="1">
        <f t="shared" si="696"/>
        <v>1.0849775254088535E-4</v>
      </c>
      <c r="K1011" s="1">
        <f t="shared" si="696"/>
        <v>1.0295326501716898E-4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2.1640449445314176E-8</v>
      </c>
      <c r="I1012" s="1">
        <f t="shared" si="697"/>
        <v>2.6047585856655625E-8</v>
      </c>
      <c r="J1012" s="1">
        <f t="shared" si="697"/>
        <v>6.3724259529325098E-8</v>
      </c>
      <c r="K1012" s="1">
        <f t="shared" si="697"/>
        <v>4.4171108794300958E-8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0.10000168285581652</v>
      </c>
      <c r="G1013" s="1">
        <f>[1]Residential!C$20</f>
        <v>0.10000096219266991</v>
      </c>
      <c r="H1013" s="1">
        <f>[1]Residential!D$20</f>
        <v>2.1570397390258838E-3</v>
      </c>
      <c r="I1013" s="1">
        <f>[1]Residential!E$20</f>
        <v>1.0805563146130217E-3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0.10000168285581652</v>
      </c>
      <c r="G1014" s="1">
        <f t="shared" ref="G1014:G1015" si="698">G1013</f>
        <v>0.10000096219266991</v>
      </c>
      <c r="H1014" s="1">
        <f t="shared" ref="H1014:H1015" si="699">H1013</f>
        <v>2.1570397390258838E-3</v>
      </c>
      <c r="I1014" s="1">
        <f t="shared" ref="I1014:I1015" si="700">I1013</f>
        <v>1.0805563146130217E-3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0.10000168285581652</v>
      </c>
      <c r="G1015" s="1">
        <f t="shared" si="698"/>
        <v>0.10000096219266991</v>
      </c>
      <c r="H1015" s="1">
        <f t="shared" si="699"/>
        <v>2.1570397390258838E-3</v>
      </c>
      <c r="I1015" s="1">
        <f t="shared" si="700"/>
        <v>1.0805563146130217E-3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13.722988619880436</v>
      </c>
      <c r="G1018" s="1">
        <f t="shared" ref="G1018:K1018" si="704">G1019+G1021</f>
        <v>12.563952328286073</v>
      </c>
      <c r="H1018" s="1">
        <f t="shared" si="704"/>
        <v>10.954053605968721</v>
      </c>
      <c r="I1018" s="1">
        <f t="shared" si="704"/>
        <v>10.286500134222868</v>
      </c>
      <c r="J1018" s="1">
        <f t="shared" si="704"/>
        <v>8.854487962721219</v>
      </c>
      <c r="K1018" s="1">
        <f t="shared" si="704"/>
        <v>3.808500879331032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12.682047262495519</v>
      </c>
      <c r="G1019" s="1">
        <f t="shared" ref="G1019:K1019" si="705">G1020</f>
        <v>11.369469475372433</v>
      </c>
      <c r="H1019" s="1">
        <f t="shared" si="705"/>
        <v>10.348297677590086</v>
      </c>
      <c r="I1019" s="1">
        <f t="shared" si="705"/>
        <v>9.7176828305805074</v>
      </c>
      <c r="J1019" s="1">
        <f t="shared" si="705"/>
        <v>8.364854049105892</v>
      </c>
      <c r="K1019" s="1">
        <f t="shared" si="705"/>
        <v>3.5978968039357211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12.682047262495519</v>
      </c>
      <c r="G1020" s="1">
        <f>[1]Residential!C$22-G1022-G1023</f>
        <v>11.369469475372433</v>
      </c>
      <c r="H1020" s="1">
        <f>[1]Residential!D$22-H1022-H1023</f>
        <v>10.348297677590086</v>
      </c>
      <c r="I1020" s="1">
        <f>[1]Residential!E$22-I1022-I1023</f>
        <v>9.7176828305805074</v>
      </c>
      <c r="J1020" s="1">
        <f>[1]Residential!F$22-J1022-J1023</f>
        <v>8.364854049105892</v>
      </c>
      <c r="K1020" s="1">
        <f>[1]Residential!G$22-K1022-K1023</f>
        <v>3.5978968039357211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1.0409413573849158</v>
      </c>
      <c r="G1021" s="1">
        <f t="shared" ref="G1021" si="706">G1022</f>
        <v>1.1944828529136389</v>
      </c>
      <c r="H1021" s="1">
        <f t="shared" ref="H1021" si="707">H1022</f>
        <v>0.60575592837863412</v>
      </c>
      <c r="I1021" s="1">
        <f t="shared" ref="I1021" si="708">I1022</f>
        <v>0.56881730364236072</v>
      </c>
      <c r="J1021" s="1">
        <f t="shared" ref="J1021" si="709">J1022</f>
        <v>0.48963391361532704</v>
      </c>
      <c r="K1021" s="1">
        <f t="shared" ref="K1021" si="710">K1022</f>
        <v>0.21060407539531109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1.0409413573849158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1.1944828529136389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0.60575592837863412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0.56881730364236072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0.48963391361532704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0.21060407539531109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3.2682071521990563</v>
      </c>
      <c r="G1023" s="1">
        <f t="shared" ref="G1023:K1023" si="711">G1024+G1026</f>
        <v>3.8319868636668089</v>
      </c>
      <c r="H1023" s="1">
        <f t="shared" si="711"/>
        <v>3.7316309622610273</v>
      </c>
      <c r="I1023" s="1">
        <f t="shared" si="711"/>
        <v>3.8857546734052049</v>
      </c>
      <c r="J1023" s="1">
        <f t="shared" si="711"/>
        <v>4.3672542039175948</v>
      </c>
      <c r="K1023" s="1">
        <f t="shared" si="711"/>
        <v>4.4886434667933868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2.9965391980393381</v>
      </c>
      <c r="G1024" s="1">
        <f t="shared" ref="G1024:K1024" si="712">G1025</f>
        <v>3.520247399142332</v>
      </c>
      <c r="H1024" s="1">
        <f t="shared" si="712"/>
        <v>3.5252691243995025</v>
      </c>
      <c r="I1024" s="1">
        <f t="shared" si="712"/>
        <v>3.6708798602019201</v>
      </c>
      <c r="J1024" s="1">
        <f t="shared" si="712"/>
        <v>4.1257507232546855</v>
      </c>
      <c r="K1024" s="1">
        <f t="shared" si="712"/>
        <v>4.2404334615344883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2.9965391980393381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3.520247399142332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3.5252691243995025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3.6708798602019201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4.1257507232546855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4.2404334615344883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0.27166795415971806</v>
      </c>
      <c r="G1026" s="1">
        <f t="shared" ref="G1026:K1026" si="713">G1027</f>
        <v>0.31173946452447682</v>
      </c>
      <c r="H1026" s="1">
        <f t="shared" si="713"/>
        <v>0.20636183786152498</v>
      </c>
      <c r="I1026" s="1">
        <f t="shared" si="713"/>
        <v>0.21487481320328472</v>
      </c>
      <c r="J1026" s="1">
        <f t="shared" si="713"/>
        <v>0.24150348066290966</v>
      </c>
      <c r="K1026" s="1">
        <f t="shared" si="713"/>
        <v>0.24821000525889814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0.27166795415971806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0.31173946452447682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0.20636183786152498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0.21487481320328472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0.24150348066290966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0.24821000525889814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2.9298448232701748</v>
      </c>
      <c r="I1028" s="1">
        <f>[1]Residential!E$23</f>
        <v>2.9299899837563093</v>
      </c>
      <c r="J1028" s="1">
        <f>[1]Residential!F$23</f>
        <v>5.4715605616412102</v>
      </c>
      <c r="K1028" s="1">
        <f>[1]Residential!G$23</f>
        <v>5.4713394821405785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0.94307380923175721</v>
      </c>
      <c r="I1029" s="1">
        <f t="shared" si="714"/>
        <v>0.943207999876435</v>
      </c>
      <c r="J1029" s="1">
        <f t="shared" si="714"/>
        <v>2.4074859694499633</v>
      </c>
      <c r="K1029" s="1">
        <f t="shared" si="714"/>
        <v>2.4073890470247781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0.94307380923175721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0.943207999876435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2.4074859694499633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2.4073890470247781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1.9867710140384176</v>
      </c>
      <c r="I1031" s="1">
        <f t="shared" si="715"/>
        <v>1.9867819838798741</v>
      </c>
      <c r="J1031" s="1">
        <f t="shared" si="715"/>
        <v>3.0640745921912469</v>
      </c>
      <c r="K1031" s="1">
        <f t="shared" si="715"/>
        <v>3.0639504351158005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1.9867710140384176</v>
      </c>
      <c r="I1032" s="1">
        <f t="shared" si="716"/>
        <v>1.9867819838798741</v>
      </c>
      <c r="J1032" s="1">
        <f t="shared" si="716"/>
        <v>3.0640745921912469</v>
      </c>
      <c r="K1032" s="1">
        <f t="shared" si="716"/>
        <v>3.0639504351158005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1.1137105755641089E-3</v>
      </c>
      <c r="I1033" s="1">
        <f>[1]Residential!E$24</f>
        <v>2.5698601386485009E-4</v>
      </c>
      <c r="J1033" s="1">
        <f>[1]Residential!F$24</f>
        <v>8.8171546225558922E-2</v>
      </c>
      <c r="K1033" s="1">
        <f>[1]Residential!G$24</f>
        <v>6.4493111267575912E-2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1.1137105755641089E-3</v>
      </c>
      <c r="I1034" s="1">
        <f t="shared" si="717"/>
        <v>2.5698601386485009E-4</v>
      </c>
      <c r="J1034" s="1">
        <f t="shared" si="717"/>
        <v>8.8171546225558922E-2</v>
      </c>
      <c r="K1034" s="1">
        <f t="shared" si="717"/>
        <v>6.4493111267575912E-2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5.6048518123295077</v>
      </c>
      <c r="G1040" s="1">
        <f>[1]Residential!C$21</f>
        <v>9.6836483930166697</v>
      </c>
      <c r="H1040" s="1">
        <f>[1]Residential!D$21</f>
        <v>9.8190193394764655</v>
      </c>
      <c r="I1040" s="1">
        <f>[1]Residential!E$21</f>
        <v>10.443084050081634</v>
      </c>
      <c r="J1040" s="1">
        <f>[1]Residential!F$21</f>
        <v>10.605606934297194</v>
      </c>
      <c r="K1040" s="1">
        <f>[1]Residential!G$21</f>
        <v>10.551608253053919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0.14505636253722062</v>
      </c>
      <c r="G1041" s="1">
        <f t="shared" ref="G1041:K1041" si="721">SUM(G1042:G1044)</f>
        <v>1.88688103264022E-2</v>
      </c>
      <c r="H1041" s="1">
        <f t="shared" si="721"/>
        <v>8.4389452848010207E-2</v>
      </c>
      <c r="I1041" s="1">
        <f t="shared" si="721"/>
        <v>0.57700872264202863</v>
      </c>
      <c r="J1041" s="1">
        <f t="shared" si="721"/>
        <v>1.3964780461544988</v>
      </c>
      <c r="K1041" s="1">
        <f t="shared" si="721"/>
        <v>1.3328416295012571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0.14503736733206052</v>
      </c>
      <c r="G1042" s="1">
        <f t="shared" si="722"/>
        <v>1.8843540050896786E-2</v>
      </c>
      <c r="H1042" s="1">
        <f t="shared" si="722"/>
        <v>8.4363391874448634E-2</v>
      </c>
      <c r="I1042" s="1">
        <f t="shared" si="722"/>
        <v>0.56344067650826779</v>
      </c>
      <c r="J1042" s="1">
        <f t="shared" si="722"/>
        <v>1.3720338475084981</v>
      </c>
      <c r="K1042" s="1">
        <f t="shared" si="722"/>
        <v>1.3254470492969033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1.8995205160117106E-5</v>
      </c>
      <c r="G1044" s="1">
        <f t="shared" si="723"/>
        <v>2.527027550541577E-5</v>
      </c>
      <c r="H1044" s="1">
        <f t="shared" si="723"/>
        <v>2.6060973561576521E-5</v>
      </c>
      <c r="I1044" s="1">
        <f t="shared" si="723"/>
        <v>1.3568046133760881E-2</v>
      </c>
      <c r="J1044" s="1">
        <f t="shared" si="723"/>
        <v>2.4444198646000739E-2</v>
      </c>
      <c r="K1044" s="1">
        <f t="shared" si="723"/>
        <v>7.3945802043538702E-3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5.4597954497922867</v>
      </c>
      <c r="G1045" s="1">
        <f t="shared" ref="G1045:K1045" si="724">G1040-G1041</f>
        <v>9.6647795826902669</v>
      </c>
      <c r="H1045" s="1">
        <f t="shared" si="724"/>
        <v>9.734629886628456</v>
      </c>
      <c r="I1045" s="1">
        <f t="shared" si="724"/>
        <v>9.8660753274396047</v>
      </c>
      <c r="J1045" s="1">
        <f t="shared" si="724"/>
        <v>9.2091288881426951</v>
      </c>
      <c r="K1045" s="1">
        <f t="shared" si="724"/>
        <v>9.2187666235526624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15.194968811827279</v>
      </c>
      <c r="G1046" s="1">
        <f>[1]Residential!C$25</f>
        <v>18.073921357082376</v>
      </c>
      <c r="H1046" s="1">
        <f>[1]Residential!D$25</f>
        <v>23.206437654793479</v>
      </c>
      <c r="I1046" s="1">
        <f>[1]Residential!E$25</f>
        <v>28.897015478929205</v>
      </c>
      <c r="J1046" s="1">
        <f>[1]Residential!F$25</f>
        <v>36.196127646193375</v>
      </c>
      <c r="K1046" s="1">
        <f>[1]Residential!G$25</f>
        <v>66.339754157659954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13.103975634428096</v>
      </c>
      <c r="G1047" s="1">
        <f t="shared" ref="G1047:K1047" si="725">G1046-G1050</f>
        <v>15.724896337105305</v>
      </c>
      <c r="H1047" s="1">
        <f t="shared" si="725"/>
        <v>17.359734378011183</v>
      </c>
      <c r="I1047" s="1">
        <f t="shared" si="725"/>
        <v>19.841376368339098</v>
      </c>
      <c r="J1047" s="1">
        <f t="shared" si="725"/>
        <v>25.220640233475329</v>
      </c>
      <c r="K1047" s="1">
        <f t="shared" si="725"/>
        <v>53.385727251036215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13.103975634428096</v>
      </c>
      <c r="G1048" s="1">
        <f t="shared" ref="G1048:K1048" si="726">G1047-G1049</f>
        <v>15.724896337105305</v>
      </c>
      <c r="H1048" s="1">
        <f t="shared" si="726"/>
        <v>17.35467588494916</v>
      </c>
      <c r="I1048" s="1">
        <f t="shared" si="726"/>
        <v>19.835850798007108</v>
      </c>
      <c r="J1048" s="1">
        <f t="shared" si="726"/>
        <v>25.210006526244666</v>
      </c>
      <c r="K1048" s="1">
        <f t="shared" si="726"/>
        <v>53.380361907862763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5.0584930620220757E-3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5.5255703319894E-3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1.0633707230662637E-2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5.3653431734531406E-3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2.0909931773991826</v>
      </c>
      <c r="G1050" s="1">
        <f t="shared" ref="G1050:K1050" si="727">SUM(G1051:G1052)</f>
        <v>2.3490250199770717</v>
      </c>
      <c r="H1050" s="1">
        <f t="shared" si="727"/>
        <v>5.8467032767822982</v>
      </c>
      <c r="I1050" s="1">
        <f t="shared" si="727"/>
        <v>9.0556391105901088</v>
      </c>
      <c r="J1050" s="1">
        <f t="shared" si="727"/>
        <v>10.975487412718044</v>
      </c>
      <c r="K1050" s="1">
        <f t="shared" si="727"/>
        <v>12.954026906623737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2.0909931773991826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2.3490250199770717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5.8458657857424008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9.0546540867640282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10.973109015856441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12.953116539953028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8.3749103989698881E-4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9.8502382608145521E-4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2.378396861603536E-3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9.103666707096455E-4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156.63339533371217</v>
      </c>
      <c r="G1053" s="3">
        <f>[1]Residential!C$245</f>
        <v>162.45996073497702</v>
      </c>
      <c r="H1053" s="3">
        <f>[1]Residential!D$245</f>
        <v>164.31635203966727</v>
      </c>
      <c r="I1053" s="3">
        <f>[1]Residential!E$245</f>
        <v>164.29011173012753</v>
      </c>
      <c r="J1053" s="3">
        <f>[1]Residential!F$245</f>
        <v>165.39915025002148</v>
      </c>
      <c r="K1053" s="3">
        <f>[1]Residential!G$245</f>
        <v>163.10423984994992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129.65511255545229</v>
      </c>
      <c r="G1054" s="1">
        <f>[1]Residential!C$116</f>
        <v>136.31507098622245</v>
      </c>
      <c r="H1054" s="1">
        <f>[1]Residential!D$116</f>
        <v>138.18729642794378</v>
      </c>
      <c r="I1054" s="1">
        <f>[1]Residential!E$116</f>
        <v>138.07757562760366</v>
      </c>
      <c r="J1054" s="1">
        <f>[1]Residential!F$116</f>
        <v>138.7109899720466</v>
      </c>
      <c r="K1054" s="1">
        <f>[1]Residential!G$116</f>
        <v>136.80586354483913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27.968329213613075</v>
      </c>
      <c r="G1055" s="1">
        <f t="shared" ref="G1055:K1055" si="730">SUM(G1056:G1057)</f>
        <v>30.09708354587335</v>
      </c>
      <c r="H1055" s="1">
        <f t="shared" si="730"/>
        <v>33.597926060827078</v>
      </c>
      <c r="I1055" s="1">
        <f t="shared" si="730"/>
        <v>32.619854586956038</v>
      </c>
      <c r="J1055" s="1">
        <f t="shared" si="730"/>
        <v>36.180327978371594</v>
      </c>
      <c r="K1055" s="1">
        <f t="shared" si="730"/>
        <v>72.331344861129736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8.9080010180812934</v>
      </c>
      <c r="G1056" s="1">
        <f>[1]Residential!C$102</f>
        <v>7.3936829171532699</v>
      </c>
      <c r="H1056" s="1">
        <f>[1]Residential!D$102</f>
        <v>8.8055319394711429</v>
      </c>
      <c r="I1056" s="1">
        <f>[1]Residential!E$102</f>
        <v>4.7424426546217431</v>
      </c>
      <c r="J1056" s="1">
        <f>[1]Residential!F$102</f>
        <v>1.6332819979622373</v>
      </c>
      <c r="K1056" s="1">
        <f>[1]Residential!G$102</f>
        <v>0.54396160572807128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19.060328195531781</v>
      </c>
      <c r="G1057" s="1">
        <f>[1]Residential!C$104</f>
        <v>22.703400628720079</v>
      </c>
      <c r="H1057" s="1">
        <f>[1]Residential!D$104</f>
        <v>24.792394121355937</v>
      </c>
      <c r="I1057" s="1">
        <f>[1]Residential!E$104</f>
        <v>27.877411932334297</v>
      </c>
      <c r="J1057" s="1">
        <f>[1]Residential!F$104</f>
        <v>34.547045980409358</v>
      </c>
      <c r="K1057" s="1">
        <f>[1]Residential!G$104</f>
        <v>71.787383255401664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45.124388167537539</v>
      </c>
      <c r="G1058" s="1">
        <f t="shared" ref="G1058:K1058" si="731">G1059</f>
        <v>38.447529852016075</v>
      </c>
      <c r="H1058" s="1">
        <f t="shared" si="731"/>
        <v>38.929515599546122</v>
      </c>
      <c r="I1058" s="1">
        <f t="shared" si="731"/>
        <v>37.574432126165689</v>
      </c>
      <c r="J1058" s="1">
        <f t="shared" si="731"/>
        <v>22.667632271763601</v>
      </c>
      <c r="K1058" s="1">
        <f t="shared" si="731"/>
        <v>1.8563016869091278E-3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45.124388167537539</v>
      </c>
      <c r="G1059" s="1">
        <f>[1]Residential!C$105</f>
        <v>38.447529852016075</v>
      </c>
      <c r="H1059" s="1">
        <f>[1]Residential!D$105</f>
        <v>38.929515599546122</v>
      </c>
      <c r="I1059" s="1">
        <f>[1]Residential!E$105</f>
        <v>37.574432126165689</v>
      </c>
      <c r="J1059" s="1">
        <f>[1]Residential!F$105</f>
        <v>22.667632271763601</v>
      </c>
      <c r="K1059" s="1">
        <f>[1]Residential!G$105</f>
        <v>1.8563016869091278E-3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36.569916538205462</v>
      </c>
      <c r="G1060" s="1">
        <f t="shared" ref="G1060:K1060" si="732">SUM(G1061:G1062)</f>
        <v>39.170468689548329</v>
      </c>
      <c r="H1060" s="1">
        <f t="shared" si="732"/>
        <v>37.338001739167254</v>
      </c>
      <c r="I1060" s="1">
        <f t="shared" si="732"/>
        <v>37.165303983345098</v>
      </c>
      <c r="J1060" s="1">
        <f t="shared" si="732"/>
        <v>31.587287895945149</v>
      </c>
      <c r="K1060" s="1">
        <f t="shared" si="732"/>
        <v>15.62828835098138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36.569916538205462</v>
      </c>
      <c r="G1061" s="1">
        <f>[1]Residential!C$106</f>
        <v>39.170468689548329</v>
      </c>
      <c r="H1061" s="1">
        <f>[1]Residential!D$106</f>
        <v>37.327884753043207</v>
      </c>
      <c r="I1061" s="1">
        <f>[1]Residential!E$106</f>
        <v>37.154662144187192</v>
      </c>
      <c r="J1061" s="1">
        <f>[1]Residential!F$106</f>
        <v>31.56793803524673</v>
      </c>
      <c r="K1061" s="1">
        <f>[1]Residential!G$106</f>
        <v>15.618919020365052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1.011698612404415E-2</v>
      </c>
      <c r="I1062" s="1">
        <f>[1]Residential!E$107</f>
        <v>1.0641839157905513E-2</v>
      </c>
      <c r="J1062" s="1">
        <f>[1]Residential!F$107</f>
        <v>1.9349860698418889E-2</v>
      </c>
      <c r="K1062" s="1">
        <f>[1]Residential!G$107</f>
        <v>9.3693306163286135E-3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7.2001211656187836E-2</v>
      </c>
      <c r="G1063" s="1">
        <f t="shared" ref="G1063:K1063" si="733">G1064</f>
        <v>7.2000692778722356E-2</v>
      </c>
      <c r="H1063" s="1">
        <f t="shared" si="733"/>
        <v>1.5530686120986362E-3</v>
      </c>
      <c r="I1063" s="1">
        <f t="shared" si="733"/>
        <v>7.7800054652137497E-4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7.2001211656187836E-2</v>
      </c>
      <c r="G1064" s="1">
        <f>[1]Residential!C$108</f>
        <v>7.2000692778722356E-2</v>
      </c>
      <c r="H1064" s="1">
        <f>[1]Residential!D$108</f>
        <v>1.5530686120986362E-3</v>
      </c>
      <c r="I1064" s="1">
        <f>[1]Residential!E$108</f>
        <v>7.7800054652137497E-4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3.8554671564498992</v>
      </c>
      <c r="G1065" s="1">
        <f>SUM([1]Residential!C$109:C$110)</f>
        <v>7.7102018063260376</v>
      </c>
      <c r="H1065" s="1">
        <f>SUM([1]Residential!D$109:D$110)</f>
        <v>7.9495862610130565</v>
      </c>
      <c r="I1065" s="1">
        <f>SUM([1]Residential!E$109:E$110)</f>
        <v>8.4647195313221584</v>
      </c>
      <c r="J1065" s="1">
        <f>SUM([1]Residential!F$109:F$110)</f>
        <v>8.616218214090944</v>
      </c>
      <c r="K1065" s="1">
        <f>SUM([1]Residential!G$109:G$110)</f>
        <v>8.5728931996305917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7.3622289738428964E-2</v>
      </c>
      <c r="G1066" s="1">
        <f>[1]Residential!C$109</f>
        <v>1.7191852516163366E-2</v>
      </c>
      <c r="H1066" s="1">
        <f>[1]Residential!D$109</f>
        <v>6.3801990403019593E-2</v>
      </c>
      <c r="I1066" s="1">
        <f>[1]Residential!E$109</f>
        <v>0.542946883753057</v>
      </c>
      <c r="J1066" s="1">
        <f>[1]Residential!F$109</f>
        <v>1.2597424704482101</v>
      </c>
      <c r="K1066" s="1">
        <f>[1]Residential!G$109</f>
        <v>1.2597435334721148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7.3612648861782967E-2</v>
      </c>
      <c r="G1067" s="1">
        <f t="shared" ref="G1067:K1067" si="734">IFERROR(G$1066/G$1041,0)*G1042</f>
        <v>1.7168828126071109E-2</v>
      </c>
      <c r="H1067" s="1">
        <f t="shared" si="734"/>
        <v>6.3782287206364627E-2</v>
      </c>
      <c r="I1067" s="1">
        <f t="shared" si="734"/>
        <v>0.53017978322602832</v>
      </c>
      <c r="J1067" s="1">
        <f t="shared" si="734"/>
        <v>1.2376917154970415</v>
      </c>
      <c r="K1067" s="1">
        <f t="shared" si="734"/>
        <v>1.2527545001248734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9.6408766460016734E-6</v>
      </c>
      <c r="G1069" s="1">
        <f t="shared" si="736"/>
        <v>2.3024390092258705E-5</v>
      </c>
      <c r="H1069" s="1">
        <f t="shared" si="736"/>
        <v>1.9703196654962762E-5</v>
      </c>
      <c r="I1069" s="1">
        <f t="shared" si="736"/>
        <v>1.2767100527028669E-2</v>
      </c>
      <c r="J1069" s="1">
        <f t="shared" si="736"/>
        <v>2.205075495116874E-2</v>
      </c>
      <c r="K1069" s="1">
        <f t="shared" si="736"/>
        <v>6.989033347241283E-3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3.7818448667114701</v>
      </c>
      <c r="G1070" s="1">
        <f t="shared" ref="G1070:K1070" si="737">G1065-G1066</f>
        <v>7.6930099538098746</v>
      </c>
      <c r="H1070" s="1">
        <f t="shared" si="737"/>
        <v>7.8857842706100367</v>
      </c>
      <c r="I1070" s="1">
        <f t="shared" si="737"/>
        <v>7.9217726475691013</v>
      </c>
      <c r="J1070" s="1">
        <f t="shared" si="737"/>
        <v>7.3564757436427337</v>
      </c>
      <c r="K1070" s="1">
        <f t="shared" si="737"/>
        <v>7.3131496661584769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9.1310740289967676</v>
      </c>
      <c r="G1071" s="1">
        <f t="shared" ref="G1071:K1071" si="738">G1072</f>
        <v>8.1860180222681489</v>
      </c>
      <c r="H1071" s="1">
        <f t="shared" si="738"/>
        <v>7.4507743278648615</v>
      </c>
      <c r="I1071" s="1">
        <f t="shared" si="738"/>
        <v>6.9967316380179678</v>
      </c>
      <c r="J1071" s="1">
        <f t="shared" si="738"/>
        <v>6.0226949153562499</v>
      </c>
      <c r="K1071" s="1">
        <f t="shared" si="738"/>
        <v>2.5904856988337213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9.1310740289967676</v>
      </c>
      <c r="G1072" s="1">
        <f>[1]Residential!C$111</f>
        <v>8.1860180222681489</v>
      </c>
      <c r="H1072" s="1">
        <f>[1]Residential!D$111</f>
        <v>7.4507743278648615</v>
      </c>
      <c r="I1072" s="1">
        <f>[1]Residential!E$111</f>
        <v>6.9967316380179678</v>
      </c>
      <c r="J1072" s="1">
        <f>[1]Residential!F$111</f>
        <v>6.0226949153562499</v>
      </c>
      <c r="K1072" s="1">
        <f>[1]Residential!G$111</f>
        <v>2.5904856988337213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2.6968852782354049</v>
      </c>
      <c r="G1073" s="1">
        <f t="shared" ref="G1073:K1073" si="739">G1074</f>
        <v>3.1682226592280998</v>
      </c>
      <c r="H1073" s="1">
        <f t="shared" si="739"/>
        <v>3.1727422119595547</v>
      </c>
      <c r="I1073" s="1">
        <f t="shared" si="739"/>
        <v>3.3037918741817291</v>
      </c>
      <c r="J1073" s="1">
        <f t="shared" si="739"/>
        <v>3.713175650929216</v>
      </c>
      <c r="K1073" s="1">
        <f t="shared" si="739"/>
        <v>3.8163901153810391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2.6968852782354049</v>
      </c>
      <c r="G1074" s="1">
        <f>[1]Residential!C$112</f>
        <v>3.1682226592280998</v>
      </c>
      <c r="H1074" s="1">
        <f>[1]Residential!D$112</f>
        <v>3.1727422119595547</v>
      </c>
      <c r="I1074" s="1">
        <f>[1]Residential!E$112</f>
        <v>3.3037918741817291</v>
      </c>
      <c r="J1074" s="1">
        <f>[1]Residential!F$112</f>
        <v>3.713175650929216</v>
      </c>
      <c r="K1074" s="1">
        <f>[1]Residential!G$112</f>
        <v>3.8163901153810391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0.94307380923175721</v>
      </c>
      <c r="I1075" s="1">
        <f t="shared" si="740"/>
        <v>0.94320799987643489</v>
      </c>
      <c r="J1075" s="1">
        <f t="shared" si="740"/>
        <v>2.4074859694499633</v>
      </c>
      <c r="K1075" s="1">
        <f t="shared" si="740"/>
        <v>2.4073890470247785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0.94307380923175721</v>
      </c>
      <c r="I1076" s="1">
        <f>[1]Residential!E$113</f>
        <v>0.94320799987643489</v>
      </c>
      <c r="J1076" s="1">
        <f>[1]Residential!F$113</f>
        <v>2.4074859694499633</v>
      </c>
      <c r="K1076" s="1">
        <f>[1]Residential!G$113</f>
        <v>2.4073890470247785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3.4517144884094249</v>
      </c>
      <c r="G1079" s="1">
        <f>[1]Residential!C$10-[1]Residential!C$223</f>
        <v>8.5222760750009492</v>
      </c>
      <c r="H1079" s="1">
        <f>[1]Residential!D$10-[1]Residential!D$223</f>
        <v>8.8041233497220084</v>
      </c>
      <c r="I1079" s="1">
        <f>[1]Residential!E$10-[1]Residential!E$223</f>
        <v>11.008755887192033</v>
      </c>
      <c r="J1079" s="1">
        <f>[1]Residential!F$10-[1]Residential!F$223</f>
        <v>27.516167076139894</v>
      </c>
      <c r="K1079" s="1">
        <f>[1]Residential!G$10-[1]Residential!G$223</f>
        <v>31.457215970170964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26.978282778259882</v>
      </c>
      <c r="G1080" s="1">
        <f>[1]Residential!C$224</f>
        <v>26.144889748754565</v>
      </c>
      <c r="H1080" s="1">
        <f>[1]Residential!D$224</f>
        <v>26.129055611723491</v>
      </c>
      <c r="I1080" s="1">
        <f>[1]Residential!E$224</f>
        <v>26.212536102523849</v>
      </c>
      <c r="J1080" s="1">
        <f>[1]Residential!F$224</f>
        <v>26.688160277974891</v>
      </c>
      <c r="K1080" s="1">
        <f>[1]Residential!G$224</f>
        <v>26.298376305110757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9.8845859582331563</v>
      </c>
      <c r="G1081" s="1">
        <f t="shared" ref="G1081:K1081" si="742">SUM(G1082:G1083)</f>
        <v>10.60416672361799</v>
      </c>
      <c r="H1081" s="1">
        <f t="shared" si="742"/>
        <v>15.933861648742146</v>
      </c>
      <c r="I1081" s="1">
        <f t="shared" si="742"/>
        <v>17.573439626536345</v>
      </c>
      <c r="J1081" s="1">
        <f t="shared" si="742"/>
        <v>17.680588149425471</v>
      </c>
      <c r="K1081" s="1">
        <f t="shared" si="742"/>
        <v>19.478793739944823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6.6446954306146431</v>
      </c>
      <c r="G1082" s="1">
        <f>[1]Residential!C$231-G1056</f>
        <v>6.9687096006961928</v>
      </c>
      <c r="H1082" s="1">
        <f>[1]Residential!D$231-H1056</f>
        <v>6.9022379416142368</v>
      </c>
      <c r="I1082" s="1">
        <f>[1]Residential!E$231-I1056</f>
        <v>3.6243779253052706</v>
      </c>
      <c r="J1082" s="1">
        <f>[1]Residential!F$231-J1056</f>
        <v>1.2482209167250284</v>
      </c>
      <c r="K1082" s="1">
        <f>[1]Residential!G$231-K1056</f>
        <v>0.41571656793847722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3.2398905276185133</v>
      </c>
      <c r="G1083" s="1">
        <f>[1]Residential!C$233-G1057</f>
        <v>3.635457122921796</v>
      </c>
      <c r="H1083" s="1">
        <f>[1]Residential!D$233-H1057</f>
        <v>9.0316237071279097</v>
      </c>
      <c r="I1083" s="1">
        <f>[1]Residential!E$233-I1057</f>
        <v>13.949061701231074</v>
      </c>
      <c r="J1083" s="1">
        <f>[1]Residential!F$233-J1057</f>
        <v>16.432367232700443</v>
      </c>
      <c r="K1083" s="1">
        <f>[1]Residential!G$233-K1057</f>
        <v>19.063077172006345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6.9844567036921248</v>
      </c>
      <c r="G1084" s="1">
        <f t="shared" ref="G1084:K1084" si="743">G1085</f>
        <v>6.0038081292869094</v>
      </c>
      <c r="H1084" s="1">
        <f t="shared" si="743"/>
        <v>8.6435696376412352E-3</v>
      </c>
      <c r="I1084" s="1">
        <f t="shared" si="743"/>
        <v>1.2893532550322107E-3</v>
      </c>
      <c r="J1084" s="1">
        <f t="shared" si="743"/>
        <v>7.9218929339930355E-4</v>
      </c>
      <c r="K1084" s="1">
        <f t="shared" si="743"/>
        <v>2.0801357641138884E-4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6.9844567036921248</v>
      </c>
      <c r="G1085" s="1">
        <f>[1]Residential!C$234-G1059</f>
        <v>6.0038081292869094</v>
      </c>
      <c r="H1085" s="1">
        <f>[1]Residential!D$234-H1059</f>
        <v>8.6435696376412352E-3</v>
      </c>
      <c r="I1085" s="1">
        <f>[1]Residential!E$234-I1059</f>
        <v>1.2893532550322107E-3</v>
      </c>
      <c r="J1085" s="1">
        <f>[1]Residential!F$234-J1059</f>
        <v>7.9218929339930355E-4</v>
      </c>
      <c r="K1085" s="1">
        <f>[1]Residential!G$234-K1059</f>
        <v>2.0801357641138884E-4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6.3804497233775521</v>
      </c>
      <c r="G1086" s="1">
        <f t="shared" ref="G1086:K1086" si="744">SUM(G1087:G1088)</f>
        <v>5.2947422527908117</v>
      </c>
      <c r="H1086" s="1">
        <f t="shared" si="744"/>
        <v>6.381346240262415</v>
      </c>
      <c r="I1086" s="1">
        <f t="shared" si="744"/>
        <v>4.7558871337877031</v>
      </c>
      <c r="J1086" s="1">
        <f t="shared" si="744"/>
        <v>4.0440873065781515</v>
      </c>
      <c r="K1086" s="1">
        <f t="shared" si="744"/>
        <v>2.0002158891202635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6.3804497233775521</v>
      </c>
      <c r="G1087" s="1">
        <f>[1]Residential!C$235-G1061</f>
        <v>5.2947422527908117</v>
      </c>
      <c r="H1087" s="1">
        <f>[1]Residential!D$235-H1061</f>
        <v>6.3793140401784427</v>
      </c>
      <c r="I1087" s="1">
        <f>[1]Residential!E$235-I1061</f>
        <v>4.7535147524600987</v>
      </c>
      <c r="J1087" s="1">
        <f>[1]Residential!F$235-J1061</f>
        <v>4.0387580451239877</v>
      </c>
      <c r="K1087" s="1">
        <f>[1]Residential!G$235-K1061</f>
        <v>1.9982615239739694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2.0322000839725803E-3</v>
      </c>
      <c r="I1088" s="1">
        <f>[1]Residential!E$236-I1062</f>
        <v>2.372381327604629E-3</v>
      </c>
      <c r="J1088" s="1">
        <f>[1]Residential!F$236-J1062</f>
        <v>5.3292614541637535E-3</v>
      </c>
      <c r="K1088" s="1">
        <f>[1]Residential!G$236-K1062</f>
        <v>1.9543651462940997E-3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1.3170392182549142</v>
      </c>
      <c r="G1091" s="1">
        <f t="shared" ref="G1091:K1091" si="745">SUM(G1092,G1096)</f>
        <v>1.4633767670010931</v>
      </c>
      <c r="H1091" s="1">
        <f t="shared" si="745"/>
        <v>1.3865790261900983</v>
      </c>
      <c r="I1091" s="1">
        <f t="shared" si="745"/>
        <v>1.4764325949916692</v>
      </c>
      <c r="J1091" s="1">
        <f t="shared" si="745"/>
        <v>1.5028614082646394</v>
      </c>
      <c r="K1091" s="1">
        <f t="shared" si="745"/>
        <v>1.4947749363689973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2.5149596401314145E-2</v>
      </c>
      <c r="G1092" s="1">
        <f>[1]Residential!C$238-G1066</f>
        <v>3.262970047453375E-3</v>
      </c>
      <c r="H1092" s="1">
        <f>[1]Residential!D$238-H1066</f>
        <v>1.1128441005272549E-2</v>
      </c>
      <c r="I1092" s="1">
        <f>[1]Residential!E$238-I1066</f>
        <v>9.4701835489752528E-2</v>
      </c>
      <c r="J1092" s="1">
        <f>[1]Residential!F$238-J1066</f>
        <v>0.21972729753900677</v>
      </c>
      <c r="K1092" s="1">
        <f>[1]Residential!G$238-K1066</f>
        <v>0.21964965808371173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2.5146303048751175E-2</v>
      </c>
      <c r="G1093" s="1">
        <f t="shared" ref="G1093:K1095" si="746">IFERROR(G$1092/G$1041,0)*G1042</f>
        <v>3.2586000765522584E-3</v>
      </c>
      <c r="H1093" s="1">
        <f t="shared" si="746"/>
        <v>1.1125004343497502E-2</v>
      </c>
      <c r="I1093" s="1">
        <f t="shared" si="746"/>
        <v>9.247497336019346E-2</v>
      </c>
      <c r="J1093" s="1">
        <f t="shared" si="746"/>
        <v>0.21588115207056729</v>
      </c>
      <c r="K1093" s="1">
        <f t="shared" si="746"/>
        <v>0.21843104592634185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3.2933525629703031E-6</v>
      </c>
      <c r="G1095" s="1">
        <f t="shared" si="746"/>
        <v>4.3699709011166168E-6</v>
      </c>
      <c r="H1095" s="1">
        <f t="shared" si="746"/>
        <v>3.4366617750479967E-6</v>
      </c>
      <c r="I1095" s="1">
        <f t="shared" si="746"/>
        <v>2.2268621295590861E-3</v>
      </c>
      <c r="J1095" s="1">
        <f t="shared" si="746"/>
        <v>3.8461454684395133E-3</v>
      </c>
      <c r="K1095" s="1">
        <f t="shared" si="746"/>
        <v>1.2186121573698782E-3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1.2918896218536</v>
      </c>
      <c r="G1096" s="1">
        <f>[1]Residential!C$239-G1070</f>
        <v>1.4601137969536397</v>
      </c>
      <c r="H1096" s="1">
        <f>[1]Residential!D$239-H1070</f>
        <v>1.3754505851848258</v>
      </c>
      <c r="I1096" s="1">
        <f>[1]Residential!E$239-I1070</f>
        <v>1.3817307595019166</v>
      </c>
      <c r="J1096" s="1">
        <f>[1]Residential!F$239-J1070</f>
        <v>1.2831341107256327</v>
      </c>
      <c r="K1096" s="1">
        <f>[1]Residential!G$239-K1070</f>
        <v>1.2751252782852855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0.52047067869245822</v>
      </c>
      <c r="G1097" s="1">
        <f t="shared" ref="G1097:K1097" si="747">G1098</f>
        <v>0.59724142645681866</v>
      </c>
      <c r="H1097" s="1">
        <f t="shared" si="747"/>
        <v>0.30287796418931734</v>
      </c>
      <c r="I1097" s="1">
        <f t="shared" si="747"/>
        <v>0.28440865182118014</v>
      </c>
      <c r="J1097" s="1">
        <f t="shared" si="747"/>
        <v>0.24481695680766347</v>
      </c>
      <c r="K1097" s="1">
        <f t="shared" si="747"/>
        <v>0.10530203769765567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0.52047067869245822</v>
      </c>
      <c r="G1098" s="1">
        <f>[1]Residential!C$240-G1072</f>
        <v>0.59724142645681866</v>
      </c>
      <c r="H1098" s="1">
        <f>[1]Residential!D$240-H1072</f>
        <v>0.30287796418931734</v>
      </c>
      <c r="I1098" s="1">
        <f>[1]Residential!E$240-I1072</f>
        <v>0.28440865182118014</v>
      </c>
      <c r="J1098" s="1">
        <f>[1]Residential!F$240-J1072</f>
        <v>0.24481695680766347</v>
      </c>
      <c r="K1098" s="1">
        <f>[1]Residential!G$240-K1072</f>
        <v>0.10530203769765567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0.16979247134982378</v>
      </c>
      <c r="G1099" s="1">
        <f t="shared" ref="G1099" si="748">G1100</f>
        <v>0.19483716532779827</v>
      </c>
      <c r="H1099" s="1">
        <f t="shared" ref="H1099" si="749">H1100</f>
        <v>0.12897614866345286</v>
      </c>
      <c r="I1099" s="1">
        <f t="shared" ref="I1099" si="750">I1100</f>
        <v>0.13429675825205267</v>
      </c>
      <c r="J1099" s="1">
        <f t="shared" ref="J1099" si="751">J1100</f>
        <v>0.15093967541431841</v>
      </c>
      <c r="K1099" s="1">
        <f t="shared" ref="K1099" si="752">K1100</f>
        <v>0.15513125328681143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0.16979247134982378</v>
      </c>
      <c r="G1100" s="1">
        <f>[1]Residential!C$241-G1074</f>
        <v>0.19483716532779827</v>
      </c>
      <c r="H1100" s="1">
        <f>[1]Residential!D$241-H1074</f>
        <v>0.12897614866345286</v>
      </c>
      <c r="I1100" s="1">
        <f>[1]Residential!E$241-I1074</f>
        <v>0.13429675825205267</v>
      </c>
      <c r="J1100" s="1">
        <f>[1]Residential!F$241-J1074</f>
        <v>0.15093967541431841</v>
      </c>
      <c r="K1100" s="1">
        <f>[1]Residential!G$241-K1074</f>
        <v>0.15513125328681143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1.9867710140384176</v>
      </c>
      <c r="I1101" s="1">
        <f t="shared" ref="I1101" si="755">I1102</f>
        <v>1.9867819838798744</v>
      </c>
      <c r="J1101" s="1">
        <f t="shared" ref="J1101" si="756">J1102</f>
        <v>3.0640745921912469</v>
      </c>
      <c r="K1101" s="1">
        <f t="shared" ref="K1101" si="757">K1102</f>
        <v>3.0639504351158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1.9867710140384176</v>
      </c>
      <c r="I1102" s="1">
        <f>[1]Residential!E$242-I1076</f>
        <v>1.9867819838798744</v>
      </c>
      <c r="J1102" s="1">
        <f>[1]Residential!F$242-J1076</f>
        <v>3.0640745921912469</v>
      </c>
      <c r="K1102" s="1">
        <f>[1]Residential!G$242-K1076</f>
        <v>3.0639504351158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0.95000000000000062</v>
      </c>
      <c r="G1107" s="4">
        <f t="shared" ref="G1107:K1108" si="765">IFERROR(G1056/G973,"-")</f>
        <v>0.94999999999999984</v>
      </c>
      <c r="H1107" s="4">
        <f t="shared" si="765"/>
        <v>0.9500000000000004</v>
      </c>
      <c r="I1107" s="4">
        <f t="shared" si="765"/>
        <v>0.94999999999999984</v>
      </c>
      <c r="J1107" s="4">
        <f t="shared" si="765"/>
        <v>0.94999999999999973</v>
      </c>
      <c r="K1107" s="4">
        <f t="shared" si="765"/>
        <v>0.95000000000000073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3.199999999999998</v>
      </c>
      <c r="G1108" s="4">
        <f t="shared" si="765"/>
        <v>3.2533333333333347</v>
      </c>
      <c r="H1108" s="4">
        <f t="shared" si="765"/>
        <v>3.3333333333333357</v>
      </c>
      <c r="I1108" s="4">
        <f t="shared" si="765"/>
        <v>3.4666666666666703</v>
      </c>
      <c r="J1108" s="4">
        <f t="shared" si="765"/>
        <v>3.7</v>
      </c>
      <c r="K1108" s="4">
        <f t="shared" si="765"/>
        <v>3.8999999999999981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0.89583333333333426</v>
      </c>
      <c r="H1109" s="4">
        <f t="shared" si="766"/>
        <v>0.89583333333333504</v>
      </c>
      <c r="I1109" s="4">
        <f t="shared" si="766"/>
        <v>0.89583333333333393</v>
      </c>
      <c r="J1109" s="4">
        <f t="shared" si="766"/>
        <v>0.89583333333333248</v>
      </c>
      <c r="K1109" s="4">
        <f t="shared" si="766"/>
        <v>0.89583333333333437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</v>
      </c>
      <c r="G1110" s="4">
        <f t="shared" ref="G1110:K1110" si="767">IFERROR(G1061/G996,"-")</f>
        <v>0.95000000000000051</v>
      </c>
      <c r="H1110" s="4">
        <f t="shared" si="767"/>
        <v>0.9500000000000004</v>
      </c>
      <c r="I1110" s="4">
        <f t="shared" si="767"/>
        <v>0.94999999999999973</v>
      </c>
      <c r="J1110" s="4">
        <f t="shared" si="767"/>
        <v>0.9500000000000004</v>
      </c>
      <c r="K1110" s="4">
        <f t="shared" si="767"/>
        <v>0.95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2.0000000000000004</v>
      </c>
      <c r="I1111" s="4">
        <f t="shared" si="768"/>
        <v>2.0799999999999996</v>
      </c>
      <c r="J1111" s="4">
        <f t="shared" si="768"/>
        <v>2.220000000000002</v>
      </c>
      <c r="K1111" s="4">
        <f t="shared" si="768"/>
        <v>2.3400000000000007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0.71999999999999942</v>
      </c>
      <c r="G1112" s="4">
        <f t="shared" ref="G1112:K1112" si="769">IFERROR(G1064/G1015,"-")</f>
        <v>0.7200000000000002</v>
      </c>
      <c r="H1112" s="4">
        <f t="shared" si="769"/>
        <v>0.72</v>
      </c>
      <c r="I1112" s="4">
        <f t="shared" si="769"/>
        <v>0.71999999999999942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0.71999999999999953</v>
      </c>
      <c r="G1117" s="4">
        <f t="shared" ref="G1117:K1117" si="770">IFERROR(G1072/G1020,"-")</f>
        <v>0.71999999999999975</v>
      </c>
      <c r="H1117" s="4">
        <f t="shared" si="770"/>
        <v>0.72</v>
      </c>
      <c r="I1117" s="4">
        <f t="shared" si="770"/>
        <v>0.72000000000000031</v>
      </c>
      <c r="J1117" s="4">
        <f t="shared" si="770"/>
        <v>0.72000000000000086</v>
      </c>
      <c r="K1117" s="4">
        <f t="shared" si="770"/>
        <v>0.72000000000000053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0.90000000000000024</v>
      </c>
      <c r="G1118" s="4">
        <f t="shared" ref="G1118:K1118" si="771">IFERROR(G1074/G1025,"-")</f>
        <v>0.90000000000000024</v>
      </c>
      <c r="H1118" s="4">
        <f t="shared" si="771"/>
        <v>0.90000000000000069</v>
      </c>
      <c r="I1118" s="4">
        <f t="shared" si="771"/>
        <v>0.90000000000000024</v>
      </c>
      <c r="J1118" s="4">
        <f t="shared" si="771"/>
        <v>0.8999999999999998</v>
      </c>
      <c r="K1118" s="4">
        <f t="shared" si="771"/>
        <v>0.89999999999999991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0.7899999999999997</v>
      </c>
      <c r="G1121" s="4">
        <f t="shared" ref="G1121:K1122" si="773">IFERROR(G1082/G976,"-")</f>
        <v>0.79200000000000015</v>
      </c>
      <c r="H1121" s="4">
        <f t="shared" si="773"/>
        <v>0.79499999999999904</v>
      </c>
      <c r="I1121" s="4">
        <f t="shared" si="773"/>
        <v>0.80000000000000071</v>
      </c>
      <c r="J1121" s="4">
        <f t="shared" si="773"/>
        <v>0.81000000000000072</v>
      </c>
      <c r="K1121" s="4">
        <f t="shared" si="773"/>
        <v>0.81999999999999906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73"/>
        <v>2.8260000000000005</v>
      </c>
      <c r="H1122" s="4">
        <f t="shared" si="773"/>
        <v>2.8349999999999986</v>
      </c>
      <c r="I1122" s="4">
        <f t="shared" si="773"/>
        <v>2.8500000000000005</v>
      </c>
      <c r="J1122" s="4">
        <f t="shared" si="773"/>
        <v>3.01</v>
      </c>
      <c r="K1122" s="4">
        <f t="shared" si="773"/>
        <v>3.120000000000001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0.70833333333333348</v>
      </c>
      <c r="G1123" s="4">
        <f t="shared" ref="G1123:K1123" si="774">IFERROR(G1085/G989,"-")</f>
        <v>0.71458333333333213</v>
      </c>
      <c r="H1123" s="4">
        <f t="shared" si="774"/>
        <v>0.72395833333319737</v>
      </c>
      <c r="I1123" s="4">
        <f t="shared" si="774"/>
        <v>0.73958333333288917</v>
      </c>
      <c r="J1123" s="4">
        <f t="shared" si="774"/>
        <v>0.75520833333295467</v>
      </c>
      <c r="K1123" s="4">
        <f t="shared" si="774"/>
        <v>0.75520833333333315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0.75000000000000067</v>
      </c>
      <c r="G1124" s="4">
        <f t="shared" ref="G1124:K1124" si="775">IFERROR(G1087/G1005,"-")</f>
        <v>0.75399999999999889</v>
      </c>
      <c r="H1124" s="4">
        <f t="shared" si="775"/>
        <v>0.76010085168833019</v>
      </c>
      <c r="I1124" s="4">
        <f t="shared" si="775"/>
        <v>0.77003205488118975</v>
      </c>
      <c r="J1124" s="4">
        <f t="shared" si="775"/>
        <v>0.80386405659014981</v>
      </c>
      <c r="K1124" s="4">
        <f t="shared" si="775"/>
        <v>0.82120321065184021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1.7009999999999998</v>
      </c>
      <c r="I1125" s="4">
        <f t="shared" si="776"/>
        <v>1.7100000000000009</v>
      </c>
      <c r="J1125" s="4">
        <f t="shared" si="776"/>
        <v>1.8060000000000007</v>
      </c>
      <c r="K1125" s="4">
        <f t="shared" si="776"/>
        <v>1.8720000000000006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0.50000000000000033</v>
      </c>
      <c r="G1130" s="4">
        <f t="shared" ref="G1130:K1130" si="777">IFERROR(G1098/G1022,"-")</f>
        <v>0.49999999999999933</v>
      </c>
      <c r="H1130" s="4">
        <f t="shared" si="777"/>
        <v>0.50000000000000044</v>
      </c>
      <c r="I1130" s="4">
        <f t="shared" si="777"/>
        <v>0.49999999999999961</v>
      </c>
      <c r="J1130" s="4">
        <f t="shared" si="777"/>
        <v>0.49999999999999989</v>
      </c>
      <c r="K1130" s="4">
        <f t="shared" si="777"/>
        <v>0.50000000000000056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</v>
      </c>
      <c r="G1131" s="4">
        <f t="shared" ref="G1131:K1131" si="778">IFERROR(G1100/G1027,"-")</f>
        <v>0.62500000000000078</v>
      </c>
      <c r="H1131" s="4">
        <f t="shared" si="778"/>
        <v>0.62499999999999878</v>
      </c>
      <c r="I1131" s="4">
        <f t="shared" si="778"/>
        <v>0.62499999999999867</v>
      </c>
      <c r="J1131" s="4">
        <f t="shared" si="778"/>
        <v>0.62499999999999944</v>
      </c>
      <c r="K1131" s="4">
        <f t="shared" si="778"/>
        <v>0.62500000000000044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139.10447434417802</v>
      </c>
      <c r="G1134" s="3">
        <f t="shared" si="780"/>
        <v>139.14175264583159</v>
      </c>
      <c r="H1134" s="3">
        <f t="shared" si="780"/>
        <v>124.94386587475539</v>
      </c>
      <c r="I1134" s="3">
        <f t="shared" si="780"/>
        <v>85.459407472539993</v>
      </c>
      <c r="J1134" s="3">
        <f t="shared" si="780"/>
        <v>53.221162721575574</v>
      </c>
      <c r="K1134" s="3">
        <f t="shared" si="780"/>
        <v>45.555258206310128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0.7383034214755767</v>
      </c>
      <c r="G1135" s="1">
        <f t="shared" ref="G1135:K1135" si="781">SUM(G1136:G1149)</f>
        <v>1.6566159425145439</v>
      </c>
      <c r="H1135" s="1">
        <f t="shared" si="781"/>
        <v>4.5097101625880978</v>
      </c>
      <c r="I1135" s="1">
        <f t="shared" si="781"/>
        <v>18.405799822511192</v>
      </c>
      <c r="J1135" s="1">
        <f t="shared" si="781"/>
        <v>37.150156419837096</v>
      </c>
      <c r="K1135" s="1">
        <f t="shared" si="781"/>
        <v>37.573454988733978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0.46789021259811531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0.37693284089088341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0.26222934630262268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0.11309621100741755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7.6360492265799881E-3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0.18098727086691768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0.43455511840712696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0.87385933829612006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1.2074753323078402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1.1345368610338353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6.6126881189152567E-2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0.10289443073661718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0.13078445293714513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5.0566348286886482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11.550032575108485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10.30630663606158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4.5610492987868137E-2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6.9233778255097786E-2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9.056785958447576E-2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8.1853509712817532E-2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0.47988320346766122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0.52998908328960193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0.14992955293023133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0.8280722370282525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3.2183528704175588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10.218813315315073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16.281146197555312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15.230218639621251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1.3785488595572705E-4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1.5315103922180728E-4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2.5371192808638443E-4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2.9285919373003442E-4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2.7277772583227258E-4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1.1102325436293215E-3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7.9754481592640251E-3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1.6391005946520222E-3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1.2624783227344416E-2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7.4851936922368011E-3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5.4324602191161853E-3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1.7619693248447626E-2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0.19424052310139373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1.1462982347621138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3.300639134568101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3.7121800080520249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1.7880458507678214E-2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2.1061104787318291E-2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2.6681622417547176E-2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4.7553758613205757E-3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3.6506535692565527E-3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2.170863657464898E-4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2.1416297837256227E-4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3.3293207902622602E-4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2.9368560672244325E-4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2.7528694306320952E-4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5.5989635422376197E-5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2.7628444965428647E-4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8.0072618226894568E-4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2.3225588299158495E-2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1.6294399871128129E-2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3.4709861037145244E-4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9.3338619633293804E-2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0.75017418013872406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2.2852589647856374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2.5747906622409653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5.4261755323889542E-2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6.2297568355261304E-2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7.7734353642652979E-2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5.2424080460362144E-3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3.9759463987794072E-3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4.6642075113346372E-2</v>
      </c>
      <c r="J1149" s="1">
        <f>[1]Transport!F$32</f>
        <v>2.0044259013448515</v>
      </c>
      <c r="K1149" s="1">
        <f>[1]Transport!G$32</f>
        <v>4.0555315737075448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9.3484754142248762E-4</v>
      </c>
      <c r="G1150" s="1">
        <f t="shared" ref="G1150:K1150" si="786">SUM(G1151:G1154)</f>
        <v>2.2571661748405176E-3</v>
      </c>
      <c r="H1150" s="1">
        <f t="shared" si="786"/>
        <v>2.4877812224350358E-3</v>
      </c>
      <c r="I1150" s="1">
        <f t="shared" si="786"/>
        <v>2.4982836426015518E-3</v>
      </c>
      <c r="J1150" s="1">
        <f t="shared" si="786"/>
        <v>2.6547505868880963E-3</v>
      </c>
      <c r="K1150" s="1">
        <f t="shared" si="786"/>
        <v>3.0479924775840467E-2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5.9217959210717026E-5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1.3952495053455417E-4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2.0551525482467829E-4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5.6465162273086785E-4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3.3184205665660665E-4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8.6179554725116376E-5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1.6215283994124377E-4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2.6051449731296766E-4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3.3388820977512551E-4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5.2883415279063371E-4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3.4102623508690846E-4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8.4866798669737127E-4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1.9502666725408511E-3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1.890197380875532E-3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1.6697327770337971E-3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5.0156342479743443E-4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3.7433776171001877E-4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8.5528703147705343E-5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1.9754439371198201E-4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2.8914740096795129E-4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1.0597013865691605E-3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2.9432718722386932E-2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77.679824835885199</v>
      </c>
      <c r="G1155" s="1">
        <f t="shared" ref="G1155:K1155" si="787">SUM(G1160:G1177)</f>
        <v>78.161262466513591</v>
      </c>
      <c r="H1155" s="1">
        <f t="shared" si="787"/>
        <v>73.89024740176265</v>
      </c>
      <c r="I1155" s="1">
        <f t="shared" si="787"/>
        <v>40.38985233688031</v>
      </c>
      <c r="J1155" s="1">
        <f t="shared" si="787"/>
        <v>9.3895017259242906</v>
      </c>
      <c r="K1155" s="1">
        <f t="shared" si="787"/>
        <v>4.688933070015179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73.427529728587018</v>
      </c>
      <c r="G1156" s="1">
        <f t="shared" ref="G1156:K1156" si="788">G1155-G1157</f>
        <v>73.882551188789421</v>
      </c>
      <c r="H1156" s="1">
        <f t="shared" si="788"/>
        <v>69.845230710523055</v>
      </c>
      <c r="I1156" s="1">
        <f t="shared" si="788"/>
        <v>38.178397564503875</v>
      </c>
      <c r="J1156" s="1">
        <f t="shared" si="788"/>
        <v>4.8178361883181529</v>
      </c>
      <c r="K1156" s="1">
        <f t="shared" si="788"/>
        <v>-1.0793726963131967E-2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4.2522951072981856</v>
      </c>
      <c r="G1157" s="1">
        <f t="shared" ref="G1157" si="790">SUM(G1158:G1159)</f>
        <v>4.2787112777241667</v>
      </c>
      <c r="H1157" s="1">
        <f t="shared" ref="H1157" si="791">SUM(H1158:H1159)</f>
        <v>4.0450166912396002</v>
      </c>
      <c r="I1157" s="1">
        <f t="shared" ref="I1157" si="792">SUM(I1158:I1159)</f>
        <v>2.2114547723764315</v>
      </c>
      <c r="J1157" s="1">
        <f t="shared" ref="J1157" si="793">SUM(J1158:J1159)</f>
        <v>4.5716655376061377</v>
      </c>
      <c r="K1157" s="1">
        <f t="shared" ref="K1157" si="794">SUM(K1158:K1159)</f>
        <v>4.699726796978311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4.2522951072981856</v>
      </c>
      <c r="G1158" s="1">
        <f>[1]Transport!C$25/SUM([1]Transport!C$21,[1]Transport!C$25)*G1155*(G$34+G$598)/(G$34+G$598+G$37)</f>
        <v>4.2787112777241667</v>
      </c>
      <c r="H1158" s="1">
        <f>[1]Transport!D$25/SUM([1]Transport!D$21,[1]Transport!D$25)*H1155*(H$34+H$598)/(H$34+H$598+H$37)</f>
        <v>4.0450166912396002</v>
      </c>
      <c r="I1158" s="1">
        <f>[1]Transport!E$25/SUM([1]Transport!E$21,[1]Transport!E$25)*I1155*(I$34+I$598)/(I$34+I$598+I$37)</f>
        <v>2.2114547723764315</v>
      </c>
      <c r="J1158" s="1">
        <f>[1]Transport!F$25/SUM([1]Transport!F$21,[1]Transport!F$25)*J1155*(J$34+J$598)/(J$34+J$598+J$37)</f>
        <v>4.022554479690811</v>
      </c>
      <c r="K1158" s="1">
        <f>[1]Transport!G$25/SUM([1]Transport!G$21,[1]Transport!G$25)*K1155*(K$34+K$598)/(K$34+K$598+K$37)</f>
        <v>3.9664431973728331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0.54911105791532644</v>
      </c>
      <c r="K1159" s="1">
        <f>(K$37+K$717)/([1]Transport!G$21+[1]Transport!G$25)*K1155</f>
        <v>0.73328359960547795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1.4618397370509326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1.2428809816608279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0.92517332929086704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0.43896182248247212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4.5185962344637454E-2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5.324334765355497E-2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3.8146164775342391E-2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5.2912771628906903E-2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2.1413315288994036E-2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3.5792582604303163E-3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0.13791159712871323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0.20580823648615937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0.95873349947948061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0.83494478228239699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4.9785217737274047E-2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7.5904609034491426E-4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0.10255270883370211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1.4771869017632491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1.3962489686514452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1.1177831853284514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9.9515165676913506E-4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2.9310855972164613E-4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8.4910161947690327E-2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0.13041414159074691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0.12472738742254856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0.10601448938663618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1.2305493560628991E-3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3.9098579122150249E-4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63.98765591620473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58.477819158021362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49.277613163143464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14.915695224561926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0.48853570122305778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0.54818576223303772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0.3981717723601581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0.30543332711438131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2.9153912715571949E-3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2.3040938765778732E-4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3.69054456784832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5.3067302539988432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4.9153865040051539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4.1119232574037232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2.4555268299590719E-3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3.3693866657512073E-4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3.6704762771943127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5.7399866302694269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5.6594714894864131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4.5601408082711279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2.5962389122764092E-3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3.8362069478365697E-4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3.6623629537491964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4.3213783838698445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7.7131058487393842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6.6041118910079666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0.21722062352012916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2.8065402746072694E-3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1.4618673981160987E-4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1.4282308220407794E-3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2.7217293048297001E-3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1.3624571279917056E-3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2.7270166108555379E-4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1.5648358092404044E-4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1.3478091447687837E-3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2.1900774373908734E-3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1.4124818854977883E-3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3.714487437296102E-4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1.686736328491143E-4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1.3675451904544104E-3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2.2155666218863852E-3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1.5266615329351464E-3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4.0804352982477121E-4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2.0893801691780861E-4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2.1429806940479281E-3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3.6955532635070927E-3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3.5520577673177848E-3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1.2479804495515586E-3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3.0429883037326997E-4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3.0881432912770652E-3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2.7337769800061394E-3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2.5839881124700439E-3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1.3718388625176318E-3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6.1419286673015439E-4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8.4373278081820449E-2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0.14832492506420783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0.12406784495366088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0.10604070944742292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2.8758804109806867E-2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9.7856595302213082E-3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8.8233991132930512E-2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0.24006509962942657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2.1015140322288035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7.0419895644744281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9.0381838002646102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4.6622518871928218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0.17493768431478443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0.26547021901112805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0.24886705439460385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0.18049358875039595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1.4721609800592592E-2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5.2012483158720181E-3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60.573522509180293</v>
      </c>
      <c r="G1178" s="1">
        <f t="shared" ref="G1178:K1178" si="795">SUM(G1183:G1200)</f>
        <v>59.20360511512979</v>
      </c>
      <c r="H1178" s="1">
        <f t="shared" si="795"/>
        <v>46.360591979074805</v>
      </c>
      <c r="I1178" s="1">
        <f t="shared" si="795"/>
        <v>26.30448934970174</v>
      </c>
      <c r="J1178" s="1">
        <f t="shared" si="795"/>
        <v>6.5153974269504689</v>
      </c>
      <c r="K1178" s="1">
        <f t="shared" si="795"/>
        <v>3.2335590295777714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59.070561800291685</v>
      </c>
      <c r="G1179" s="1">
        <f t="shared" ref="G1179:K1179" si="796">G1178-G1180</f>
        <v>57.629297238319978</v>
      </c>
      <c r="H1179" s="1">
        <f t="shared" si="796"/>
        <v>44.842671190927895</v>
      </c>
      <c r="I1179" s="1">
        <f t="shared" si="796"/>
        <v>25.088593234975075</v>
      </c>
      <c r="J1179" s="1">
        <f t="shared" si="796"/>
        <v>5.5739905574644606</v>
      </c>
      <c r="K1179" s="1">
        <f t="shared" si="796"/>
        <v>-0.3511431298427734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1.5029607088886066</v>
      </c>
      <c r="G1180" s="1">
        <f t="shared" ref="G1180" si="800">SUM(G1181:G1182)</f>
        <v>1.5743078768098095</v>
      </c>
      <c r="H1180" s="1">
        <f t="shared" ref="H1180" si="801">SUM(H1181:H1182)</f>
        <v>1.5179207881469106</v>
      </c>
      <c r="I1180" s="1">
        <f t="shared" ref="I1180" si="802">SUM(I1181:I1182)</f>
        <v>1.2158961147266656</v>
      </c>
      <c r="J1180" s="1">
        <f t="shared" ref="J1180" si="803">SUM(J1181:J1182)</f>
        <v>0.94140686948600871</v>
      </c>
      <c r="K1180" s="1">
        <f t="shared" ref="K1180" si="804">SUM(K1181:K1182)</f>
        <v>3.5847021594205448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1.5029607088886066</v>
      </c>
      <c r="G1181" s="1">
        <f>[1]Transport!C$26/SUM([1]Transport!C$22,[1]Transport!C$26)*G1178*(G$33+G$580)/(G$33+G$580+G$36)</f>
        <v>1.5743078768098095</v>
      </c>
      <c r="H1181" s="1">
        <f>[1]Transport!D$26/SUM([1]Transport!D$22,[1]Transport!D$26)*H1178*(H$33+H$580)/(H$33+H$580+H$36)</f>
        <v>1.5179207881469106</v>
      </c>
      <c r="I1181" s="1">
        <f>[1]Transport!E$26/SUM([1]Transport!E$22,[1]Transport!E$26)*I1178*(I$33+I$580)/(I$33+I$580+I$36)</f>
        <v>1.2158961147266656</v>
      </c>
      <c r="J1181" s="1">
        <f>[1]Transport!F$26/SUM([1]Transport!F$22,[1]Transport!F$26)*J1178*(J$33+J$580)/(J$33+J$580+J$36)</f>
        <v>0.4645514181893709</v>
      </c>
      <c r="K1181" s="1">
        <f>[1]Transport!G$26/SUM([1]Transport!G$22,[1]Transport!G$26)*K1178*(K$33+K$580)/(K$33+K$580+K$36)</f>
        <v>0.41475233213095936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0.47685545129663781</v>
      </c>
      <c r="K1182" s="1">
        <f>(K$36+K$716)/([1]Transport!G$22+[1]Transport!G$26)*K1178</f>
        <v>3.1699498272895856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3.3578202984294056E-5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2.7740622555892322E-4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1.5618293214222487E-3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2.0534554387200196E-3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7.9124379434682805E-3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2.3297030153579782E-3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2.7372940979136892E-3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0.67294256293537957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1.5808144011470098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1.3420882528598765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5.9930187134042287E-2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7.2650311586747423E-4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2.891163261849131E-2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4.54845045472103E-2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4.3704146775532256E-2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3.3019117936538889E-2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9.4421361217180322E-4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2.8676138290727583E-4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3.5280785519042047E-2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0.15830282666213141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0.14981960314011958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0.12174647433780235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1.1636950408383786E-3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3.8140645417526271E-4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52.328665147703312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48.700924696221399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34.446456856131789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13.198192053472606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5.0649148080974581E-3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5.9476621217520679E-3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4.7722686379178571E-3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3.7406695228925841E-3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5.9640495719793293E-4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1.1505372848228483E-4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1.2145835210187617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1.2776987820779788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0.9553038554778307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0.82740479800703182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7.8383155882837E-4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1.5572691864440156E-4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5.013833502037139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5.3260876705704421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5.2747190022819384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4.0289416242765679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8.4271526249094918E-4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1.6881914373201778E-4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1.9385325191981431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2.2103125853953443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2.1696995768259031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1.6701272317047009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5.7018946643670396E-4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1.1671154764691672E-4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1.4480736044498947E-4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1.1155740169571631E-3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2.123768254590356E-3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1.3891329191621418E-3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3.7411746821886714E-4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1.5518921497340775E-4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1.1432599588381881E-3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2.0052517262912311E-3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1.3818450282140509E-3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4.0535033454320473E-4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1.6612161438513142E-4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1.1218933949933944E-3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1.8392268396277033E-3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1.4648959499500322E-3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4.3688136605901098E-4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1.5768769887058371E-4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7.0046799893177386E-4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1.0838728179243357E-3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9.4584412297856455E-4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3.0380538359804854E-4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1.8400355390009454E-5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4.7679284699776751E-3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3.7452652258421829E-3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3.320756227902095E-3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1.3502660495835759E-3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6.0857306690315625E-4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5.571809155788791E-6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1.0228464004791197E-3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4.7529982700276006E-3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6.7064956954876681E-3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8.9535122125906197E-2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2.9144278773867639E-2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9.9397317068239554E-5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4.6649872624044443E-3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0.99517859034399392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4.5415207320444244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6.3304959241555707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3.1924104271725362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5.7562444948094831E-3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0.79454685035105066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0.7259823901257535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0.51857556853874198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1.6090721623628183E-2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5.594910705231328E-3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0.11188873009552823</v>
      </c>
      <c r="G1201" s="1">
        <f t="shared" ref="G1201:K1201" si="805">SUM(G1206:G1210)</f>
        <v>0.11801195549880958</v>
      </c>
      <c r="H1201" s="1">
        <f t="shared" si="805"/>
        <v>0.18082855010738669</v>
      </c>
      <c r="I1201" s="1">
        <f t="shared" si="805"/>
        <v>0.35676767980415408</v>
      </c>
      <c r="J1201" s="1">
        <f t="shared" si="805"/>
        <v>0.16345239827683486</v>
      </c>
      <c r="K1201" s="1">
        <f t="shared" si="805"/>
        <v>2.8831193207358781E-2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0.10344561418667009</v>
      </c>
      <c r="G1202" s="1">
        <f t="shared" ref="G1202:K1202" si="806">G1201-G1203</f>
        <v>0.10011912983486618</v>
      </c>
      <c r="H1202" s="1">
        <f t="shared" si="806"/>
        <v>0.18067196271746333</v>
      </c>
      <c r="I1202" s="1">
        <f t="shared" si="806"/>
        <v>0.35675109976462221</v>
      </c>
      <c r="J1202" s="1">
        <f t="shared" si="806"/>
        <v>-0.2447267387413706</v>
      </c>
      <c r="K1202" s="1">
        <f t="shared" si="806"/>
        <v>-7.1175159728566528E-2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8.4431159088581391E-3</v>
      </c>
      <c r="G1203" s="1">
        <f t="shared" ref="G1203" si="807">SUM(G1204:G1205)</f>
        <v>1.7892825663943401E-2</v>
      </c>
      <c r="H1203" s="1">
        <f t="shared" ref="H1203" si="808">SUM(H1204:H1205)</f>
        <v>1.5658738992336323E-4</v>
      </c>
      <c r="I1203" s="1">
        <f t="shared" ref="I1203" si="809">SUM(I1204:I1205)</f>
        <v>1.6580039531887923E-5</v>
      </c>
      <c r="J1203" s="1">
        <f t="shared" ref="J1203" si="810">SUM(J1204:J1205)</f>
        <v>0.40817913701820546</v>
      </c>
      <c r="K1203" s="1">
        <f t="shared" ref="K1203" si="811">SUM(K1204:K1205)</f>
        <v>0.1000063529359253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8.4431159088581391E-3</v>
      </c>
      <c r="G1204" s="1">
        <f>[1]Transport!C$27/SUM([1]Transport!C$24,[1]Transport!C$27)*G1201*(G$45+G$612)/(G$45+G$612+G$47)</f>
        <v>1.7892825663943401E-2</v>
      </c>
      <c r="H1204" s="1">
        <f>[1]Transport!D$27/SUM([1]Transport!D$24,[1]Transport!D$27)*H1201*(H$45+H$612)/(H$45+H$612+H$47)</f>
        <v>1.5658738992336323E-4</v>
      </c>
      <c r="I1204" s="1">
        <f>[1]Transport!E$27/SUM([1]Transport!E$24,[1]Transport!E$27)*I1201*(I$45+I$612)/(I$45+I$612+I$47)</f>
        <v>1.6580039531887923E-5</v>
      </c>
      <c r="J1204" s="1">
        <f>[1]Transport!F$27/SUM([1]Transport!F$24,[1]Transport!F$27)*J1201*(J$45+J$612)/(J$45+J$612+J$47)</f>
        <v>3.2736820322894736E-5</v>
      </c>
      <c r="K1204" s="1">
        <f>[1]Transport!G$27/SUM([1]Transport!G$24,[1]Transport!G$27)*K1201*(K$45+K$612)/(K$45+K$612+K$47)</f>
        <v>5.6690631847042053E-6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0.40814640019788256</v>
      </c>
      <c r="K1205" s="1">
        <f>(K$47+K$714)/([1]Transport!G$24+[1]Transport!G$27)*K1201</f>
        <v>0.1000006838727406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3.5597472548794806E-3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4.2033763845459871E-3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3.4203161457729801E-3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2.8813154841545582E-3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4.1969788882044933E-4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7.2380330941933574E-5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5.5790382076317355E-2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6.0964111196803533E-2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6.0682402878799606E-2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5.0301137061765089E-2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9.3754045846143423E-4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1.6257991249581813E-4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4.2562101914691312E-3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5.2373428166012639E-3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1.3366553308192581E-2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1.5038368011218797E-2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4.5454047703076556E-3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6.4658583580280791E-4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4.8282390572862266E-2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4.7607125100858794E-2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0.10335927777462152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0.28854685924701562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0.15754975515924532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2.7949647128118222E-2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49.003289672436992</v>
      </c>
      <c r="G1211" s="3">
        <f t="shared" ref="G1211:K1211" si="812">SUM(G1212:G1261)</f>
        <v>57.664360915910606</v>
      </c>
      <c r="H1211" s="3">
        <f t="shared" si="812"/>
        <v>60.261537959479064</v>
      </c>
      <c r="I1211" s="3">
        <f t="shared" si="812"/>
        <v>62.143461372563721</v>
      </c>
      <c r="J1211" s="3">
        <f t="shared" si="812"/>
        <v>61.954492190858943</v>
      </c>
      <c r="K1211" s="3">
        <f t="shared" si="812"/>
        <v>60.216365096984617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0.41619395612797044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0.36070413675842772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0.27746367362884677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0.13873273243076703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1.3834016372110569E-2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0.32788956619101495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0.78727132896196905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1.5831464719779733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2.3210289133249193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2.4015749396931527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9.6796414094597286E-2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0.15061668940835027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0.19144205557536437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7.4018932996828051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17.950870285658091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17.702324504902567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6.1001878142022625E-2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9.2596905399655954E-2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0.1211302306121876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0.10947519962843405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0.6763923877182606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0.83903269908274236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0.19415471148356847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1.0723311256893344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4.1676798255978884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13.233086554074507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22.488078915878159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23.150291807262342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2.1555895370743168E-4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2.4574913508054624E-3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2.2334268789199565E-3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2.3108480299879773E-3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1.5979251621053134E-3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1.0686004921842706E-3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5.1116715707626381E-2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9.8913909160542698E-2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7.5175733678165255E-2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8.1125727734497208E-2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3.0649955121604469E-2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1.6830548570941784E-2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4.8134866078129016E-2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0.15565735929039845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1.4186219361567862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5.4478231074150782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10.599324417667335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9.4342903454904121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9.0924855897276391E-2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0.16193377506174617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0.15756560247348067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0.12955748415920071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1.5006471221024633E-2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8.9175037736446347E-3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1.3402923671297598E-5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3.8670690953662603E-3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3.1178445833352051E-3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3.0260966288281222E-3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1.6029576012152077E-3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1.0785188491346024E-3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3.6770647153485269E-6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6.9166406079009739E-4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3.2451784514526327E-3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5.1976601520599347E-3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9.5848455839933774E-2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5.1095324356633283E-2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5.391591473730307E-5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3.0691865887423671E-3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0.68169807412445205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3.5652287314864624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7.3381480289153149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6.542128423727557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3.0328057964204361E-3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0.49140745292215143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0.46603850649395229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0.37741266109664873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1.6566528358346704E-2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9.7226946319407953E-3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6.493661773018866E-5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1.5299882835283755E-4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2.2536179426219146E-4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6.7488437134935193E-4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4.2331037627662481E-4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7.6828659208529903E-5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1.4455847815967343E-4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2.3224742337994762E-4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2.9765973570391573E-4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5.1466720100330592E-4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3.5998938573064698E-4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7.0439873388226362E-4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1.6187312310631875E-3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1.5688734142755936E-3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1.3858866747659406E-3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4.5524257816562222E-4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3.7278666604091985E-4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7.1566383632452451E-5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1.6529582870462617E-4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2.4194490343507722E-4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9.7547895542343579E-4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3.1161349872400365E-2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0.72184966013765861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0.62769492719822739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0.4828363968951272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0.2414200717860393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5.1428330279079483E-2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6.1659660791063484E-2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4.4071974051488522E-2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5.5975481562722328E-2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1.9427402341126481E-2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3.3226525810510837E-3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0.22133011750442941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0.39065532342144615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1.8037859878680458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1.5655232235821344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8.9637608468728577E-2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5.9556602706836476E-4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0.202190909591587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3.6972141698955099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3.4915925245149695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2.8100147665719466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7.2192817353998668E-4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2.0776367876690206E-4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0.10204450183476819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0.18219528435147689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0.17422450847486357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0.14705303251871149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8.6654563663053283E-4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2.7354693122047795E-4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18.302991058198142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17.107601197771164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14.897226926125223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4.7519186665865796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0.33424963220676357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0.37088544089753139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0.26835153114125782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0.20771384827144229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1.756039759279227E-3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1.4473442357522295E-4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2.2340954680930332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3.2077045760455589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2.9949437675779937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2.5052567161017012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1.2508510781480942E-3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1.7000004844621591E-4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1.8928318642062025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2.9619924340975405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2.9201471992498615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2.3723111942384323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1.2036805654757387E-3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1.7989961487575951E-4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1.671143379087737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1.9562453400838307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3.4303237899089916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2.9407767506086908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9.4746995415097554E-2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1.3283327549271212E-3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7.5779737821452271E-5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7.8518432889110388E-4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1.5853251852209469E-3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8.9353962870131534E-4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1.9873997268290416E-4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6.5306405775085775E-5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5.9751689172689727E-4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1.0239970055196939E-3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7.7712906822991303E-4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2.2067382730236757E-4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6.5440294148318872E-5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5.6358081589875952E-4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9.6206934303130287E-4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7.8798769883270869E-4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2.2541311368298446E-4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8.2180459312483273E-5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8.9511372929175102E-4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1.6287471011536946E-3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1.9041999897554003E-3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7.0416349983901247E-4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1.4043787119919359E-5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4.2582071825686424E-4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2.1941200028346725E-3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2.5161929744337507E-3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7.3800966910689443E-3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2.1659445602638687E-3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3.2113110784421045E-3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1.8044312317930753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3.5496805084821017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2.9914605617925329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0.11437014894912789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5.6969116021554167E-4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2.598842806486179E-2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5.4094302802349316E-2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5.1807088439340038E-2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4.1421897745267992E-2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6.7544434454735113E-4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2.0310160961577414E-4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4.7452914998705728E-2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0.25780730807928448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0.24449373450866529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0.20034759439394045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8.2192257266460323E-4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2.6663382539561823E-4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17.740385577980518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17.235952293324427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12.960752511315432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5.457417536127978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3.7997471964804335E-3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4.5644162074527962E-3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3.6949297096652537E-3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2.9185331376425337E-3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3.8989752653041589E-4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7.4931917088500713E-5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0.84729878215483989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0.90039170043630656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0.68238377057633115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0.63173020397340163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4.1243911513280229E-4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8.1386877991216944E-5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2.6489594337078897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2.835786684757803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2.805980178257494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2.1805592595384313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4.0651825564914684E-4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8.2008421413846871E-5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0.90339063335790837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1.0073845496568603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0.99118436232366325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0.77382480585578817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2.5570971724309609E-4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5.3576649343908115E-5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8.1386869626900516E-5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6.5743902030561754E-4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1.3142490123225208E-3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9.7443606892057765E-4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2.8215366704013308E-4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7.0161270303025495E-5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5.4307604319519403E-4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9.9748949288264773E-4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7.9847411766686082E-4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2.4873518118920452E-4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6.9817840666333854E-5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4.9530788467808367E-4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8.4926271885722411E-4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7.9258517407164854E-4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2.49416589180625E-4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6.2985834500695252E-5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2.9256640774098753E-4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4.7266600312735732E-4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4.8618832490530771E-4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1.6386149042316425E-4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2.1906614911745359E-3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2.5723825837092604E-3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2.0761300996781887E-3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1.7476460842453339E-3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2.4717894778077088E-4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4.4250223062367749E-5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3.5231921830561563E-2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3.7610947840198937E-2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3.7317847601023066E-2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3.1393881053681974E-2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4.4280524746028647E-4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7.9554964967931953E-5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1.9914574533454912E-3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2.4983443488846811E-3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6.5449847830396533E-3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7.1404726348557419E-3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2.0981102114709738E-3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3.0374934346412094E-4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3.296183624610257E-2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3.2383396408574669E-2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5.6290569738720445E-2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0.13401780195557814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7.2230812198903246E-2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1.3251266896840537E-2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0.95694536964701982</v>
      </c>
      <c r="H1263" s="1">
        <f t="shared" si="816"/>
        <v>1.0580954326471268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1.8116719735064502</v>
      </c>
      <c r="G1264" s="1">
        <f t="shared" si="816"/>
        <v>1.8116719735064488</v>
      </c>
      <c r="H1264" s="1">
        <f t="shared" si="816"/>
        <v>1.8116719735064506</v>
      </c>
      <c r="I1264" s="1">
        <f t="shared" si="816"/>
        <v>1.811671973506451</v>
      </c>
      <c r="J1264" s="1">
        <f t="shared" si="816"/>
        <v>1.9222164223336562</v>
      </c>
      <c r="K1264" s="1">
        <f t="shared" si="816"/>
        <v>2.1167888168082452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1.4637982671179681</v>
      </c>
      <c r="G1265" s="1">
        <f t="shared" si="816"/>
        <v>1.4637982671179706</v>
      </c>
      <c r="H1265" s="1">
        <f t="shared" si="816"/>
        <v>1.463798267117967</v>
      </c>
      <c r="I1265" s="1">
        <f t="shared" si="816"/>
        <v>1.4637982671179677</v>
      </c>
      <c r="J1265" s="1">
        <f t="shared" si="816"/>
        <v>1.5541835201698109</v>
      </c>
      <c r="K1265" s="1">
        <f t="shared" si="816"/>
        <v>1.7176205919356653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1.3374527251491979</v>
      </c>
      <c r="G1266" s="1">
        <f t="shared" si="816"/>
        <v>1.3374527251491999</v>
      </c>
      <c r="H1266" s="1">
        <f t="shared" si="816"/>
        <v>1.3374527251492043</v>
      </c>
      <c r="I1266" s="1">
        <f t="shared" si="816"/>
        <v>1.3374527251491968</v>
      </c>
      <c r="J1266" s="1">
        <f t="shared" si="816"/>
        <v>1.4094937743822116</v>
      </c>
      <c r="K1266" s="1">
        <f t="shared" si="816"/>
        <v>1.5831131725863676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1.2949729235430789</v>
      </c>
      <c r="G1267" s="1">
        <f t="shared" si="816"/>
        <v>1.29497292354308</v>
      </c>
      <c r="H1267" s="1">
        <f t="shared" si="816"/>
        <v>1.2949729235430796</v>
      </c>
      <c r="I1267" s="1">
        <f t="shared" si="816"/>
        <v>1.2949729235430794</v>
      </c>
      <c r="J1267" s="1">
        <f t="shared" si="816"/>
        <v>1.3812343825801925</v>
      </c>
      <c r="K1267" s="1">
        <f t="shared" si="816"/>
        <v>1.5200236027496745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0.7083791726804044</v>
      </c>
      <c r="G1268" s="1">
        <f t="shared" si="820"/>
        <v>0.76177704257522483</v>
      </c>
      <c r="H1268" s="1">
        <f t="shared" si="820"/>
        <v>0.77363441833137336</v>
      </c>
      <c r="I1268" s="1">
        <f t="shared" si="820"/>
        <v>0.81433837155489353</v>
      </c>
      <c r="J1268" s="1">
        <f t="shared" si="820"/>
        <v>0.95988888561997654</v>
      </c>
      <c r="K1268" s="1">
        <f t="shared" si="820"/>
        <v>1.2047755598042109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0.59797164779061074</v>
      </c>
      <c r="G1269" s="1">
        <f t="shared" si="820"/>
        <v>0.63284499659587923</v>
      </c>
      <c r="H1269" s="1">
        <f t="shared" si="820"/>
        <v>0.59802370784097203</v>
      </c>
      <c r="I1269" s="1">
        <f t="shared" si="820"/>
        <v>0.68365053652827867</v>
      </c>
      <c r="J1269" s="1">
        <f t="shared" si="820"/>
        <v>0.84565602528196349</v>
      </c>
      <c r="K1269" s="1">
        <f t="shared" si="820"/>
        <v>1.1059545363134948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0.54553653824420756</v>
      </c>
      <c r="G1270" s="1">
        <f t="shared" si="820"/>
        <v>0.60406109942300668</v>
      </c>
      <c r="H1270" s="1">
        <f t="shared" si="820"/>
        <v>0.61793275455474217</v>
      </c>
      <c r="I1270" s="1">
        <f t="shared" si="820"/>
        <v>0.66531895812492337</v>
      </c>
      <c r="J1270" s="1">
        <f t="shared" si="820"/>
        <v>0.8590223292487047</v>
      </c>
      <c r="K1270" s="1">
        <f t="shared" si="820"/>
        <v>1.1265588476332791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0.51975568473665967</v>
      </c>
      <c r="G1271" s="1">
        <f t="shared" si="820"/>
        <v>0.57149598680948432</v>
      </c>
      <c r="H1271" s="1">
        <f t="shared" si="820"/>
        <v>0.58373162307711279</v>
      </c>
      <c r="I1271" s="1">
        <f t="shared" si="820"/>
        <v>0.62535224860553951</v>
      </c>
      <c r="J1271" s="1">
        <f t="shared" si="820"/>
        <v>0.77047195502995458</v>
      </c>
      <c r="K1271" s="1">
        <f t="shared" si="820"/>
        <v>1.0074110501186504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0.72840569582556913</v>
      </c>
      <c r="G1272" s="1">
        <f t="shared" si="821"/>
        <v>0.77573873354471123</v>
      </c>
      <c r="H1272" s="1">
        <f t="shared" si="821"/>
        <v>0.78744819264971433</v>
      </c>
      <c r="I1272" s="1">
        <f t="shared" si="821"/>
        <v>0.82823064657427803</v>
      </c>
      <c r="J1272" s="1">
        <f t="shared" si="821"/>
        <v>0.97506371009538961</v>
      </c>
      <c r="K1272" s="1">
        <f t="shared" si="821"/>
        <v>1.2202371834603583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0.65994089397844269</v>
      </c>
      <c r="G1273" s="1">
        <f t="shared" si="821"/>
        <v>0.64112065019419728</v>
      </c>
      <c r="H1273" s="1">
        <f t="shared" si="821"/>
        <v>0.64525671598312873</v>
      </c>
      <c r="I1273" s="1">
        <f t="shared" si="821"/>
        <v>0.69235467349916047</v>
      </c>
      <c r="J1273" s="1">
        <f t="shared" si="821"/>
        <v>0.85001642397091859</v>
      </c>
      <c r="K1273" s="1">
        <f t="shared" si="821"/>
        <v>1.1244896612384323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0.5424282699732027</v>
      </c>
      <c r="G1274" s="1">
        <f t="shared" si="821"/>
        <v>0.61235714364217919</v>
      </c>
      <c r="H1274" s="1">
        <f t="shared" si="821"/>
        <v>0.62626301897300818</v>
      </c>
      <c r="I1274" s="1">
        <f t="shared" si="821"/>
        <v>0.6737404160013426</v>
      </c>
      <c r="J1274" s="1">
        <f t="shared" si="821"/>
        <v>0.85171271972166118</v>
      </c>
      <c r="K1274" s="1">
        <f t="shared" si="821"/>
        <v>1.1343680101143936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0.52687230348800784</v>
      </c>
      <c r="G1275" s="1">
        <f t="shared" si="821"/>
        <v>0.57893787791112572</v>
      </c>
      <c r="H1275" s="1">
        <f t="shared" si="821"/>
        <v>0.59120938123555822</v>
      </c>
      <c r="I1275" s="1">
        <f t="shared" si="821"/>
        <v>0.63291360257098217</v>
      </c>
      <c r="J1275" s="1">
        <f t="shared" si="821"/>
        <v>0.77656343044238019</v>
      </c>
      <c r="K1275" s="1">
        <f t="shared" si="821"/>
        <v>1.0158645695239177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1.0965696656165196</v>
      </c>
      <c r="H1276" s="1">
        <f t="shared" si="822"/>
        <v>1.09656966561652</v>
      </c>
      <c r="I1276" s="1">
        <f t="shared" si="822"/>
        <v>1.0965696656165205</v>
      </c>
      <c r="J1276" s="1">
        <f t="shared" si="822"/>
        <v>1.1952225835912009</v>
      </c>
      <c r="K1276" s="1">
        <f t="shared" si="822"/>
        <v>1.2756381169451056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0.8914951980616207</v>
      </c>
      <c r="G1277" s="1">
        <f t="shared" si="823"/>
        <v>0.89149519806162092</v>
      </c>
      <c r="H1277" s="1">
        <f t="shared" si="823"/>
        <v>0.89149519806162059</v>
      </c>
      <c r="I1277" s="1">
        <f t="shared" si="823"/>
        <v>0.89149519806162147</v>
      </c>
      <c r="J1277" s="1">
        <f t="shared" si="823"/>
        <v>0.973210974154053</v>
      </c>
      <c r="K1277" s="1">
        <f t="shared" si="823"/>
        <v>1.0556061343459568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0.83000507256490519</v>
      </c>
      <c r="G1278" s="1">
        <f t="shared" si="824"/>
        <v>0.8300050725649063</v>
      </c>
      <c r="H1278" s="1">
        <f t="shared" si="824"/>
        <v>0.8300050725649073</v>
      </c>
      <c r="I1278" s="1">
        <f t="shared" si="824"/>
        <v>0.83000507256490708</v>
      </c>
      <c r="J1278" s="1">
        <f t="shared" si="824"/>
        <v>0.90764708042553199</v>
      </c>
      <c r="K1278" s="1">
        <f t="shared" si="824"/>
        <v>0.99585642746269221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0.83675282096654258</v>
      </c>
      <c r="H1279" s="1">
        <f t="shared" si="825"/>
        <v>0.83675282096654202</v>
      </c>
      <c r="I1279" s="1">
        <f t="shared" si="825"/>
        <v>0.83675282096654247</v>
      </c>
      <c r="J1279" s="1">
        <f t="shared" si="825"/>
        <v>0.92052248660502434</v>
      </c>
      <c r="K1279" s="1">
        <f t="shared" si="825"/>
        <v>1.0587316165495311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0.49379534694678251</v>
      </c>
      <c r="G1280" s="1">
        <f t="shared" si="826"/>
        <v>0.50503220860251297</v>
      </c>
      <c r="H1280" s="1">
        <f t="shared" si="826"/>
        <v>0.52188750108610982</v>
      </c>
      <c r="I1280" s="1">
        <f t="shared" si="826"/>
        <v>0.54997965522543657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1.1381483896886144</v>
      </c>
      <c r="G1281" s="1">
        <f t="shared" si="826"/>
        <v>1.1580725763577446</v>
      </c>
      <c r="H1281" s="1">
        <f t="shared" si="826"/>
        <v>1.1553448245988955</v>
      </c>
      <c r="I1281" s="1">
        <f t="shared" si="826"/>
        <v>1.0578822435402766</v>
      </c>
      <c r="J1281" s="1">
        <f t="shared" si="826"/>
        <v>0.90725803449556131</v>
      </c>
      <c r="K1281" s="1">
        <f t="shared" si="826"/>
        <v>0.92830758198812335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1.6048695114295679</v>
      </c>
      <c r="G1282" s="1">
        <f t="shared" si="826"/>
        <v>1.898152037504669</v>
      </c>
      <c r="H1282" s="1">
        <f t="shared" si="826"/>
        <v>1.8814258486298481</v>
      </c>
      <c r="I1282" s="1">
        <f t="shared" si="826"/>
        <v>1.8750021040943992</v>
      </c>
      <c r="J1282" s="1">
        <f t="shared" si="826"/>
        <v>1.8004864203218531</v>
      </c>
      <c r="K1282" s="1">
        <f t="shared" si="826"/>
        <v>0.78462432603761467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1.9715803891582879</v>
      </c>
      <c r="G1283" s="1">
        <f t="shared" si="826"/>
        <v>2.5028750021289237</v>
      </c>
      <c r="H1283" s="1">
        <f t="shared" si="826"/>
        <v>2.500694792195473</v>
      </c>
      <c r="I1283" s="1">
        <f t="shared" si="826"/>
        <v>2.5139175498925104</v>
      </c>
      <c r="J1283" s="1">
        <f t="shared" si="826"/>
        <v>0.72544538174593687</v>
      </c>
      <c r="K1283" s="1">
        <f t="shared" si="826"/>
        <v>0.70882842508662047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1.2017937487580537</v>
      </c>
      <c r="G1284" s="1">
        <f t="shared" si="826"/>
        <v>1.3970515937084842</v>
      </c>
      <c r="H1284" s="1">
        <f t="shared" si="826"/>
        <v>1.3968424423469226</v>
      </c>
      <c r="I1284" s="1">
        <f t="shared" si="826"/>
        <v>1.3871031532530165</v>
      </c>
      <c r="J1284" s="1">
        <f t="shared" si="826"/>
        <v>0.70419413277580045</v>
      </c>
      <c r="K1284" s="1">
        <f t="shared" si="826"/>
        <v>0.69963394415401481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0.28603940550919527</v>
      </c>
      <c r="G1285" s="1">
        <f t="shared" si="826"/>
        <v>0.29254854993039742</v>
      </c>
      <c r="H1285" s="1">
        <f t="shared" si="826"/>
        <v>0.30231226656220039</v>
      </c>
      <c r="I1285" s="1">
        <f t="shared" si="826"/>
        <v>0.31858512761520597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0.68418670604822474</v>
      </c>
      <c r="G1286" s="1">
        <f t="shared" si="826"/>
        <v>0.67656890501265032</v>
      </c>
      <c r="H1286" s="1">
        <f t="shared" si="826"/>
        <v>0.67395920496977357</v>
      </c>
      <c r="I1286" s="1">
        <f t="shared" si="826"/>
        <v>0.68006281512840872</v>
      </c>
      <c r="J1286" s="1">
        <f t="shared" si="826"/>
        <v>0.60233416228253822</v>
      </c>
      <c r="K1286" s="1">
        <f t="shared" si="826"/>
        <v>0.62816200783532294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0.60535658817299332</v>
      </c>
      <c r="G1287" s="1">
        <f t="shared" si="826"/>
        <v>0.60445969976115133</v>
      </c>
      <c r="H1287" s="1">
        <f t="shared" si="826"/>
        <v>0.60929974990525249</v>
      </c>
      <c r="I1287" s="1">
        <f t="shared" si="826"/>
        <v>0.60926640875188065</v>
      </c>
      <c r="J1287" s="1">
        <f t="shared" si="826"/>
        <v>0.50940232576035138</v>
      </c>
      <c r="K1287" s="1">
        <f t="shared" si="826"/>
        <v>0.50454300829944754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0.51569107692287564</v>
      </c>
      <c r="G1288" s="1">
        <f t="shared" si="826"/>
        <v>0.51602775840586035</v>
      </c>
      <c r="H1288" s="1">
        <f t="shared" si="826"/>
        <v>0.51597524692448971</v>
      </c>
      <c r="I1288" s="1">
        <f t="shared" si="826"/>
        <v>0.52022761883483137</v>
      </c>
      <c r="J1288" s="1">
        <f t="shared" si="826"/>
        <v>0.46362473029122697</v>
      </c>
      <c r="K1288" s="1">
        <f t="shared" si="826"/>
        <v>0.46895179880015064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0.4563019559208274</v>
      </c>
      <c r="G1289" s="1">
        <f t="shared" si="826"/>
        <v>0.45269012947021553</v>
      </c>
      <c r="H1289" s="1">
        <f t="shared" si="826"/>
        <v>0.44473962333469563</v>
      </c>
      <c r="I1289" s="1">
        <f t="shared" si="826"/>
        <v>0.44529481013378902</v>
      </c>
      <c r="J1289" s="1">
        <f t="shared" si="826"/>
        <v>0.43617863663077849</v>
      </c>
      <c r="K1289" s="1">
        <f t="shared" si="826"/>
        <v>0.47329901763586851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0.51837627625535154</v>
      </c>
      <c r="H1290" s="1">
        <f t="shared" si="826"/>
        <v>0.5497601065415777</v>
      </c>
      <c r="I1290" s="1">
        <f t="shared" si="826"/>
        <v>0.58246982255281321</v>
      </c>
      <c r="J1290" s="1">
        <f t="shared" si="826"/>
        <v>0.65582953793079279</v>
      </c>
      <c r="K1290" s="1">
        <f t="shared" si="826"/>
        <v>0.72878167258597715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0.41733711223535025</v>
      </c>
      <c r="H1291" s="1">
        <f t="shared" si="826"/>
        <v>0.44332455677869814</v>
      </c>
      <c r="I1291" s="1">
        <f t="shared" si="826"/>
        <v>0.46756200855601815</v>
      </c>
      <c r="J1291" s="1">
        <f t="shared" si="826"/>
        <v>0.55018692714493567</v>
      </c>
      <c r="K1291" s="1">
        <f t="shared" si="826"/>
        <v>0.59408957770766702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0.38796990995538694</v>
      </c>
      <c r="H1292" s="1">
        <f t="shared" si="826"/>
        <v>0.41211129243304334</v>
      </c>
      <c r="I1292" s="1">
        <f t="shared" si="826"/>
        <v>0.43423173716716068</v>
      </c>
      <c r="J1292" s="1">
        <f t="shared" si="826"/>
        <v>0.51615088337080861</v>
      </c>
      <c r="K1292" s="1">
        <f t="shared" si="826"/>
        <v>0.55242418322325826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0.39332458747711369</v>
      </c>
      <c r="H1293" s="1">
        <f t="shared" si="826"/>
        <v>0.41769565716476381</v>
      </c>
      <c r="I1293" s="1">
        <f t="shared" si="826"/>
        <v>0.44073159957868069</v>
      </c>
      <c r="J1293" s="1">
        <f t="shared" si="826"/>
        <v>0.53608362095791362</v>
      </c>
      <c r="K1293" s="1">
        <f t="shared" si="826"/>
        <v>0.56424241268526454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0.41824117647058812</v>
      </c>
      <c r="G1295" s="1">
        <f t="shared" si="827"/>
        <v>1.5350077937108757</v>
      </c>
      <c r="H1295" s="1">
        <f t="shared" si="827"/>
        <v>1.404839807231075</v>
      </c>
      <c r="I1295" s="1">
        <f t="shared" si="827"/>
        <v>1.2253457888534312</v>
      </c>
      <c r="J1295" s="1">
        <f t="shared" si="827"/>
        <v>0.93272095702958602</v>
      </c>
      <c r="K1295" s="1">
        <f t="shared" si="827"/>
        <v>0.92970844179941681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1.1731699129040249</v>
      </c>
      <c r="G1296" s="1">
        <f t="shared" si="827"/>
        <v>2.6814045227309373</v>
      </c>
      <c r="H1296" s="1">
        <f t="shared" si="827"/>
        <v>2.2454758167097411</v>
      </c>
      <c r="I1296" s="1">
        <f t="shared" si="827"/>
        <v>2.2289596495744477</v>
      </c>
      <c r="J1296" s="1">
        <f t="shared" si="827"/>
        <v>1.9083896516679144</v>
      </c>
      <c r="K1296" s="1">
        <f t="shared" si="827"/>
        <v>0.78415515057400309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0.89889175086709228</v>
      </c>
      <c r="G1297" s="1">
        <f t="shared" si="827"/>
        <v>1.1892908000394407</v>
      </c>
      <c r="H1297" s="1">
        <f t="shared" si="827"/>
        <v>1.1854044126619172</v>
      </c>
      <c r="I1297" s="1">
        <f t="shared" si="827"/>
        <v>1.2544822616061044</v>
      </c>
      <c r="J1297" s="1">
        <f t="shared" si="827"/>
        <v>0.71535120426165966</v>
      </c>
      <c r="K1297" s="1">
        <f t="shared" si="827"/>
        <v>0.70825997404764562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1.3450073262426097</v>
      </c>
      <c r="G1298" s="1">
        <f t="shared" si="827"/>
        <v>1.6285704653242059</v>
      </c>
      <c r="H1298" s="1">
        <f t="shared" si="827"/>
        <v>1.6319208527071136</v>
      </c>
      <c r="I1298" s="1">
        <f t="shared" si="827"/>
        <v>1.6456131110462262</v>
      </c>
      <c r="J1298" s="1">
        <f t="shared" si="827"/>
        <v>0.7063040949907744</v>
      </c>
      <c r="K1298" s="1">
        <f t="shared" si="827"/>
        <v>0.69908052807385235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0.33901850024085961</v>
      </c>
      <c r="G1299" s="1">
        <f t="shared" si="827"/>
        <v>0.35391427166601064</v>
      </c>
      <c r="H1299" s="1">
        <f t="shared" si="827"/>
        <v>0.37625792880373699</v>
      </c>
      <c r="I1299" s="1">
        <f t="shared" si="827"/>
        <v>0.4134973573666148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0.75020949817470639</v>
      </c>
      <c r="G1300" s="1">
        <f t="shared" si="827"/>
        <v>0.76743031362854319</v>
      </c>
      <c r="H1300" s="1">
        <f t="shared" si="827"/>
        <v>0.77425015019216381</v>
      </c>
      <c r="I1300" s="1">
        <f t="shared" si="827"/>
        <v>0.78021678199085898</v>
      </c>
      <c r="J1300" s="1">
        <f t="shared" si="827"/>
        <v>0.65374628735860418</v>
      </c>
      <c r="K1300" s="1">
        <f t="shared" si="827"/>
        <v>0.65127760809627488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0.69760437836678968</v>
      </c>
      <c r="G1301" s="1">
        <f t="shared" si="827"/>
        <v>0.70469794059908175</v>
      </c>
      <c r="H1301" s="1">
        <f t="shared" si="827"/>
        <v>0.71431070508452155</v>
      </c>
      <c r="I1301" s="1">
        <f t="shared" si="827"/>
        <v>0.76350802593246836</v>
      </c>
      <c r="J1301" s="1">
        <f t="shared" si="827"/>
        <v>0.52618334958252322</v>
      </c>
      <c r="K1301" s="1">
        <f t="shared" si="827"/>
        <v>0.52262562375013533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0.52833015548514084</v>
      </c>
      <c r="G1302" s="1">
        <f t="shared" si="827"/>
        <v>0.5324333469813276</v>
      </c>
      <c r="H1302" s="1">
        <f t="shared" si="827"/>
        <v>0.53196770805109739</v>
      </c>
      <c r="I1302" s="1">
        <f t="shared" si="827"/>
        <v>0.54122384062339701</v>
      </c>
      <c r="J1302" s="1">
        <f t="shared" si="827"/>
        <v>0.48239099698697208</v>
      </c>
      <c r="K1302" s="1">
        <f t="shared" si="827"/>
        <v>0.48577678811134367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0.46601778634675056</v>
      </c>
      <c r="G1303" s="1">
        <f t="shared" si="827"/>
        <v>0.45576564885580467</v>
      </c>
      <c r="H1303" s="1">
        <f t="shared" si="827"/>
        <v>0.45683023258624894</v>
      </c>
      <c r="I1303" s="1">
        <f t="shared" si="827"/>
        <v>0.463332847441775</v>
      </c>
      <c r="J1303" s="1">
        <f t="shared" si="827"/>
        <v>0.44846447066289696</v>
      </c>
      <c r="K1303" s="1">
        <f t="shared" si="827"/>
        <v>0.45905182841025843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0.56203544748554668</v>
      </c>
      <c r="H1304" s="1">
        <f t="shared" si="827"/>
        <v>0.58932801437850491</v>
      </c>
      <c r="I1304" s="1">
        <f t="shared" si="827"/>
        <v>0.61882882441710685</v>
      </c>
      <c r="J1304" s="1">
        <f t="shared" si="827"/>
        <v>0.70147071995695753</v>
      </c>
      <c r="K1304" s="1">
        <f t="shared" si="827"/>
        <v>0.75418469066263127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0.45210145766281434</v>
      </c>
      <c r="H1305" s="1">
        <f t="shared" si="827"/>
        <v>0.47502410890615177</v>
      </c>
      <c r="I1305" s="1">
        <f t="shared" si="827"/>
        <v>0.49743854090954071</v>
      </c>
      <c r="J1305" s="1">
        <f t="shared" si="827"/>
        <v>0.57783188517082784</v>
      </c>
      <c r="K1305" s="1">
        <f t="shared" si="827"/>
        <v>0.61363013668042943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0.42028149632876938</v>
      </c>
      <c r="H1306" s="1">
        <f t="shared" si="827"/>
        <v>0.44149282533301659</v>
      </c>
      <c r="I1306" s="1">
        <f t="shared" si="827"/>
        <v>0.46174985083902542</v>
      </c>
      <c r="J1306" s="1">
        <f t="shared" si="827"/>
        <v>0.5410521983480695</v>
      </c>
      <c r="K1306" s="1">
        <f t="shared" si="827"/>
        <v>0.57090232854411893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0.39943403925494864</v>
      </c>
      <c r="H1307" s="1">
        <f t="shared" si="827"/>
        <v>0.41767276761701677</v>
      </c>
      <c r="I1307" s="1">
        <f t="shared" si="827"/>
        <v>0.43608991323588459</v>
      </c>
      <c r="J1307" s="1">
        <f t="shared" si="827"/>
        <v>0.51402584537317686</v>
      </c>
      <c r="K1307" s="1">
        <f t="shared" si="827"/>
        <v>0.53936335321813167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0.6153980421423777</v>
      </c>
      <c r="G1309" s="1">
        <f t="shared" si="828"/>
        <v>2.5149255865830002</v>
      </c>
      <c r="H1309" s="1">
        <f t="shared" si="828"/>
        <v>0.43680430366875195</v>
      </c>
      <c r="I1309" s="1">
        <f t="shared" si="828"/>
        <v>0.26059005531326929</v>
      </c>
      <c r="J1309" s="1">
        <f t="shared" si="828"/>
        <v>2.7606925853430188E-3</v>
      </c>
      <c r="K1309" s="1">
        <f t="shared" si="828"/>
        <v>1.5183159413793739E-3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0.63150529749673967</v>
      </c>
      <c r="G1310" s="1">
        <f t="shared" si="828"/>
        <v>8.0623902541618886</v>
      </c>
      <c r="H1310" s="1">
        <f t="shared" si="828"/>
        <v>3.7498643924929853E-2</v>
      </c>
      <c r="I1310" s="1">
        <f t="shared" si="828"/>
        <v>6.9126362965097844E-3</v>
      </c>
      <c r="J1310" s="1">
        <f t="shared" si="828"/>
        <v>6.9947955541785236E-5</v>
      </c>
      <c r="K1310" s="1">
        <f t="shared" si="828"/>
        <v>2.492003042302817E-5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0.46789452676398313</v>
      </c>
      <c r="G1311" s="1">
        <f t="shared" si="828"/>
        <v>3.1443637940051618E-3</v>
      </c>
      <c r="H1311" s="1">
        <f t="shared" si="828"/>
        <v>9.0153492316885839E-3</v>
      </c>
      <c r="I1311" s="1">
        <f t="shared" si="828"/>
        <v>1.3769396531688492E-2</v>
      </c>
      <c r="J1311" s="1">
        <f t="shared" si="828"/>
        <v>0.13039254923098259</v>
      </c>
      <c r="K1311" s="1">
        <f t="shared" si="828"/>
        <v>5.4290293351797483E-2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0.68268857144428952</v>
      </c>
      <c r="G1312" s="1">
        <f t="shared" si="828"/>
        <v>0.2744077603976432</v>
      </c>
      <c r="H1312" s="1">
        <f t="shared" si="828"/>
        <v>0.31129249062325487</v>
      </c>
      <c r="I1312" s="1">
        <f t="shared" si="828"/>
        <v>0.37564445868287893</v>
      </c>
      <c r="J1312" s="1">
        <f t="shared" si="828"/>
        <v>0.44190732568247726</v>
      </c>
      <c r="K1312" s="1">
        <f t="shared" si="828"/>
        <v>0.45961562539348272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0.75523963914266656</v>
      </c>
      <c r="G1313" s="3">
        <f t="shared" ref="G1313:K1313" si="831">G1314+G1320+G1325+G1339</f>
        <v>1.2673200402696134</v>
      </c>
      <c r="H1313" s="3">
        <f t="shared" si="831"/>
        <v>2.3275741347652232</v>
      </c>
      <c r="I1313" s="3">
        <f t="shared" si="831"/>
        <v>3.7582023775839981</v>
      </c>
      <c r="J1313" s="3">
        <f t="shared" si="831"/>
        <v>2.5764648145237379</v>
      </c>
      <c r="K1313" s="3">
        <f t="shared" si="831"/>
        <v>1.2127944830374295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7.1225186565411014E-3</v>
      </c>
      <c r="G1314" s="1">
        <f t="shared" ref="G1314:K1314" si="832">SUM(G1315:G1319)</f>
        <v>1.555966398870331E-2</v>
      </c>
      <c r="H1314" s="1">
        <f t="shared" si="832"/>
        <v>1.3258777307769691E-2</v>
      </c>
      <c r="I1314" s="1">
        <f t="shared" si="832"/>
        <v>5.9965704154167965E-2</v>
      </c>
      <c r="J1314" s="1">
        <f t="shared" si="832"/>
        <v>0.53087831843526445</v>
      </c>
      <c r="K1314" s="1">
        <f t="shared" si="832"/>
        <v>1.0772395181424528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4.7284834500374101E-4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4.7548829378346792E-4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4.6545313017740944E-4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4.5757196379811226E-6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1.7122572684582489E-3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6.7486415580503825E-3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5.5618829731870614E-2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0.10185042511801164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0.20723740171121668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1.3876500658492777E-3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2.5915754854567204E-3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2.9572587800917984E-3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2.9096057732976447E-3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0.11086857592048244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0.11966658786792453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5.0276425382951954E-3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1.0608926587131667E-2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2.7060475464086796E-3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1.3031193546522942E-3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0.31799266780005048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0.75025005698941516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2.2980198775490615E-4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1.7141635387320602E-4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3.8137629304142267E-4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1.3414929434741517E-4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1.6664959671993737E-4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8.5471573896471885E-5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1.9474434170260217E-4</v>
      </c>
      <c r="J1320" s="1">
        <f t="shared" si="835"/>
        <v>2.1064678556926428E-4</v>
      </c>
      <c r="K1320" s="1">
        <f t="shared" si="835"/>
        <v>1.3511387065045875E-3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7.8440206471479143E-5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5.2501734984184941E-5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6.7417082572975061E-4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5.6601401176090309E-5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6.7739475098353287E-5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2.7559940082214361E-4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5.970273405503274E-5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8.5408096919169921E-5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4.0106189171198206E-4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4.9974785675561194E-6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3.0658824071121097E-7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0.74780167058915725</v>
      </c>
      <c r="G1325" s="1">
        <f t="shared" ref="G1325:K1325" si="836">SUM(G1330:G1338)</f>
        <v>1.2507140004812551</v>
      </c>
      <c r="H1325" s="1">
        <f t="shared" si="836"/>
        <v>2.2053736508498329</v>
      </c>
      <c r="I1325" s="1">
        <f t="shared" si="836"/>
        <v>3.5926941257816982</v>
      </c>
      <c r="J1325" s="1">
        <f t="shared" si="836"/>
        <v>1.8148475066993792</v>
      </c>
      <c r="K1325" s="1">
        <f t="shared" si="836"/>
        <v>0.10172384589116483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0.72924708630249258</v>
      </c>
      <c r="G1326" s="1">
        <f t="shared" ref="G1326:K1326" si="837">G1325-G1327</f>
        <v>1.2174557402998873</v>
      </c>
      <c r="H1326" s="1">
        <f t="shared" si="837"/>
        <v>2.1331661494493468</v>
      </c>
      <c r="I1326" s="1">
        <f t="shared" si="837"/>
        <v>3.4266257877552535</v>
      </c>
      <c r="J1326" s="1">
        <f t="shared" si="837"/>
        <v>1.5526209995627274</v>
      </c>
      <c r="K1326" s="1">
        <f t="shared" si="837"/>
        <v>-1.104653705070345E-2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1.8554584286664646E-2</v>
      </c>
      <c r="G1327" s="1">
        <f t="shared" ref="G1327" si="838">SUM(G1328:G1329)</f>
        <v>3.3258260181367863E-2</v>
      </c>
      <c r="H1327" s="1">
        <f t="shared" ref="H1327" si="839">SUM(H1328:H1329)</f>
        <v>7.2207501400486096E-2</v>
      </c>
      <c r="I1327" s="1">
        <f t="shared" ref="I1327" si="840">SUM(I1328:I1329)</f>
        <v>0.16606833802644463</v>
      </c>
      <c r="J1327" s="1">
        <f t="shared" ref="J1327" si="841">SUM(J1328:J1329)</f>
        <v>0.26222650713665197</v>
      </c>
      <c r="K1327" s="1">
        <f t="shared" ref="K1327" si="842">SUM(K1328:K1329)</f>
        <v>0.11277038294186828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1.8554584286664646E-2</v>
      </c>
      <c r="G1328" s="1">
        <f>[1]Transport!C$26/SUM([1]Transport!C$22,[1]Transport!C$26)*G1325*(G$33+G$580)/(G$33+G$580+G$36)</f>
        <v>3.3258260181367863E-2</v>
      </c>
      <c r="H1328" s="1">
        <f>[1]Transport!D$26/SUM([1]Transport!D$22,[1]Transport!D$26)*H1325*(H$33+H$580)/(H$33+H$580+H$36)</f>
        <v>7.2207501400486096E-2</v>
      </c>
      <c r="I1328" s="1">
        <f>[1]Transport!E$26/SUM([1]Transport!E$22,[1]Transport!E$26)*I1325*(I$33+I$580)/(I$33+I$580+I$36)</f>
        <v>0.16606833802644463</v>
      </c>
      <c r="J1328" s="1">
        <f>[1]Transport!F$26/SUM([1]Transport!F$22,[1]Transport!F$26)*J1325*(J$33+J$580)/(J$33+J$580+J$36)</f>
        <v>0.1293996248866201</v>
      </c>
      <c r="K1328" s="1">
        <f>[1]Transport!G$26/SUM([1]Transport!G$22,[1]Transport!G$26)*K1325*(K$33+K$580)/(K$33+K$580+K$36)</f>
        <v>1.3047605418912051E-2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0.13282688225003184</v>
      </c>
      <c r="K1329" s="1">
        <f>(K$36+K$716)/([1]Transport!G$22+[1]Transport!G$26)*K1325</f>
        <v>9.9722777522956232E-2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0.21136721851031584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0.20976529125878907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2.3780190806397062E-3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2.5928270215015976E-3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6.4600953561080865E-2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3.6929537222325599E-3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4.1460303274944823E-3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4.7828597363507638E-3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1.8405083713570998E-3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7.2143096537183543E-4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0.10684700023818586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0.10720159950892433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6.4898556692806975E-2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0.18600235692303901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3.4255018020085445E-2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1.6384136448383642E-6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2.6353863877772509E-5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2.2458352949080496E-5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5.0543666387926591E-5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1.7338416769786345E-2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1.7318159439641913E-2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1.7249432092634329E-2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2.9836714593487498E-4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1.316892334639493E-3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0.19381459644864085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0.60358835415614143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0.45074590811215548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6.9292868800136182E-4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0.10884560284218571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0.13171328413360767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0.23830733824765446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0.39652805699690352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4.036146169002907E-2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5.5364312822257528E-4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0.6169588990030902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0.77842558088981573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1.4347421492135999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2.5204576053332546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1.1331895073946168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8.9987152840274658E-4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4.3603848281601907E-3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3.1272799171337859E-5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1.2085988821768208E-4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3.8215432652051148E-5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6.4393520292504479E-5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3.1544989696818829E-4</v>
      </c>
      <c r="G1339" s="1">
        <f t="shared" ref="G1339:K1339" si="843">SUM(G1344:G1348)</f>
        <v>1.0463757996550566E-3</v>
      </c>
      <c r="H1339" s="1">
        <f t="shared" si="843"/>
        <v>0.10894170660762047</v>
      </c>
      <c r="I1339" s="1">
        <f t="shared" si="843"/>
        <v>0.10534780330642946</v>
      </c>
      <c r="J1339" s="1">
        <f t="shared" si="843"/>
        <v>0.23052834260352451</v>
      </c>
      <c r="K1339" s="1">
        <f t="shared" si="843"/>
        <v>3.2479980297307295E-2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2.9164606935064508E-4</v>
      </c>
      <c r="G1340" s="1">
        <f t="shared" ref="G1340:K1340" si="844">G1339-G1341</f>
        <v>8.8772560457049026E-4</v>
      </c>
      <c r="H1340" s="1">
        <f t="shared" si="844"/>
        <v>0.10884736919529618</v>
      </c>
      <c r="I1340" s="1">
        <f t="shared" si="844"/>
        <v>0.10534290748530468</v>
      </c>
      <c r="J1340" s="1">
        <f t="shared" si="844"/>
        <v>-0.34515522603261484</v>
      </c>
      <c r="K1340" s="1">
        <f t="shared" si="844"/>
        <v>-8.0182868916139474E-2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2.3803827617543195E-5</v>
      </c>
      <c r="G1341" s="1">
        <f t="shared" ref="G1341" si="845">SUM(G1342:G1343)</f>
        <v>1.5865019508456629E-4</v>
      </c>
      <c r="H1341" s="1">
        <f t="shared" ref="H1341" si="846">SUM(H1342:H1343)</f>
        <v>9.4337412324290178E-5</v>
      </c>
      <c r="I1341" s="1">
        <f t="shared" ref="I1341" si="847">SUM(I1342:I1343)</f>
        <v>4.8958211247638244E-6</v>
      </c>
      <c r="J1341" s="1">
        <f t="shared" ref="J1341" si="848">SUM(J1342:J1343)</f>
        <v>0.57568356863613934</v>
      </c>
      <c r="K1341" s="1">
        <f t="shared" ref="K1341" si="849">SUM(K1342:K1343)</f>
        <v>0.11266284921344677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2.3803827617543195E-5</v>
      </c>
      <c r="G1342" s="1">
        <f>[1]Transport!C$27/SUM([1]Transport!C$24,[1]Transport!C$27)*G1339*(G$45+G$612)/(G$45+G$612+G$47)</f>
        <v>1.5865019508456629E-4</v>
      </c>
      <c r="H1342" s="1">
        <f>[1]Transport!D$27/SUM([1]Transport!D$24,[1]Transport!D$27)*H1339*(H$45+H$612)/(H$45+H$612+H$47)</f>
        <v>9.4337412324290178E-5</v>
      </c>
      <c r="I1342" s="1">
        <f>[1]Transport!E$27/SUM([1]Transport!E$24,[1]Transport!E$27)*I1339*(I$45+I$612)/(I$45+I$612+I$47)</f>
        <v>4.8958211247638244E-6</v>
      </c>
      <c r="J1342" s="1">
        <f>[1]Transport!F$27/SUM([1]Transport!F$24,[1]Transport!F$27)*J1339*(J$45+J$612)/(J$45+J$612+J$47)</f>
        <v>4.6171026003329429E-5</v>
      </c>
      <c r="K1342" s="1">
        <f>[1]Transport!G$27/SUM([1]Transport!G$24,[1]Transport!G$27)*K1339*(K$45+K$612)/(K$45+K$612+K$47)</f>
        <v>6.3865223759239242E-6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0.57563739761013599</v>
      </c>
      <c r="K1343" s="1">
        <f>(K$47+K$714)/([1]Transport!G$24+[1]Transport!G$27)*K1339</f>
        <v>0.11265646269107085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3.1544989696818829E-4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3.1702627673816779E-4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3.1557785683060678E-4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2.2324104824343366E-4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8.7775054208566808E-3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1.1412590781894028E-3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1.5444284199027406E-3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2.471144972619535E-3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2.3934081662898126E-4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2.09111576149963E-3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3.0109612884684053E-3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1.8415342546613473E-3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8.3318173579664616E-4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2.66767658044474E-4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9.7713765369531386E-2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0.1011593539761076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0.22707051671252604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2.9175653588891116E-2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4.3742198902160336E-5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3.6228963664041773E-5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7.1863216434385306E-5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0.29539251394983473</v>
      </c>
      <c r="G1349" s="3">
        <f t="shared" ref="G1349:K1349" si="850">SUM(G1350:G1372)</f>
        <v>0.30247641087621968</v>
      </c>
      <c r="H1349" s="3">
        <f t="shared" si="850"/>
        <v>0.31309552878672547</v>
      </c>
      <c r="I1349" s="3">
        <f t="shared" si="850"/>
        <v>0.33077707336359075</v>
      </c>
      <c r="J1349" s="3">
        <f t="shared" si="850"/>
        <v>0.35545789589387861</v>
      </c>
      <c r="K1349" s="3">
        <f t="shared" si="850"/>
        <v>0.3721565136327562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1.9815202673759626E-3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1.6041789795346105E-3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1.0000123239783799E-3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1.7327939898827964E-6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6.7186182150611676E-4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2.7528172340698051E-3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2.4873473314841917E-2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4.8151341276101198E-2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0.11141414351057517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3.8185452336500351E-4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7.2084068168931485E-4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8.3165477329528959E-4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9.1915319941438358E-4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3.9038518188721401E-2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4.5398857383464046E-2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9.1990980215809484E-4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1.9549610911714244E-3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5.0372767294730913E-4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2.638258058001784E-4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7.599633311495578E-2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0.19418031075479558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2.8032879544534039E-5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2.1252803718849668E-5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4.8458825326122951E-5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1.8676479284096777E-5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2.6199162287560189E-5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1.4515518292141268E-5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1.8386522588512411E-5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1.3551978432725936E-5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2.0395446971184375E-4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9.5713826622930323E-6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1.2620844375231279E-5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5.9730154714096473E-5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6.7528802095779431E-6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1.0784837403164154E-5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5.8492185698637384E-5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4.1582605259428235E-7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3.0184757493236497E-8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3.4350068673050599E-2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3.4095047041717098E-2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4.1973181875231531E-4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5.1253842095980401E-4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1.4515666623580573E-2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4.3020670850282892E-4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4.857630940577759E-4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5.7739473393037682E-4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2.6001951146476345E-4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1.0804578574341098E-4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8.3592635505354285E-3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8.3885277323059691E-3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5.0916646353914045E-3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1.7934282262719821E-2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3.3846919996230219E-3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8.6428678803157404E-8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1.4325507897968629E-6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1.2869242054069976E-6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3.2721833792464918E-6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0.24219480795878459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0.19378321697100867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0.12110775009386891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3.6973408329416191E-5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1.6780170885535584E-4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2.6233075303975607E-2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8.7095277822869535E-2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7.2045065678029457E-2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1.1378190150980326E-4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9.5202729085591669E-3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1.1556454473363275E-2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2.1696806746979831E-2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3.8864503523961279E-2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4.1689453481667457E-3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6.3002801423241427E-5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3.5752476984329776E-2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4.5246191153559448E-2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8.6634185790814014E-2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0.16616915385021314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8.1227131708192707E-2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6.8503876844265102E-5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1.6851353110578125E-4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1.2170576854688148E-6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4.8099115615930978E-6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1.6459346880239387E-6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3.1480940218834242E-6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4.4064188922925624E-3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3.5465717140296753E-3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2.213611131384009E-3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2.6841949946839489E-5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1.1113108183396119E-3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1.4876036801501154E-4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2.2824670415756346E-4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4.079769407036692E-4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2.0343508977644318E-5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1.8576041493437287E-4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2.7514946417783878E-4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1.9010361981698241E-4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9.1540418766287984E-5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1.505160040532698E-5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5.7990564746920785E-3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6.0211840066269904E-3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1.5632057594901841E-2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2.0732691225529682E-3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1.720851687892258E-6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1.4806959584705141E-6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3.3195397381591991E-6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4.1906042144660258</v>
      </c>
      <c r="G1374" s="1">
        <f t="shared" ref="G1374:K1374" si="856">IFERROR(G1350/G1315,"-")</f>
        <v>3.3737507326839382</v>
      </c>
      <c r="H1374" s="1">
        <f t="shared" si="856"/>
        <v>2.148470510010795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0.37869321701871833</v>
      </c>
      <c r="G1375" s="1">
        <f t="shared" si="857"/>
        <v>0.39238368782693195</v>
      </c>
      <c r="H1375" s="1">
        <f t="shared" si="857"/>
        <v>0.40790686694361455</v>
      </c>
      <c r="I1375" s="1">
        <f t="shared" si="857"/>
        <v>0.44721317285446149</v>
      </c>
      <c r="J1375" s="1">
        <f t="shared" si="857"/>
        <v>0.47276524590161895</v>
      </c>
      <c r="K1375" s="1">
        <f t="shared" si="857"/>
        <v>0.53761600266456588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0.27518070496490676</v>
      </c>
      <c r="G1376" s="1">
        <f t="shared" si="858"/>
        <v>0.27814766952940179</v>
      </c>
      <c r="H1376" s="1">
        <f t="shared" si="858"/>
        <v>0.28122488937862705</v>
      </c>
      <c r="I1376" s="1">
        <f t="shared" si="858"/>
        <v>0.31590300234132673</v>
      </c>
      <c r="J1376" s="1">
        <f t="shared" si="858"/>
        <v>0.35211526678867733</v>
      </c>
      <c r="K1376" s="1">
        <f t="shared" si="858"/>
        <v>0.37937788811669437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0.18297040713439894</v>
      </c>
      <c r="G1377" s="1">
        <f t="shared" si="859"/>
        <v>0.18427510786461071</v>
      </c>
      <c r="H1377" s="1">
        <f t="shared" si="859"/>
        <v>0.18614886261545158</v>
      </c>
      <c r="I1377" s="1">
        <f t="shared" si="859"/>
        <v>0.20245713092840517</v>
      </c>
      <c r="J1377" s="1">
        <f t="shared" si="859"/>
        <v>0.23898769000152309</v>
      </c>
      <c r="K1377" s="1">
        <f t="shared" si="859"/>
        <v>0.25882078774375245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0.12198710645807088</v>
      </c>
      <c r="G1378" s="1">
        <f t="shared" si="860"/>
        <v>0.12398352455081406</v>
      </c>
      <c r="H1378" s="1">
        <f t="shared" si="860"/>
        <v>0.12706302465648975</v>
      </c>
      <c r="I1378" s="1">
        <f t="shared" si="860"/>
        <v>0.13922159915153248</v>
      </c>
      <c r="J1378" s="1">
        <f t="shared" si="860"/>
        <v>0.15721107523343808</v>
      </c>
      <c r="K1378" s="1">
        <f t="shared" si="860"/>
        <v>0.16982860652271717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0.25812439220928962</v>
      </c>
      <c r="K1379" s="1">
        <f t="shared" si="861"/>
        <v>0.30252639528130715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0.16910151451049585</v>
      </c>
      <c r="J1380" s="1">
        <f t="shared" si="862"/>
        <v>0.18631446961917905</v>
      </c>
      <c r="K1380" s="1">
        <f t="shared" si="862"/>
        <v>0.21672817334114222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</v>
      </c>
      <c r="J1381" s="1">
        <f t="shared" si="863"/>
        <v>0.12627417999221907</v>
      </c>
      <c r="K1381" s="1">
        <f t="shared" si="863"/>
        <v>0.14584328979488997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8.3207170770845496E-2</v>
      </c>
      <c r="K1382" s="1">
        <f t="shared" si="864"/>
        <v>9.84537352874824E-2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0.16253903034727407</v>
      </c>
      <c r="I1383" s="1">
        <f t="shared" si="865"/>
        <v>0.1765048153606085</v>
      </c>
      <c r="J1383" s="1">
        <f t="shared" si="865"/>
        <v>0.19767551661158442</v>
      </c>
      <c r="K1383" s="1">
        <f t="shared" si="865"/>
        <v>0.22469740496718613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0.11649393435744146</v>
      </c>
      <c r="H1384" s="1">
        <f t="shared" si="866"/>
        <v>0.11716342035330236</v>
      </c>
      <c r="I1384" s="1">
        <f t="shared" si="866"/>
        <v>0.12072165310265165</v>
      </c>
      <c r="J1384" s="1">
        <f t="shared" si="866"/>
        <v>0.14127591893159275</v>
      </c>
      <c r="K1384" s="1">
        <f t="shared" si="866"/>
        <v>0.14976593871005064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7.8235828164578886E-2</v>
      </c>
      <c r="H1385" s="1">
        <f t="shared" si="867"/>
        <v>7.8250023980357131E-2</v>
      </c>
      <c r="I1385" s="1">
        <f t="shared" si="867"/>
        <v>7.8455745317919198E-2</v>
      </c>
      <c r="J1385" s="1">
        <f t="shared" si="867"/>
        <v>9.6419650586150221E-2</v>
      </c>
      <c r="K1385" s="1">
        <f t="shared" si="867"/>
        <v>9.8808647469938754E-2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5.2751439830497703E-2</v>
      </c>
      <c r="H1386" s="1">
        <f t="shared" si="868"/>
        <v>5.4358282961501941E-2</v>
      </c>
      <c r="I1386" s="1">
        <f t="shared" si="868"/>
        <v>5.73026975007839E-2</v>
      </c>
      <c r="J1386" s="1">
        <f t="shared" si="868"/>
        <v>6.4739731267855177E-2</v>
      </c>
      <c r="K1386" s="1" t="str">
        <f t="shared" si="868"/>
        <v>-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13.968680714886812</v>
      </c>
      <c r="G1387" s="1">
        <f t="shared" ref="G1387:K1387" si="869">IFERROR(G1363/G1334,"-")</f>
        <v>11.189596541502652</v>
      </c>
      <c r="H1387" s="1">
        <f t="shared" si="869"/>
        <v>7.0209702814264281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0.12391916748597524</v>
      </c>
      <c r="G1388" s="1">
        <f t="shared" si="870"/>
        <v>0.1274224964649768</v>
      </c>
      <c r="H1388" s="1">
        <f t="shared" si="870"/>
        <v>0.13535139140527602</v>
      </c>
      <c r="I1388" s="1">
        <f t="shared" si="870"/>
        <v>0.14429582218271061</v>
      </c>
      <c r="J1388" s="1">
        <f t="shared" si="870"/>
        <v>0.15983520733393561</v>
      </c>
      <c r="K1388" s="1">
        <f t="shared" si="870"/>
        <v>0.16420434523787483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8.7465847585616555E-2</v>
      </c>
      <c r="G1389" s="1">
        <f t="shared" si="871"/>
        <v>8.7739475553890278E-2</v>
      </c>
      <c r="H1389" s="1">
        <f t="shared" si="871"/>
        <v>9.104548314174031E-2</v>
      </c>
      <c r="I1389" s="1">
        <f t="shared" si="871"/>
        <v>9.8011988907672098E-2</v>
      </c>
      <c r="J1389" s="1">
        <f t="shared" si="871"/>
        <v>0.10329024702285858</v>
      </c>
      <c r="K1389" s="1">
        <f t="shared" si="871"/>
        <v>0.11379677306843242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5.794952798654858E-2</v>
      </c>
      <c r="G1390" s="1">
        <f t="shared" si="872"/>
        <v>5.8125262407022489E-2</v>
      </c>
      <c r="H1390" s="1">
        <f t="shared" si="872"/>
        <v>6.0383104963006279E-2</v>
      </c>
      <c r="I1390" s="1">
        <f t="shared" si="872"/>
        <v>6.5928168558995567E-2</v>
      </c>
      <c r="J1390" s="1">
        <f t="shared" si="872"/>
        <v>7.168009514573323E-2</v>
      </c>
      <c r="K1390" s="1">
        <f t="shared" si="872"/>
        <v>7.6126285455278345E-2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3.8646481387947448E-2</v>
      </c>
      <c r="G1391" s="1">
        <f t="shared" si="873"/>
        <v>3.8917452793425421E-2</v>
      </c>
      <c r="H1391" s="1">
        <f t="shared" si="873"/>
        <v>3.9797418585477369E-2</v>
      </c>
      <c r="I1391" s="1">
        <f t="shared" si="873"/>
        <v>4.3069895427066324E-2</v>
      </c>
      <c r="J1391" s="1">
        <f t="shared" si="873"/>
        <v>4.8888366524820481E-2</v>
      </c>
      <c r="K1391" s="1" t="str">
        <f t="shared" si="873"/>
        <v>-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13.968680714886808</v>
      </c>
      <c r="G1392" s="1">
        <f t="shared" ref="G1392:K1392" si="874">IFERROR(G1368/G1344,"-")</f>
        <v>11.18699607653908</v>
      </c>
      <c r="H1392" s="1">
        <f t="shared" si="874"/>
        <v>7.0144691190174742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0.12023751974847219</v>
      </c>
      <c r="H1393" s="1">
        <f t="shared" si="875"/>
        <v>0.12660895836064873</v>
      </c>
      <c r="I1393" s="1">
        <f t="shared" si="875"/>
        <v>0.13034758790354467</v>
      </c>
      <c r="J1393" s="1">
        <f t="shared" si="875"/>
        <v>0.14778716916640083</v>
      </c>
      <c r="K1393" s="1">
        <f t="shared" si="875"/>
        <v>0.16509631981291392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8.4998076233608735E-2</v>
      </c>
      <c r="H1394" s="1">
        <f t="shared" si="876"/>
        <v>8.8833157089857145E-2</v>
      </c>
      <c r="I1394" s="1">
        <f t="shared" si="876"/>
        <v>9.1382597721075279E-2</v>
      </c>
      <c r="J1394" s="1">
        <f t="shared" si="876"/>
        <v>0.1032311070705236</v>
      </c>
      <c r="K1394" s="1">
        <f t="shared" si="876"/>
        <v>0.10986848947038148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5.6422133461237124E-2</v>
      </c>
      <c r="H1395" s="1">
        <f t="shared" si="877"/>
        <v>5.9347385220100329E-2</v>
      </c>
      <c r="I1395" s="1">
        <f t="shared" si="877"/>
        <v>5.9521772035526326E-2</v>
      </c>
      <c r="J1395" s="1">
        <f t="shared" si="877"/>
        <v>6.8842304237551943E-2</v>
      </c>
      <c r="K1395" s="1">
        <f t="shared" si="877"/>
        <v>7.1061617051224643E-2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3.9340767750184337E-2</v>
      </c>
      <c r="I1396" s="1">
        <f t="shared" si="878"/>
        <v>4.0870502733704885E-2</v>
      </c>
      <c r="J1396" s="1">
        <f t="shared" si="878"/>
        <v>4.6192473741974854E-2</v>
      </c>
      <c r="K1396" s="1" t="str">
        <f t="shared" si="878"/>
        <v>-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0.81253229496514856</v>
      </c>
      <c r="G1397" s="3">
        <f t="shared" ref="G1397" si="879">G1398+G1404+G1409+G1423</f>
        <v>0.7793614304799944</v>
      </c>
      <c r="H1397" s="3">
        <f t="shared" ref="H1397" si="880">H1398+H1404+H1409+H1423</f>
        <v>0.96570058102161804</v>
      </c>
      <c r="I1397" s="3">
        <f t="shared" ref="I1397" si="881">I1398+I1404+I1409+I1423</f>
        <v>1.1723009320916131</v>
      </c>
      <c r="J1397" s="3">
        <f t="shared" ref="J1397" si="882">J1398+J1404+J1409+J1423</f>
        <v>0.74952021234919475</v>
      </c>
      <c r="K1397" s="3">
        <f t="shared" ref="K1397" si="883">K1398+K1404+K1409+K1423</f>
        <v>0.35775764584154235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1.6852599701473554E-3</v>
      </c>
      <c r="G1398" s="1">
        <f t="shared" ref="G1398" si="884">SUM(G1399:G1403)</f>
        <v>3.1550962084998064E-3</v>
      </c>
      <c r="H1398" s="1">
        <f t="shared" ref="H1398" si="885">SUM(H1399:H1403)</f>
        <v>3.2716391350530827E-3</v>
      </c>
      <c r="I1398" s="1">
        <f t="shared" ref="I1398" si="886">SUM(I1399:I1403)</f>
        <v>1.8179769882003309E-2</v>
      </c>
      <c r="J1398" s="1">
        <f t="shared" ref="J1398" si="887">SUM(J1399:J1403)</f>
        <v>0.14635576449104096</v>
      </c>
      <c r="K1398" s="1">
        <f t="shared" ref="K1398" si="888">SUM(K1399:K1403)</f>
        <v>0.26252949957332566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3.9655561609624248E-4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1.0096653297718915E-3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1.1255940322271027E-3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1.5633070684420849E-2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5.1903372714678035E-2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0.11064308690362791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8.8398623823107193E-4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1.3311422455748153E-3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1.3075576709274729E-3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1.6828463959203564E-3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9.0631696837476544E-2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0.14369142062836585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4.0471811582004082E-4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7.6160960379397012E-4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6.9820315738711375E-4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7.8021261529509554E-4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3.6688021019637175E-3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8.1342583467920622E-3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5.2679029359129455E-5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1.402842745113931E-4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8.3640186367009233E-5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1.5189283692265538E-4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6.0733694539828437E-5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1.7292426326917153E-2</v>
      </c>
      <c r="J1404" s="1">
        <f t="shared" ref="J1404" si="894">SUM(J1405:J1408)</f>
        <v>6.5303320377336452E-2</v>
      </c>
      <c r="K1404" s="1">
        <f t="shared" ref="K1404" si="895">SUM(K1405:K1408)</f>
        <v>7.9494774933533269E-2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1.6669653216843803E-2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3.7540484955999827E-2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1.3778927776804161E-2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3.7918032376773616E-4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9.7671547294323428E-3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3.857157676917195E-3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2.4359278630561661E-4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1.79742879655924E-2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6.1858689479811907E-2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2.1392726311874645E-5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0.81071027813953345</v>
      </c>
      <c r="G1409" s="1">
        <f t="shared" ref="G1409:K1409" si="896">SUM(G1414:G1422)</f>
        <v>0.77545709862462908</v>
      </c>
      <c r="H1409" s="1">
        <f t="shared" si="896"/>
        <v>0.93553611718531382</v>
      </c>
      <c r="I1409" s="1">
        <f t="shared" si="896"/>
        <v>1.0966179290177729</v>
      </c>
      <c r="J1409" s="1">
        <f t="shared" si="896"/>
        <v>0.45455687835390746</v>
      </c>
      <c r="K1409" s="1">
        <f t="shared" si="896"/>
        <v>2.4082339813014104E-3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0.79059479461038573</v>
      </c>
      <c r="G1410" s="1">
        <f t="shared" ref="G1410" si="897">G1409-G1411</f>
        <v>0.75483659390842472</v>
      </c>
      <c r="H1410" s="1">
        <f t="shared" ref="H1410" si="898">H1409-H1411</f>
        <v>0.90490515110578684</v>
      </c>
      <c r="I1410" s="1">
        <f t="shared" ref="I1410" si="899">I1409-I1411</f>
        <v>1.0459279702998543</v>
      </c>
      <c r="J1410" s="1">
        <f t="shared" ref="J1410" si="900">J1409-J1411</f>
        <v>0.38887815765386047</v>
      </c>
      <c r="K1410" s="1">
        <f t="shared" ref="K1410" si="901">K1409-K1411</f>
        <v>-2.6151828677094561E-4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2.0115483529147677E-2</v>
      </c>
      <c r="G1411" s="1">
        <f t="shared" ref="G1411" si="902">SUM(G1412:G1413)</f>
        <v>2.0620504716204364E-2</v>
      </c>
      <c r="H1411" s="1">
        <f t="shared" ref="H1411" si="903">SUM(H1412:H1413)</f>
        <v>3.0630966079527009E-2</v>
      </c>
      <c r="I1411" s="1">
        <f t="shared" ref="I1411" si="904">SUM(I1412:I1413)</f>
        <v>5.0689958717918669E-2</v>
      </c>
      <c r="J1411" s="1">
        <f t="shared" ref="J1411" si="905">SUM(J1412:J1413)</f>
        <v>6.5678720700046961E-2</v>
      </c>
      <c r="K1411" s="1">
        <f t="shared" ref="K1411" si="906">SUM(K1412:K1413)</f>
        <v>2.669752268072356E-3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2.0115483529147677E-2</v>
      </c>
      <c r="G1412" s="1">
        <f>[1]Transport!C$26/SUM([1]Transport!C$22,[1]Transport!C$26)*G1409*(G$33+G$580)/(G$33+G$580+G$36)</f>
        <v>2.0620504716204364E-2</v>
      </c>
      <c r="H1412" s="1">
        <f>[1]Transport!D$26/SUM([1]Transport!D$22,[1]Transport!D$26)*H1409*(H$33+H$580)/(H$33+H$580+H$36)</f>
        <v>3.0630966079527009E-2</v>
      </c>
      <c r="I1412" s="1">
        <f>[1]Transport!E$26/SUM([1]Transport!E$22,[1]Transport!E$26)*I1409*(I$33+I$580)/(I$33+I$580+I$36)</f>
        <v>5.0689958717918669E-2</v>
      </c>
      <c r="J1412" s="1">
        <f>[1]Transport!F$26/SUM([1]Transport!F$22,[1]Transport!F$26)*J1409*(J$33+J$580)/(J$33+J$580+J$36)</f>
        <v>3.2410155305886972E-2</v>
      </c>
      <c r="K1412" s="1">
        <f>[1]Transport!G$26/SUM([1]Transport!G$22,[1]Transport!G$26)*K1409*(K$33+K$580)/(K$33+K$580+K$36)</f>
        <v>3.0889204462496183E-4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3.3268565394159996E-2</v>
      </c>
      <c r="K1413" s="1">
        <f>(K$36+K$716)/([1]Transport!G$22+[1]Transport!G$26)*K1409</f>
        <v>2.360860223447394E-3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0.23126625665570544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0.23082584029775063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8.9808312686865677E-3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1.9481677460252483E-3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4.7627695175139783E-4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5.4349735489955461E-4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8.9790827961094095E-4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9.3127091668856465E-3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3.2013634853985048E-3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5.562999712105032E-4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4.4239874073514769E-4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6.4908638972783822E-4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6.8540539120339722E-2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2.9604697782225691E-3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3.5833744662905136E-4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1.6185363197163074E-5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9.8322209914192899E-6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3.3219892963285145E-5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6.0268695299039018E-3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6.0131555711193871E-3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5.9675802756631686E-3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0.11331874766950641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1.4053786577630253E-2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8.195223008265351E-2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0.36060885934206965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0.18346528991926481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3.1735730172052339E-4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0.5193125925759059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0.39649735317935864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0.48245705866666072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0.58556595669523681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0.21449700750556752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4.0531777706200744E-4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0.15817461704296346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0.12661249420672413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0.1326704049807686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6.3577740165372876E-2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4.8407357806226819E-2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2.946445329279272E-4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1.3877451321253868E-2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2.8156338456432097E-5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9.9822849281228914E-5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2.1461038190352824E-5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4.4002220238695428E-5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1.3675685546774165E-4</v>
      </c>
      <c r="G1423" s="1">
        <f t="shared" ref="G1423" si="907">SUM(G1428:G1432)</f>
        <v>7.4923564686545476E-4</v>
      </c>
      <c r="H1423" s="1">
        <f t="shared" ref="H1423" si="908">SUM(H1428:H1432)</f>
        <v>2.6892824701251046E-2</v>
      </c>
      <c r="I1423" s="1">
        <f t="shared" ref="I1423" si="909">SUM(I1428:I1432)</f>
        <v>4.0210806864919832E-2</v>
      </c>
      <c r="J1423" s="1">
        <f t="shared" ref="J1423" si="910">SUM(J1428:J1432)</f>
        <v>8.3304249126909924E-2</v>
      </c>
      <c r="K1423" s="1">
        <f t="shared" ref="K1423" si="911">SUM(K1428:K1432)</f>
        <v>1.3325137353382033E-2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1.264371925217123E-4</v>
      </c>
      <c r="G1424" s="1">
        <f t="shared" ref="G1424" si="912">G1423-G1425</f>
        <v>6.356374715457459E-4</v>
      </c>
      <c r="H1424" s="1">
        <f t="shared" ref="H1424" si="913">H1423-H1425</f>
        <v>2.6869537022258239E-2</v>
      </c>
      <c r="I1424" s="1">
        <f t="shared" ref="I1424" si="914">I1423-I1425</f>
        <v>4.0208938150893395E-2</v>
      </c>
      <c r="J1424" s="1">
        <f t="shared" ref="J1424" si="915">J1423-J1425</f>
        <v>-0.12472608188714862</v>
      </c>
      <c r="K1424" s="1">
        <f t="shared" ref="K1424" si="916">K1423-K1425</f>
        <v>-3.2895578504533861E-2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1.0319662946029359E-5</v>
      </c>
      <c r="G1425" s="1">
        <f t="shared" ref="G1425" si="917">SUM(G1426:G1427)</f>
        <v>1.1359817531970882E-4</v>
      </c>
      <c r="H1425" s="1">
        <f t="shared" ref="H1425" si="918">SUM(H1426:H1427)</f>
        <v>2.3287678992806532E-5</v>
      </c>
      <c r="I1425" s="1">
        <f t="shared" ref="I1425" si="919">SUM(I1426:I1427)</f>
        <v>1.8687140264372073E-6</v>
      </c>
      <c r="J1425" s="1">
        <f t="shared" ref="J1425" si="920">SUM(J1426:J1427)</f>
        <v>0.20803033101405854</v>
      </c>
      <c r="K1425" s="1">
        <f t="shared" ref="K1425" si="921">SUM(K1426:K1427)</f>
        <v>4.6220715857915894E-2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1.0319662946029359E-5</v>
      </c>
      <c r="G1426" s="1">
        <f>[1]Transport!C$27/SUM([1]Transport!C$24,[1]Transport!C$27)*G1423*(G$45+G$612)/(G$45+G$612+G$47)</f>
        <v>1.1359817531970882E-4</v>
      </c>
      <c r="H1426" s="1">
        <f>[1]Transport!D$27/SUM([1]Transport!D$24,[1]Transport!D$27)*H1423*(H$45+H$612)/(H$45+H$612+H$47)</f>
        <v>2.3287678992806532E-5</v>
      </c>
      <c r="I1426" s="1">
        <f>[1]Transport!E$27/SUM([1]Transport!E$24,[1]Transport!E$27)*I1423*(I$45+I$612)/(I$45+I$612+I$47)</f>
        <v>1.8687140264372073E-6</v>
      </c>
      <c r="J1426" s="1">
        <f>[1]Transport!F$27/SUM([1]Transport!F$24,[1]Transport!F$27)*J1423*(J$45+J$612)/(J$45+J$612+J$47)</f>
        <v>1.6684467554782944E-5</v>
      </c>
      <c r="K1426" s="1">
        <f>[1]Transport!G$27/SUM([1]Transport!G$24,[1]Transport!G$27)*K1423*(K$45+K$612)/(K$45+K$612+K$47)</f>
        <v>2.6201151321723326E-6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0.20801364654650376</v>
      </c>
      <c r="K1427" s="1">
        <f>(K$47+K$714)/([1]Transport!G$24+[1]Transport!G$27)*K1423</f>
        <v>4.6218095742783724E-2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1.3675685546774165E-4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1.3727750685794791E-4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1.3551121061021839E-4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2.2912288367434567E-4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1.8307085339306932E-3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9.6639222224054406E-4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3.1202077124627566E-3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5.0903027000215025E-4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2.0561023073179213E-4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1.2726180968121146E-3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2.2705639555186826E-3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2.4552931275187311E-3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8.1237587939795859E-4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1.7722502560136905E-4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2.3627183547894618E-2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3.6955904653697608E-2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7.7682638369274457E-2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1.2003731203981923E-2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2.6803312003400686E-5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1.7946033463004104E-5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4.6109917653988823E-5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0.13096404126103198</v>
      </c>
      <c r="G1433" s="3">
        <f t="shared" ref="G1433" si="922">SUM(G1434:G1456)</f>
        <v>0.13167324726767035</v>
      </c>
      <c r="H1433" s="3">
        <f t="shared" ref="H1433" si="923">SUM(H1434:H1456)</f>
        <v>0.13272807707916273</v>
      </c>
      <c r="I1433" s="3">
        <f t="shared" ref="I1433" si="924">SUM(I1434:I1456)</f>
        <v>0.13447696705028023</v>
      </c>
      <c r="J1433" s="3">
        <f t="shared" ref="J1433" si="925">SUM(J1434:J1456)</f>
        <v>0.13477124626384301</v>
      </c>
      <c r="K1433" s="3">
        <f t="shared" ref="K1433" si="926">SUM(K1434:K1456)</f>
        <v>0.13118728729568438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1.5017292198632557E-4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3.881309708155177E-4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4.4070658137742766E-4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6.9857836750570066E-3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2.5329209334878203E-2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5.9194182311100511E-2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2.4325595621570235E-4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3.7104079517175564E-4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3.6760285312435737E-4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5.3380982127613878E-4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3.2030898301442595E-2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5.5055126713886689E-2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7.405143842625972E-5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1.4090449562049432E-4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1.3026826188789511E-4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1.5783323797225582E-4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8.6761194457578089E-4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2.109831083525672E-3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6.6604357276636904E-6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1.8196631815867701E-5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1.1897641063768367E-5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2.3913432669874215E-5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1.0352254879497438E-5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3.9073960816970723E-3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9.9192674726518767E-3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3.7353373932088388E-3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6.4119967021704385E-5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1.834980203048963E-3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7.5566767626836706E-4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2.7552388209271353E-5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2.3309241780300528E-3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8.9668133762651966E-3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1.8029290038851187E-6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3.7583934982307186E-2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3.75167392286316E-2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1.6394828646518469E-3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3.7487892226474167E-4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9.9939315979832299E-5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6.3314145185111719E-5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1.0684393048682636E-4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1.2192122799522854E-3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4.3819130712089067E-4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8.2154067170875632E-5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3.4611431860381106E-5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5.171081992113626E-5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6.082840014531187E-3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2.8048281759647287E-4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3.6921206618759158E-5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8.8272088463705367E-7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5.4828195394742009E-7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2.1467050104904777E-6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5.9968856094196429E-2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4.798333776867502E-2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2.998077859784553E-2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1.4042364871758509E-2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1.7623675468817607E-3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1.0932793460886761E-2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5.2077210417512336E-2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2.8770708868043525E-2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5.2191977744934077E-5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4.5422116071535582E-2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3.4820206072831997E-2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4.3000496849053486E-2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5.5402389475131375E-2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2.2999208861350422E-2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4.6052432305546638E-5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9.1661443970928163E-3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7.3675823678936514E-3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7.7511802813707321E-3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3.7717472462973256E-3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3.4715411461659473E-3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2.2780273494380333E-5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5.363146641989855E-4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1.0963114352471791E-6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3.9564773967092553E-6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9.0397338458695726E-7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2.148913398544106E-6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1.3607648456213711E-3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1.0950348879006535E-3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6.7980819798095851E-4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2.7549167250621037E-5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2.3041949559895921E-4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1.2570056014404643E-4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4.7102939696431226E-4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7.9378381177104364E-5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1.7476474066150773E-5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1.1277917572604671E-4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2.0946110895644384E-4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2.5328421551786012E-4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8.7258380321326309E-5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9.9994140471516148E-6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1.4018570764988722E-3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2.2583660293990816E-3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5.3668863065680517E-3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8.5330045173681948E-4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1.0564386749228035E-6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7.1198606852538562E-7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2.131007540526236E-6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0.3786932170187175</v>
      </c>
      <c r="G1459" s="1">
        <f t="shared" si="933"/>
        <v>0.38441546854263692</v>
      </c>
      <c r="H1459" s="1">
        <f t="shared" si="933"/>
        <v>0.39153244310068408</v>
      </c>
      <c r="I1459" s="1">
        <f t="shared" si="933"/>
        <v>0.44685934171708797</v>
      </c>
      <c r="J1459" s="1">
        <f t="shared" si="933"/>
        <v>0.48800700243734296</v>
      </c>
      <c r="K1459" s="1">
        <f t="shared" si="933"/>
        <v>0.53500118233920657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0.27518070496490671</v>
      </c>
      <c r="G1460" s="1">
        <f t="shared" si="934"/>
        <v>0.27873865201500869</v>
      </c>
      <c r="H1460" s="1">
        <f t="shared" si="934"/>
        <v>0.28113700932488156</v>
      </c>
      <c r="I1460" s="1">
        <f t="shared" si="934"/>
        <v>0.31720650355863034</v>
      </c>
      <c r="J1460" s="1">
        <f t="shared" si="934"/>
        <v>0.35341827880461463</v>
      </c>
      <c r="K1460" s="1">
        <f t="shared" si="934"/>
        <v>0.38314832209974242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0.18297040713439899</v>
      </c>
      <c r="G1461" s="1">
        <f t="shared" si="935"/>
        <v>0.18500882199827362</v>
      </c>
      <c r="H1461" s="1">
        <f t="shared" si="935"/>
        <v>0.18657644341712537</v>
      </c>
      <c r="I1461" s="1">
        <f t="shared" si="935"/>
        <v>0.20229516272632866</v>
      </c>
      <c r="J1461" s="1">
        <f t="shared" si="935"/>
        <v>0.23648371333831109</v>
      </c>
      <c r="K1461" s="1">
        <f t="shared" si="935"/>
        <v>0.25937596195942486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0.12971255601703149</v>
      </c>
      <c r="I1462" s="1">
        <f t="shared" si="936"/>
        <v>0.14224790236073928</v>
      </c>
      <c r="J1462" s="1">
        <f t="shared" si="936"/>
        <v>0.15743621064929519</v>
      </c>
      <c r="K1462" s="1">
        <f t="shared" si="936"/>
        <v>0.1704532378267973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0.2344017617444408</v>
      </c>
      <c r="J1463" s="1">
        <f t="shared" si="937"/>
        <v>0.26422853845063476</v>
      </c>
      <c r="K1463" s="1">
        <f t="shared" si="937"/>
        <v>0.27109057059555913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0.16910151451049593</v>
      </c>
      <c r="J1464" s="1">
        <f t="shared" si="938"/>
        <v>0.18787254363027892</v>
      </c>
      <c r="K1464" s="1">
        <f t="shared" si="938"/>
        <v>0.19591308926533926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0.11310839137372299</v>
      </c>
      <c r="J1465" s="1">
        <f t="shared" si="939"/>
        <v>0.12968103006316944</v>
      </c>
      <c r="K1465" s="1">
        <f t="shared" si="939"/>
        <v>0.14495640712193864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>
        <f t="shared" si="940"/>
        <v>8.4277664174311026E-2</v>
      </c>
      <c r="K1466" s="1" t="str">
        <f t="shared" si="940"/>
        <v>-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0.16251369968883861</v>
      </c>
      <c r="H1467" s="1">
        <f t="shared" si="941"/>
        <v>0.16253266610114966</v>
      </c>
      <c r="I1467" s="1">
        <f t="shared" si="941"/>
        <v>0.18255357612253845</v>
      </c>
      <c r="J1467" s="1">
        <f t="shared" si="941"/>
        <v>0.19242640836734354</v>
      </c>
      <c r="K1467" s="1">
        <f t="shared" si="941"/>
        <v>0.20983445789750835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0.11649393435744135</v>
      </c>
      <c r="H1468" s="1">
        <f t="shared" si="942"/>
        <v>0.11899203171745035</v>
      </c>
      <c r="I1468" s="1">
        <f t="shared" si="942"/>
        <v>0.1309191834624869</v>
      </c>
      <c r="J1468" s="1">
        <f t="shared" si="942"/>
        <v>0.1368764618949056</v>
      </c>
      <c r="K1468" s="1">
        <f t="shared" si="942"/>
        <v>0.14767943811341425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7.8235828164578899E-2</v>
      </c>
      <c r="H1469" s="1">
        <f t="shared" si="943"/>
        <v>7.9667083980637141E-2</v>
      </c>
      <c r="I1469" s="1">
        <f t="shared" si="943"/>
        <v>8.8748061987829863E-2</v>
      </c>
      <c r="J1469" s="1">
        <f t="shared" si="943"/>
        <v>9.4742672146064411E-2</v>
      </c>
      <c r="K1469" s="1">
        <f t="shared" si="943"/>
        <v>0.10303474271551573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>
        <f t="shared" si="944"/>
        <v>5.4538219123298669E-2</v>
      </c>
      <c r="I1470" s="1">
        <f t="shared" si="944"/>
        <v>5.5763794815628438E-2</v>
      </c>
      <c r="J1470" s="1">
        <f t="shared" si="944"/>
        <v>6.4621069455673169E-2</v>
      </c>
      <c r="K1470" s="1" t="str">
        <f t="shared" si="944"/>
        <v>-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9.9502495941956504</v>
      </c>
      <c r="G1471" s="1">
        <f t="shared" ref="G1471:K1471" si="945">IFERROR(G1447/G1418,"-")</f>
        <v>7.9797266512003144</v>
      </c>
      <c r="H1471" s="1">
        <f t="shared" si="945"/>
        <v>5.023942236707291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0.12391916748597505</v>
      </c>
      <c r="G1472" s="1">
        <f t="shared" si="946"/>
        <v>0.12540161593793969</v>
      </c>
      <c r="H1472" s="1">
        <f t="shared" si="946"/>
        <v>0.13340446562418634</v>
      </c>
      <c r="I1472" s="1">
        <f t="shared" si="946"/>
        <v>0.14441467276352316</v>
      </c>
      <c r="J1472" s="1">
        <f t="shared" si="946"/>
        <v>0.1568182672630026</v>
      </c>
      <c r="K1472" s="1">
        <f t="shared" si="946"/>
        <v>0.16445809647983542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8.7465847585616568E-2</v>
      </c>
      <c r="G1473" s="1">
        <f t="shared" si="947"/>
        <v>8.7819517062654409E-2</v>
      </c>
      <c r="H1473" s="1">
        <f t="shared" si="947"/>
        <v>8.9128132911748717E-2</v>
      </c>
      <c r="I1473" s="1">
        <f t="shared" si="947"/>
        <v>9.4613405785756874E-2</v>
      </c>
      <c r="J1473" s="1">
        <f t="shared" si="947"/>
        <v>0.10722391481733586</v>
      </c>
      <c r="K1473" s="1">
        <f t="shared" si="947"/>
        <v>0.11362055876098748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5.7949527986548587E-2</v>
      </c>
      <c r="G1474" s="1">
        <f t="shared" si="948"/>
        <v>5.819001050452708E-2</v>
      </c>
      <c r="H1474" s="1">
        <f t="shared" si="948"/>
        <v>5.8424335725019566E-2</v>
      </c>
      <c r="I1474" s="1">
        <f t="shared" si="948"/>
        <v>5.9324965569499413E-2</v>
      </c>
      <c r="J1474" s="1">
        <f t="shared" si="948"/>
        <v>7.1715154544530618E-2</v>
      </c>
      <c r="K1474" s="1">
        <f t="shared" si="948"/>
        <v>7.731442789047982E-2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3.8646481387947532E-2</v>
      </c>
      <c r="G1475" s="1">
        <f t="shared" si="949"/>
        <v>3.8936576818877362E-2</v>
      </c>
      <c r="H1475" s="1">
        <f t="shared" si="949"/>
        <v>3.963498763256848E-2</v>
      </c>
      <c r="I1475" s="1">
        <f t="shared" si="949"/>
        <v>4.2121605514560422E-2</v>
      </c>
      <c r="J1475" s="1">
        <f t="shared" si="949"/>
        <v>4.8836476588841708E-2</v>
      </c>
      <c r="K1475" s="1" t="str">
        <f t="shared" si="949"/>
        <v>-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9.950249594195661</v>
      </c>
      <c r="G1476" s="1">
        <f t="shared" ref="G1476:K1476" si="950">IFERROR(G1452/G1428,"-")</f>
        <v>7.9767976048237408</v>
      </c>
      <c r="H1476" s="1">
        <f t="shared" si="950"/>
        <v>5.0166196207658755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</v>
      </c>
      <c r="H1477" s="1">
        <f t="shared" si="951"/>
        <v>0.1258635611995691</v>
      </c>
      <c r="I1477" s="1">
        <f t="shared" si="951"/>
        <v>0.13007199070022976</v>
      </c>
      <c r="J1477" s="1">
        <f t="shared" si="951"/>
        <v>0.15096091041725304</v>
      </c>
      <c r="K1477" s="1">
        <f t="shared" si="951"/>
        <v>0.15594039461890755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8.4998076233608846E-2</v>
      </c>
      <c r="H1478" s="1">
        <f t="shared" si="952"/>
        <v>8.8619811401831006E-2</v>
      </c>
      <c r="I1478" s="1">
        <f t="shared" si="952"/>
        <v>9.2250697650397173E-2</v>
      </c>
      <c r="J1478" s="1">
        <f t="shared" si="952"/>
        <v>0.10315844274521468</v>
      </c>
      <c r="K1478" s="1">
        <f t="shared" si="952"/>
        <v>0.10741133819235547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5.6422133461237152E-2</v>
      </c>
      <c r="H1479" s="1">
        <f t="shared" si="953"/>
        <v>5.9332381858259592E-2</v>
      </c>
      <c r="I1479" s="1">
        <f t="shared" si="953"/>
        <v>6.1109748240816553E-2</v>
      </c>
      <c r="J1479" s="1">
        <f t="shared" si="953"/>
        <v>6.9087333015851807E-2</v>
      </c>
      <c r="K1479" s="1">
        <f t="shared" si="953"/>
        <v>7.1086267864258687E-2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3.9414482612774394E-2</v>
      </c>
      <c r="I1480" s="1">
        <f t="shared" si="954"/>
        <v>3.9673729016116613E-2</v>
      </c>
      <c r="J1480" s="1">
        <f t="shared" si="954"/>
        <v>4.6215817527964928E-2</v>
      </c>
      <c r="K1480" s="1" t="str">
        <f t="shared" si="954"/>
        <v>-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2.4038088929931214</v>
      </c>
      <c r="G1495" s="3">
        <f t="shared" ref="G1495:K1495" si="976">SUM(G1496,G1501,G1506)</f>
        <v>1.6740480563271551</v>
      </c>
      <c r="H1495" s="3">
        <f t="shared" si="976"/>
        <v>1.3933470046765741</v>
      </c>
      <c r="I1495" s="3">
        <f t="shared" si="976"/>
        <v>1.0981711673633958</v>
      </c>
      <c r="J1495" s="3">
        <f t="shared" si="976"/>
        <v>0.95277643087139174</v>
      </c>
      <c r="K1495" s="3">
        <f t="shared" si="976"/>
        <v>0.56547011232926581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2.1262646258863663E-3</v>
      </c>
      <c r="G1496" s="1">
        <f t="shared" ref="G1496:K1496" si="978">SUM(G1497:G1500)</f>
        <v>5.0656742126155889E-2</v>
      </c>
      <c r="H1496" s="1">
        <f t="shared" si="978"/>
        <v>5.0783829406784942E-2</v>
      </c>
      <c r="I1496" s="1">
        <f t="shared" si="978"/>
        <v>4.3857777173100507E-2</v>
      </c>
      <c r="J1496" s="1">
        <f t="shared" si="978"/>
        <v>1.4973218174173927E-3</v>
      </c>
      <c r="K1496" s="1">
        <f t="shared" si="978"/>
        <v>7.2515895425738025E-2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1.616922547455582E-3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4.9851425775347041E-2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4.9887544705494065E-2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4.2917699943301427E-2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7.2729004522642917E-4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7.2035627300463534E-2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3.5696784727082297E-4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4.9619919588546465E-4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5.1299484490995137E-4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4.8511412118595486E-4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2.1731691430996997E-4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1.5002802084481982E-4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8.2209557477266347E-5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1.6895249514701079E-4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1.9675064332452032E-4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2.3077497169601437E-4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2.244465071091081E-4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1.221192621829061E-4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7.016467368269489E-5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1.4016465977637394E-4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1.865392130564033E-4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2.2418813691711453E-4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3.282683507718856E-4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2.0812084224676802E-4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1.152302494434597E-4</v>
      </c>
      <c r="J1501" s="1">
        <f t="shared" si="982"/>
        <v>4.2181417262508627E-4</v>
      </c>
      <c r="K1501" s="1">
        <f t="shared" si="982"/>
        <v>3.7323375849812677E-4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3.6351170452456943E-5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1.4984357707681443E-4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1.1967810066622583E-4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3.2353161827531058E-5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1.1759263544612582E-4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8.7691041649626183E-5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2.933444206096113E-5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9.5985255816773726E-5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9.5745736727441747E-5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1.7191475102510558E-5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5.8392704285372337E-5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7.0118879454833023E-5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2.4016826283672352</v>
      </c>
      <c r="G1506" s="1">
        <f t="shared" ref="G1506:K1506" si="986">SUM(G1511:G1515)</f>
        <v>1.6233913142009992</v>
      </c>
      <c r="H1506" s="1">
        <f t="shared" si="986"/>
        <v>1.3425631752697891</v>
      </c>
      <c r="I1506" s="1">
        <f t="shared" si="986"/>
        <v>1.0541981599408519</v>
      </c>
      <c r="J1506" s="1">
        <f t="shared" si="986"/>
        <v>0.95085729488134929</v>
      </c>
      <c r="K1506" s="1">
        <f t="shared" si="986"/>
        <v>0.49258098314502968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2.270211383272831</v>
      </c>
      <c r="G1507" s="1">
        <f t="shared" ref="G1507:K1507" si="987">G1506-G1508</f>
        <v>1.5345234721902956</v>
      </c>
      <c r="H1507" s="1">
        <f t="shared" si="987"/>
        <v>1.2690664602908597</v>
      </c>
      <c r="I1507" s="1">
        <f t="shared" si="987"/>
        <v>0.99647793030527809</v>
      </c>
      <c r="J1507" s="1">
        <f t="shared" si="987"/>
        <v>0.48789326834643237</v>
      </c>
      <c r="K1507" s="1">
        <f t="shared" si="987"/>
        <v>-1.1339007317673899E-3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0.13147124509440408</v>
      </c>
      <c r="G1508" s="1">
        <f t="shared" ref="G1508" si="990">SUM(G1509:G1510)</f>
        <v>8.8867842010703663E-2</v>
      </c>
      <c r="H1508" s="1">
        <f t="shared" ref="H1508" si="991">SUM(H1509:H1510)</f>
        <v>7.3496714978929484E-2</v>
      </c>
      <c r="I1508" s="1">
        <f t="shared" ref="I1508" si="992">SUM(I1509:I1510)</f>
        <v>5.7720229635573821E-2</v>
      </c>
      <c r="J1508" s="1">
        <f t="shared" ref="J1508" si="993">SUM(J1509:J1510)</f>
        <v>0.46296402653491692</v>
      </c>
      <c r="K1508" s="1">
        <f t="shared" ref="K1508" si="994">SUM(K1509:K1510)</f>
        <v>0.49371488387679707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0.13147124509440408</v>
      </c>
      <c r="G1509" s="1">
        <f>[1]Transport!C$25/SUM([1]Transport!C$21,[1]Transport!C$25)*G1506*(G$34+G$598)/(G$34+G$598+G$37)</f>
        <v>8.8867842010703663E-2</v>
      </c>
      <c r="H1509" s="1">
        <f>[1]Transport!D$25/SUM([1]Transport!D$21,[1]Transport!D$25)*H1506*(H$34+H$598)/(H$34+H$598+H$37)</f>
        <v>7.3496714978929484E-2</v>
      </c>
      <c r="I1509" s="1">
        <f>[1]Transport!E$25/SUM([1]Transport!E$21,[1]Transport!E$25)*I1506*(I$34+I$598)/(I$34+I$598+I$37)</f>
        <v>5.7720229635573821E-2</v>
      </c>
      <c r="J1509" s="1">
        <f>[1]Transport!F$25/SUM([1]Transport!F$21,[1]Transport!F$25)*J1506*(J$34+J$598)/(J$34+J$598+J$37)</f>
        <v>0.40735657575004519</v>
      </c>
      <c r="K1509" s="1">
        <f>[1]Transport!G$25/SUM([1]Transport!G$21,[1]Transport!G$25)*K1506*(K$34+K$598)/(K$34+K$598+K$37)</f>
        <v>0.41668210242644821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5.560745078487174E-2</v>
      </c>
      <c r="K1510" s="1">
        <f>(K$37+K$717)/([1]Transport!G$21+[1]Transport!G$25)*K1506</f>
        <v>7.7032781450348864E-2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2.0568191508951901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1.3972811092118436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0.95261529487951835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0.45302188124568032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4.4203316850453124E-2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5.528385749576413E-2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0.23114037777790761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0.49087839509224557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0.94450898835808472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0.49144136771855629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0.11209031172694506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0.16293915167511375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0.14997691050877318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0.10194002435432073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5.966372317169152E-4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3.0825834446236819E-4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0.12713181151043998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3.7951322082770233E-3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4.2261839373548375E-3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4.0449303558488699E-3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1.5764896288088651E-3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3.0236716490655011E-4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6.143803738420707E-2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4.0920636100007825E-3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4.6044081662353778E-3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4.3129288927563833E-3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4.1751796627387833E-3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5.2898991710448871E-4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1.7946105338964957E-2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0.5560248400052854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0.5564327856348259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0.47873522766582777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8.4143662566021037E-3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0.85815886975208022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2.2433731329583049E-3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3.1211933253402447E-3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3.2301642922203111E-3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3.0628819290334677E-3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1.4210642478965556E-3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9.965908612219515E-4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3.3624886853827194E-4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6.9257925254628111E-4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8.0861353824602687E-4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9.5255406822251898E-4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9.4396777260281992E-4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5.2934224853321205E-4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2.6417374902978468E-4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5.2925456379145997E-4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7.072950322599866E-4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8.54414900896354E-4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1.2688390228208918E-3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8.244572188505371E-4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1.6863736729631282E-4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7.1139693687939556E-4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5.8281781305402657E-4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8.7382229368233118E-5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3.2363574175889407E-4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2.4634543960148334E-4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5.1647642444740563E-5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1.7180063416069702E-4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1.7447410427225572E-4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2.685379203061512E-5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9.2988936431953584E-5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1.1338164060144627E-4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1.5861471571773023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1.0999932469108167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0.77290267326105111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0.38576227905344518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8.4334784761464165E-2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0.10561853131802663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0.4489991990241945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0.97249124823214361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1.9471578831629186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1.0503527012182967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0.12360904672126347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0.17993327653133662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0.16563102166953766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0.11261336773603403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7.045988912930723E-4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3.7421709795668371E-4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9.273337338746597E-2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2.7720891551578784E-3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3.0894291556846573E-3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2.9619226620991989E-3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1.1728494024669592E-3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2.3998036355840752E-4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4.1519927974361104E-2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2.768843889316789E-3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3.1168497082696605E-3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2.9218958022351879E-3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2.8357204359420931E-3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3.7067433728910066E-4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11.153639667418613</v>
      </c>
      <c r="H1531" s="1">
        <f t="shared" si="1000"/>
        <v>11.153741658758094</v>
      </c>
      <c r="I1531" s="1">
        <f t="shared" si="1000"/>
        <v>11.154727030998513</v>
      </c>
      <c r="J1531" s="1">
        <f t="shared" si="1000"/>
        <v>11.569478108259322</v>
      </c>
      <c r="K1531" s="1">
        <f t="shared" si="1000"/>
        <v>11.912978367949302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6.2845243629360024</v>
      </c>
      <c r="G1532" s="1">
        <f t="shared" si="1000"/>
        <v>6.2902023042792177</v>
      </c>
      <c r="H1532" s="1">
        <f t="shared" si="1000"/>
        <v>6.2966798287950017</v>
      </c>
      <c r="I1532" s="1">
        <f t="shared" si="1000"/>
        <v>6.3137348414959833</v>
      </c>
      <c r="J1532" s="1">
        <f t="shared" si="1000"/>
        <v>6.5391331936069212</v>
      </c>
      <c r="K1532" s="1">
        <f t="shared" si="1000"/>
        <v>6.6426981813801742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4.0901432735634886</v>
      </c>
      <c r="G1533" s="1">
        <f t="shared" si="1000"/>
        <v>4.0992543610773344</v>
      </c>
      <c r="H1533" s="1">
        <f t="shared" si="1000"/>
        <v>4.1098393610449371</v>
      </c>
      <c r="I1533" s="1">
        <f t="shared" si="1000"/>
        <v>4.1276316110971498</v>
      </c>
      <c r="J1533" s="1">
        <f t="shared" si="1000"/>
        <v>4.2057583553480633</v>
      </c>
      <c r="K1533" s="1">
        <f t="shared" si="1000"/>
        <v>4.3346335301336918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3.7650534829600346</v>
      </c>
      <c r="G1534" s="1">
        <f t="shared" si="1000"/>
        <v>3.7759486923155987</v>
      </c>
      <c r="H1534" s="1">
        <f t="shared" si="1000"/>
        <v>3.7916694333117182</v>
      </c>
      <c r="I1534" s="1">
        <f t="shared" si="1000"/>
        <v>3.8111512618182961</v>
      </c>
      <c r="J1534" s="1">
        <f t="shared" si="1000"/>
        <v>3.8652493298161748</v>
      </c>
      <c r="K1534" s="1">
        <f t="shared" si="1000"/>
        <v>3.9614351448423486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4.6391179485367786</v>
      </c>
      <c r="J1535" s="1">
        <f t="shared" si="1001"/>
        <v>4.7475971326733051</v>
      </c>
      <c r="K1535" s="1">
        <f t="shared" si="1001"/>
        <v>4.8698785309057184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2.7008868509993618</v>
      </c>
      <c r="J1536" s="1">
        <f t="shared" si="1001"/>
        <v>2.7521769584555771</v>
      </c>
      <c r="K1536" s="1">
        <f t="shared" si="1001"/>
        <v>2.8092429393844869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1.760648535172731</v>
      </c>
      <c r="J1537" s="1">
        <f t="shared" si="1001"/>
        <v>1.7898648359978044</v>
      </c>
      <c r="K1537" s="1">
        <f t="shared" si="1001"/>
        <v>1.8222649930505948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</v>
      </c>
      <c r="J1538" s="1">
        <f t="shared" si="1001"/>
        <v>1.5924752513174454</v>
      </c>
      <c r="K1538" s="1">
        <f t="shared" si="1001"/>
        <v>1.6169916216998432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0.78723832996732035</v>
      </c>
      <c r="H1539" s="1">
        <f t="shared" si="1002"/>
        <v>0.81134816689963363</v>
      </c>
      <c r="I1539" s="1">
        <f t="shared" si="1002"/>
        <v>0.85153122845348994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</v>
      </c>
      <c r="G1540" s="1">
        <f t="shared" si="1002"/>
        <v>1.9104768752093533</v>
      </c>
      <c r="H1540" s="1">
        <f t="shared" si="1002"/>
        <v>1.9425390030971466</v>
      </c>
      <c r="I1540" s="1">
        <f t="shared" si="1002"/>
        <v>1.9811245676220761</v>
      </c>
      <c r="J1540" s="1">
        <f t="shared" si="1002"/>
        <v>2.0615556941896536</v>
      </c>
      <c r="K1540" s="1">
        <f t="shared" si="1002"/>
        <v>2.1372899601317723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1.1027629847473202</v>
      </c>
      <c r="G1541" s="1">
        <f t="shared" si="1002"/>
        <v>1.1042973691805371</v>
      </c>
      <c r="H1541" s="1">
        <f t="shared" si="1002"/>
        <v>1.1043768077876812</v>
      </c>
      <c r="I1541" s="1">
        <f t="shared" si="1002"/>
        <v>1.1047021859109543</v>
      </c>
      <c r="J1541" s="1">
        <f t="shared" si="1002"/>
        <v>1.180950255594142</v>
      </c>
      <c r="K1541" s="1">
        <f t="shared" si="1002"/>
        <v>1.213972321201406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0.72942698043636989</v>
      </c>
      <c r="G1542" s="1">
        <f t="shared" si="1002"/>
        <v>0.73043282895707007</v>
      </c>
      <c r="H1542" s="1">
        <f t="shared" si="1002"/>
        <v>0.73102098760479572</v>
      </c>
      <c r="I1542" s="1">
        <f t="shared" si="1002"/>
        <v>0.73225554002835469</v>
      </c>
      <c r="J1542" s="1">
        <f t="shared" si="1002"/>
        <v>0.74396265033035391</v>
      </c>
      <c r="K1542" s="1">
        <f t="shared" si="1002"/>
        <v>0.79367203655388996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0.67580166525687213</v>
      </c>
      <c r="G1543" s="1">
        <f t="shared" si="1002"/>
        <v>0.67663754848528845</v>
      </c>
      <c r="H1543" s="1">
        <f t="shared" si="1002"/>
        <v>0.67692732610585127</v>
      </c>
      <c r="I1543" s="1">
        <f t="shared" si="1002"/>
        <v>0.67747367853491569</v>
      </c>
      <c r="J1543" s="1">
        <f t="shared" si="1002"/>
        <v>0.67918524830185434</v>
      </c>
      <c r="K1543" s="1">
        <f t="shared" si="1002"/>
        <v>0.70072098787448767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16.700069888936827</v>
      </c>
      <c r="G1544" s="3">
        <f t="shared" ref="G1544:K1544" si="1003">G1545+G1548+G1550+G1557+G1565</f>
        <v>15.586177105396818</v>
      </c>
      <c r="H1544" s="3">
        <f t="shared" si="1003"/>
        <v>14.275790895612118</v>
      </c>
      <c r="I1544" s="3">
        <f t="shared" si="1003"/>
        <v>11.885482138880802</v>
      </c>
      <c r="J1544" s="3">
        <f t="shared" si="1003"/>
        <v>9.4173354413896391</v>
      </c>
      <c r="K1544" s="3">
        <f t="shared" si="1003"/>
        <v>8.5737897312505442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7.5704495940385155E-2</v>
      </c>
      <c r="G1545" s="1">
        <f t="shared" ref="G1545:K1545" si="1006">SUM(G1546:G1547)</f>
        <v>0.1134648061329749</v>
      </c>
      <c r="H1545" s="1">
        <f t="shared" si="1006"/>
        <v>0.31741963841387594</v>
      </c>
      <c r="I1545" s="1">
        <f t="shared" si="1006"/>
        <v>1.2493946581530349</v>
      </c>
      <c r="J1545" s="1">
        <f t="shared" si="1006"/>
        <v>3.1233158954054652</v>
      </c>
      <c r="K1545" s="1">
        <f t="shared" si="1006"/>
        <v>6.7029946599046637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4.045056375306598E-2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3.4835795278277917E-2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2.6358560429115992E-2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1.3178016526456567E-2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3.5253932187319176E-2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7.8629010854696979E-2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0.29106107798475994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1.2362166416265783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3.1233158954054652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6.7029946599046637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1.0216696214425166E-4</v>
      </c>
      <c r="H1548" s="1">
        <f t="shared" si="1008"/>
        <v>1.8175486340473042E-4</v>
      </c>
      <c r="I1548" s="1">
        <f t="shared" si="1008"/>
        <v>3.0986674391775748E-4</v>
      </c>
      <c r="J1548" s="1">
        <f t="shared" si="1008"/>
        <v>5.3170434041430669E-4</v>
      </c>
      <c r="K1548" s="1">
        <f t="shared" si="1008"/>
        <v>6.5235641885407194E-3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1.0216696214425166E-4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1.8175486340473042E-4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3.0986674391775748E-4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5.3170434041430669E-4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6.5235641885407194E-3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1.2054856341938665</v>
      </c>
      <c r="G1550" s="1">
        <f t="shared" ref="G1550:K1550" si="1009">SUM(G1555:G1556)</f>
        <v>2.3241980108261471</v>
      </c>
      <c r="H1550" s="1">
        <f t="shared" si="1009"/>
        <v>1.4711128204287991</v>
      </c>
      <c r="I1550" s="1">
        <f t="shared" si="1009"/>
        <v>1.6486045501934359</v>
      </c>
      <c r="J1550" s="1">
        <f t="shared" si="1009"/>
        <v>0.15130284778094891</v>
      </c>
      <c r="K1550" s="1">
        <f t="shared" si="1009"/>
        <v>5.4193900447135936E-3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1.1394957755010753</v>
      </c>
      <c r="G1551" s="1">
        <f t="shared" ref="G1551:K1551" si="1010">G1550-G1552</f>
        <v>2.1969665418507525</v>
      </c>
      <c r="H1551" s="1">
        <f t="shared" si="1010"/>
        <v>1.3905788376289376</v>
      </c>
      <c r="I1551" s="1">
        <f t="shared" si="1010"/>
        <v>1.5583389465987985</v>
      </c>
      <c r="J1551" s="1">
        <f t="shared" si="1010"/>
        <v>7.7634826289239692E-2</v>
      </c>
      <c r="K1551" s="1">
        <f t="shared" si="1010"/>
        <v>-1.2475208235199556E-5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6.5989858692791101E-2</v>
      </c>
      <c r="G1552" s="1">
        <f t="shared" ref="G1552:K1552" si="1011">SUM(G1553:G1554)</f>
        <v>0.12723146897539475</v>
      </c>
      <c r="H1552" s="1">
        <f t="shared" si="1011"/>
        <v>8.0533982799861417E-2</v>
      </c>
      <c r="I1552" s="1">
        <f t="shared" si="1011"/>
        <v>9.0265603594637325E-2</v>
      </c>
      <c r="J1552" s="1">
        <f t="shared" si="1011"/>
        <v>7.3668021491709215E-2</v>
      </c>
      <c r="K1552" s="1">
        <f t="shared" si="1011"/>
        <v>5.4318652529487931E-3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6.5989858692791101E-2</v>
      </c>
      <c r="G1553" s="1">
        <f>[1]Transport!C$25/SUM([1]Transport!C$21,[1]Transport!C$25)*G1550*(G$34+G$598)/(G$34+G$598+G$37)</f>
        <v>0.12723146897539475</v>
      </c>
      <c r="H1553" s="1">
        <f>[1]Transport!D$25/SUM([1]Transport!D$21,[1]Transport!D$25)*H1550*(H$34+H$598)/(H$34+H$598+H$37)</f>
        <v>8.0533982799861417E-2</v>
      </c>
      <c r="I1553" s="1">
        <f>[1]Transport!E$25/SUM([1]Transport!E$21,[1]Transport!E$25)*I1550*(I$34+I$598)/(I$34+I$598+I$37)</f>
        <v>9.0265603594637325E-2</v>
      </c>
      <c r="J1553" s="1">
        <f>[1]Transport!F$25/SUM([1]Transport!F$21,[1]Transport!F$25)*J1550*(J$34+J$598)/(J$34+J$598+J$37)</f>
        <v>6.4819621519513676E-2</v>
      </c>
      <c r="K1553" s="1">
        <f>[1]Transport!G$25/SUM([1]Transport!G$21,[1]Transport!G$25)*K1550*(K$34+K$598)/(K$34+K$598+K$37)</f>
        <v>4.5843483913697025E-3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8.8483999721955392E-3</v>
      </c>
      <c r="K1554" s="1">
        <f>(K$37+K$717)/([1]Transport!G$21+[1]Transport!G$25)*K1550</f>
        <v>8.4751686157909093E-4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0.83341700568473975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1.7470918042066126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0.54388177675183225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0.27112808293196339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0.37206862850912675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0.57710620661953449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0.92723104367696685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1.3774764672614725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0.15130284778094891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5.4193900447135936E-3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15.393587066622455</v>
      </c>
      <c r="G1557" s="1">
        <f t="shared" ref="G1557:K1557" si="1012">SUM(G1562:G1564)</f>
        <v>13.119184968460956</v>
      </c>
      <c r="H1557" s="1">
        <f t="shared" si="1012"/>
        <v>12.433647498260033</v>
      </c>
      <c r="I1557" s="1">
        <f t="shared" si="1012"/>
        <v>8.9112938110908129</v>
      </c>
      <c r="J1557" s="1">
        <f t="shared" si="1012"/>
        <v>6.0454697018959385</v>
      </c>
      <c r="K1557" s="1">
        <f t="shared" si="1012"/>
        <v>1.7538408990335363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15.011638723986728</v>
      </c>
      <c r="G1558" s="1">
        <f t="shared" ref="G1558:K1558" si="1013">G1557-G1559</f>
        <v>12.770327222500908</v>
      </c>
      <c r="H1558" s="1">
        <f t="shared" si="1013"/>
        <v>12.026549762782057</v>
      </c>
      <c r="I1558" s="1">
        <f t="shared" si="1013"/>
        <v>8.4993790471109545</v>
      </c>
      <c r="J1558" s="1">
        <f t="shared" si="1013"/>
        <v>5.1719624798970258</v>
      </c>
      <c r="K1558" s="1">
        <f t="shared" si="1013"/>
        <v>-0.19045552498026153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0.38194834263572786</v>
      </c>
      <c r="G1559" s="1">
        <f t="shared" ref="G1559:K1559" si="1014">SUM(G1560:G1561)</f>
        <v>0.34885774596004782</v>
      </c>
      <c r="H1559" s="1">
        <f t="shared" si="1014"/>
        <v>0.40709773547797523</v>
      </c>
      <c r="I1559" s="1">
        <f t="shared" si="1014"/>
        <v>0.41191476397985877</v>
      </c>
      <c r="J1559" s="1">
        <f t="shared" si="1014"/>
        <v>0.87350722199891306</v>
      </c>
      <c r="K1559" s="1">
        <f t="shared" si="1014"/>
        <v>1.9442964240137979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0.38194834263572786</v>
      </c>
      <c r="G1560" s="1">
        <f>[1]Transport!C$26/SUM([1]Transport!C$22,[1]Transport!C$26)*G1557*(G$33+G$580)/(G$33+G$580+G$36)</f>
        <v>0.34885774596004782</v>
      </c>
      <c r="H1560" s="1">
        <f>[1]Transport!D$26/SUM([1]Transport!D$22,[1]Transport!D$26)*H1557*(H$33+H$580)/(H$33+H$580+H$36)</f>
        <v>0.40709773547797523</v>
      </c>
      <c r="I1560" s="1">
        <f>[1]Transport!E$26/SUM([1]Transport!E$22,[1]Transport!E$26)*I1557*(I$33+I$580)/(I$33+I$580+I$36)</f>
        <v>0.41191476397985877</v>
      </c>
      <c r="J1560" s="1">
        <f>[1]Transport!F$26/SUM([1]Transport!F$22,[1]Transport!F$26)*J1557*(J$33+J$580)/(J$33+J$580+J$36)</f>
        <v>0.43104531306405935</v>
      </c>
      <c r="K1560" s="1">
        <f>[1]Transport!G$26/SUM([1]Transport!G$22,[1]Transport!G$26)*K1557*(K$33+K$580)/(K$33+K$580+K$36)</f>
        <v>0.22495633956489131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0.44246190893485365</v>
      </c>
      <c r="K1561" s="1">
        <f>(K$36+K$716)/([1]Transport!G$22+[1]Transport!G$26)*K1557</f>
        <v>1.7193400844489066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10.948938898315928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7.4390288125258293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5.5565509333463501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2.7256216526370216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4.4446481683065278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5.2485709034261498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6.2219657247623807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3.5140291082299484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2.5352481971874529E-3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1.1296496673722106E-3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0.431585252508978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0.65513084015130119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2.671643050223842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6.0429344536987513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1.7527112493661641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2.5292692180119852E-2</v>
      </c>
      <c r="G1565" s="1">
        <f t="shared" ref="G1565:K1565" si="1015">G1570</f>
        <v>2.9227153014596139E-2</v>
      </c>
      <c r="H1565" s="1">
        <f t="shared" si="1015"/>
        <v>5.3429183646007031E-2</v>
      </c>
      <c r="I1565" s="1">
        <f t="shared" si="1015"/>
        <v>7.5879252699599942E-2</v>
      </c>
      <c r="J1565" s="1">
        <f t="shared" si="1015"/>
        <v>9.6715291966872327E-2</v>
      </c>
      <c r="K1565" s="1">
        <f t="shared" si="1015"/>
        <v>0.10501121807909089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2.3384107360705973E-2</v>
      </c>
      <c r="G1566" s="1">
        <f t="shared" ref="G1566:K1566" si="1016">G1565-G1567</f>
        <v>2.4795768488061098E-2</v>
      </c>
      <c r="H1566" s="1">
        <f t="shared" si="1016"/>
        <v>5.3382916967388547E-2</v>
      </c>
      <c r="I1566" s="1">
        <f t="shared" si="1016"/>
        <v>7.5875726368374821E-2</v>
      </c>
      <c r="J1566" s="1">
        <f t="shared" si="1016"/>
        <v>-0.14480557176888231</v>
      </c>
      <c r="K1566" s="1">
        <f t="shared" si="1016"/>
        <v>-0.25923971187439221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1.9085848194138771E-3</v>
      </c>
      <c r="G1567" s="1">
        <f t="shared" ref="G1567:K1567" si="1017">SUM(G1568:G1569)</f>
        <v>4.4313845265350404E-3</v>
      </c>
      <c r="H1567" s="1">
        <f t="shared" si="1017"/>
        <v>4.6266678618480644E-5</v>
      </c>
      <c r="I1567" s="1">
        <f t="shared" si="1017"/>
        <v>3.5263312251269454E-6</v>
      </c>
      <c r="J1567" s="1">
        <f t="shared" si="1017"/>
        <v>0.24152086373575463</v>
      </c>
      <c r="K1567" s="1">
        <f t="shared" si="1017"/>
        <v>0.36425092995348313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1.9085848194138771E-3</v>
      </c>
      <c r="G1568" s="1">
        <f>[1]Transport!C$27/SUM([1]Transport!C$24,[1]Transport!C$27)*G1565*(G$45+G$612)/(G$45+G$612+G$47)</f>
        <v>4.4313845265350404E-3</v>
      </c>
      <c r="H1568" s="1">
        <f>[1]Transport!D$27/SUM([1]Transport!D$24,[1]Transport!D$27)*H1565*(H$45+H$612)/(H$45+H$612+H$47)</f>
        <v>4.6266678618480644E-5</v>
      </c>
      <c r="I1568" s="1">
        <f>[1]Transport!E$27/SUM([1]Transport!E$24,[1]Transport!E$27)*I1565*(I$45+I$612)/(I$45+I$612+I$47)</f>
        <v>3.5263312251269454E-6</v>
      </c>
      <c r="J1568" s="1">
        <f>[1]Transport!F$27/SUM([1]Transport!F$24,[1]Transport!F$27)*J1565*(J$45+J$612)/(J$45+J$612+J$47)</f>
        <v>1.9370478310348071E-5</v>
      </c>
      <c r="K1568" s="1">
        <f>[1]Transport!G$27/SUM([1]Transport!G$24,[1]Transport!G$27)*K1565*(K$45+K$612)/(K$45+K$612+K$47)</f>
        <v>2.0648303596438472E-5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0.24150149325744427</v>
      </c>
      <c r="K1569" s="1">
        <f>(K$47+K$714)/([1]Transport!G$24+[1]Transport!G$27)*K1565</f>
        <v>0.36423028164988669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2.5292692180119852E-2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2.9227153014596139E-2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5.3429183646007031E-2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7.5879252699599942E-2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9.6715291966872327E-2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0.10501121807909089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4.778787314629942</v>
      </c>
      <c r="G1571" s="3">
        <f t="shared" ref="G1571:K1571" si="1018">SUM(G1572:G1580)</f>
        <v>4.7670723165708671</v>
      </c>
      <c r="H1571" s="3">
        <f t="shared" si="1018"/>
        <v>4.7077657026470341</v>
      </c>
      <c r="I1571" s="3">
        <f t="shared" si="1018"/>
        <v>4.6367986731749262</v>
      </c>
      <c r="J1571" s="3">
        <f t="shared" si="1018"/>
        <v>4.99779779446256</v>
      </c>
      <c r="K1571" s="3">
        <f t="shared" si="1018"/>
        <v>5.4146219949578116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2.7879452970531484E-2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2.4233396666988351E-2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1.8590212897362041E-2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9.2942151924644834E-3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2.4020533566466943E-2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5.3574471763825238E-2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0.19831666880382143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0.84230556687510039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2.1280949286914606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4.5671361528857624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4.751820470119345E-5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8.6673600264867558E-5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1.5556038486880182E-4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3.0042813730158063E-4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3.9392056492996682E-3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0.23134260615776026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0.48948330569693177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0.15449014466587827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7.7014194160532956E-2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0.13068152008675762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0.2026967891239268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0.32567099984986869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0.48381052535056895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5.3142040544234458E-2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1.9034502635280406E-3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2.8361763028282199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1.9931945055465654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1.5629950027014858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0.76668657831613429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1.5205786454745396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1.7956122808365349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2.1286247765147466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1.2022003585463263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8.6734520340895488E-4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3.8646954630113569E-4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0.19886049782029708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0.3018630600849993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1.2310065366624148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2.7843883607514179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0.80759254297490068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8.1082535456666362E-3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9.3695509110970875E-3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1.712816352860691E-2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2.4325137686515359E-2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3.1004691134736299E-2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3.3664173638020579E-2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0.68922285337539557</v>
      </c>
      <c r="G1582" s="1">
        <f t="shared" ref="G1582:K1582" si="1019">IFERROR(G1572/G1546,"-")</f>
        <v>0.69564643130450476</v>
      </c>
      <c r="H1582" s="1">
        <f t="shared" si="1019"/>
        <v>0.7052817981981695</v>
      </c>
      <c r="I1582" s="1">
        <f t="shared" si="1019"/>
        <v>0.7052817981981695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0.68135756995377439</v>
      </c>
      <c r="G1583" s="1">
        <f t="shared" ref="G1583:K1583" si="1020">IFERROR(G1573/G1547,"-")</f>
        <v>0.68135756995377383</v>
      </c>
      <c r="H1583" s="1">
        <f t="shared" si="1020"/>
        <v>0.68135756995377228</v>
      </c>
      <c r="I1583" s="1">
        <f t="shared" si="1020"/>
        <v>0.68135756995377361</v>
      </c>
      <c r="J1583" s="1">
        <f t="shared" si="1020"/>
        <v>0.68135756995377306</v>
      </c>
      <c r="K1583" s="1">
        <f t="shared" si="1020"/>
        <v>0.6813575699537735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0.46510343171505392</v>
      </c>
      <c r="H1584" s="1">
        <f t="shared" si="1021"/>
        <v>0.47687087234559117</v>
      </c>
      <c r="I1584" s="1">
        <f t="shared" si="1021"/>
        <v>0.50202349210501107</v>
      </c>
      <c r="J1584" s="1">
        <f t="shared" si="1021"/>
        <v>0.56502855904370752</v>
      </c>
      <c r="K1584" s="1">
        <f t="shared" si="1021"/>
        <v>0.60384255223843275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0.2775832561368099</v>
      </c>
      <c r="G1585" s="1">
        <f t="shared" ref="G1585:K1585" si="1022">IFERROR(G1575/G1555,"-")</f>
        <v>0.28017034051580098</v>
      </c>
      <c r="H1585" s="1">
        <f t="shared" si="1022"/>
        <v>0.28405096708428706</v>
      </c>
      <c r="I1585" s="1">
        <f t="shared" si="1022"/>
        <v>0.28405096708428695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0.35122961215622089</v>
      </c>
      <c r="G1586" s="1">
        <f t="shared" ref="G1586:K1586" si="1023">IFERROR(G1576/G1556,"-")</f>
        <v>0.35122961215622056</v>
      </c>
      <c r="H1586" s="1">
        <f t="shared" si="1023"/>
        <v>0.35122961215622056</v>
      </c>
      <c r="I1586" s="1">
        <f t="shared" si="1023"/>
        <v>0.35122961215622134</v>
      </c>
      <c r="J1586" s="1">
        <f t="shared" si="1023"/>
        <v>0.35122961215622117</v>
      </c>
      <c r="K1586" s="1">
        <f t="shared" si="1023"/>
        <v>0.351229612156221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0.25903663625928686</v>
      </c>
      <c r="G1587" s="1">
        <f t="shared" ref="G1587:K1587" si="1024">IFERROR(G1577/G1562,"-")</f>
        <v>0.26793746277611219</v>
      </c>
      <c r="H1587" s="1">
        <f t="shared" si="1024"/>
        <v>0.28128870255134969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0.34211451343153243</v>
      </c>
      <c r="G1588" s="1">
        <f t="shared" ref="G1588:K1588" si="1025">IFERROR(G1578/G1563,"-")</f>
        <v>0.34211451343153226</v>
      </c>
      <c r="H1588" s="1">
        <f t="shared" si="1025"/>
        <v>0.34211451343153126</v>
      </c>
      <c r="I1588" s="1">
        <f t="shared" si="1025"/>
        <v>0.34211451343153121</v>
      </c>
      <c r="J1588" s="1">
        <f t="shared" si="1025"/>
        <v>0.34211451343153226</v>
      </c>
      <c r="K1588" s="1">
        <f t="shared" si="1025"/>
        <v>0.34211451343153193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0.46076759264650802</v>
      </c>
      <c r="H1589" s="1">
        <f t="shared" si="1026"/>
        <v>0.46076759264650802</v>
      </c>
      <c r="I1589" s="1">
        <f t="shared" si="1026"/>
        <v>0.46076759264650852</v>
      </c>
      <c r="J1589" s="1">
        <f t="shared" si="1026"/>
        <v>0.46076759264650857</v>
      </c>
      <c r="K1589" s="1">
        <f t="shared" si="1026"/>
        <v>0.46076759264650796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0.3205769274351804</v>
      </c>
      <c r="G1590" s="1">
        <f t="shared" ref="G1590:K1590" si="1027">IFERROR(G1580/G1570,"-")</f>
        <v>0.32057692743517996</v>
      </c>
      <c r="H1590" s="1">
        <f t="shared" si="1027"/>
        <v>0.32057692743518013</v>
      </c>
      <c r="I1590" s="1">
        <f t="shared" si="1027"/>
        <v>0.32057692743518029</v>
      </c>
      <c r="J1590" s="1">
        <f t="shared" si="1027"/>
        <v>0.32057692743518024</v>
      </c>
      <c r="K1590" s="1">
        <f t="shared" si="1027"/>
        <v>0.32057692743517996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24.512102562858292</v>
      </c>
      <c r="G1591" s="3">
        <f t="shared" ref="G1591" si="1028">G1592+G1595+G1597+G1604+G1612</f>
        <v>21.384522793431771</v>
      </c>
      <c r="H1591" s="3">
        <f t="shared" ref="H1591" si="1029">H1592+H1595+H1597+H1604+H1612</f>
        <v>19.186520356128593</v>
      </c>
      <c r="I1591" s="3">
        <f t="shared" ref="I1591" si="1030">I1592+I1595+I1597+I1604+I1612</f>
        <v>16.321131145752524</v>
      </c>
      <c r="J1591" s="3">
        <f t="shared" ref="J1591" si="1031">J1592+J1595+J1597+J1604+J1612</f>
        <v>14.270049342416419</v>
      </c>
      <c r="K1591" s="3">
        <f t="shared" ref="K1591" si="1032">K1592+K1595+K1597+K1604+K1612</f>
        <v>11.706363369411397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9.9726564513507397E-3</v>
      </c>
      <c r="G1592" s="1">
        <f t="shared" ref="G1592" si="1035">SUM(G1593:G1594)</f>
        <v>2.9632911724722981E-2</v>
      </c>
      <c r="H1592" s="1">
        <f t="shared" ref="H1592" si="1036">SUM(H1593:H1594)</f>
        <v>8.1515334872563017E-2</v>
      </c>
      <c r="I1592" s="1">
        <f t="shared" ref="I1592" si="1037">SUM(I1593:I1594)</f>
        <v>0.28352624302515161</v>
      </c>
      <c r="J1592" s="1">
        <f t="shared" ref="J1592" si="1038">SUM(J1593:J1594)</f>
        <v>1.1698379190132446</v>
      </c>
      <c r="K1592" s="1">
        <f t="shared" ref="K1592" si="1039">SUM(K1593:K1594)</f>
        <v>4.0509696742109496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9.9726564513507397E-3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2.9632911724722981E-2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8.1515334872563017E-2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0.28352624302515161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1.1698379190132446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4.0509696742109496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4.1584074537222415E-3</v>
      </c>
      <c r="G1595" s="1">
        <f t="shared" ref="G1595" si="1041">G1596</f>
        <v>1.2699094526413447E-2</v>
      </c>
      <c r="H1595" s="1">
        <f t="shared" ref="H1595" si="1042">H1596</f>
        <v>1.2516259805725016E-2</v>
      </c>
      <c r="I1595" s="1">
        <f t="shared" ref="I1595" si="1043">I1596</f>
        <v>4.5781735704454832E-2</v>
      </c>
      <c r="J1595" s="1">
        <f t="shared" ref="J1595" si="1044">J1596</f>
        <v>1.3307396816471033</v>
      </c>
      <c r="K1595" s="1">
        <f t="shared" ref="K1595" si="1045">K1596</f>
        <v>2.9706745447347478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4.1584074537222415E-3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1.2699094526413447E-2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1.2516259805725016E-2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4.5781735704454832E-2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1.3307396816471033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2.9706745447347478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24.435589930370909</v>
      </c>
      <c r="G1604" s="1">
        <f t="shared" ref="G1604:K1604" si="1049">SUM(G1609:G1611)</f>
        <v>21.19892169914851</v>
      </c>
      <c r="H1604" s="1">
        <f t="shared" si="1049"/>
        <v>18.845882795572791</v>
      </c>
      <c r="I1604" s="1">
        <f t="shared" si="1049"/>
        <v>15.574996595265031</v>
      </c>
      <c r="J1604" s="1">
        <f t="shared" si="1049"/>
        <v>10.784890805046508</v>
      </c>
      <c r="K1604" s="1">
        <f t="shared" si="1049"/>
        <v>2.6622635119790399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23.829289850029774</v>
      </c>
      <c r="G1605" s="1">
        <f t="shared" ref="G1605:K1605" si="1050">G1604-G1606</f>
        <v>20.635212287433731</v>
      </c>
      <c r="H1605" s="1">
        <f t="shared" si="1050"/>
        <v>18.228838102112192</v>
      </c>
      <c r="I1605" s="1">
        <f t="shared" si="1050"/>
        <v>14.855059492692899</v>
      </c>
      <c r="J1605" s="1">
        <f t="shared" si="1050"/>
        <v>9.2265867408108804</v>
      </c>
      <c r="K1605" s="1">
        <f t="shared" si="1050"/>
        <v>-0.28910421412180076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0.60630008034113481</v>
      </c>
      <c r="G1606" s="1">
        <f t="shared" ref="G1606:K1606" si="1051">SUM(G1607:G1608)</f>
        <v>0.56370941171477884</v>
      </c>
      <c r="H1606" s="1">
        <f t="shared" si="1051"/>
        <v>0.61704469346059987</v>
      </c>
      <c r="I1606" s="1">
        <f t="shared" si="1051"/>
        <v>0.71993710257213284</v>
      </c>
      <c r="J1606" s="1">
        <f t="shared" si="1051"/>
        <v>1.5583040642356287</v>
      </c>
      <c r="K1606" s="1">
        <f t="shared" si="1051"/>
        <v>2.9513677261008406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0.60630008034113481</v>
      </c>
      <c r="G1607" s="1">
        <f>[1]Transport!C$26/SUM([1]Transport!C$22,[1]Transport!C$26)*G1604*(G$33+G$580)/(G$33+G$580+G$36)</f>
        <v>0.56370941171477884</v>
      </c>
      <c r="H1607" s="1">
        <f>[1]Transport!D$26/SUM([1]Transport!D$22,[1]Transport!D$26)*H1604*(H$33+H$580)/(H$33+H$580+H$36)</f>
        <v>0.61704469346059987</v>
      </c>
      <c r="I1607" s="1">
        <f>[1]Transport!E$26/SUM([1]Transport!E$22,[1]Transport!E$26)*I1604*(I$33+I$580)/(I$33+I$580+I$36)</f>
        <v>0.71993710257213284</v>
      </c>
      <c r="J1607" s="1">
        <f>[1]Transport!F$26/SUM([1]Transport!F$22,[1]Transport!F$26)*J1604*(J$33+J$580)/(J$33+J$580+J$36)</f>
        <v>0.76896864307583079</v>
      </c>
      <c r="K1607" s="1">
        <f>[1]Transport!G$26/SUM([1]Transport!G$22,[1]Transport!G$26)*K1604*(K$33+K$580)/(K$33+K$580+K$36)</f>
        <v>0.34147513320164924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0.78933542115979793</v>
      </c>
      <c r="K1608" s="1">
        <f>(K$36+K$716)/([1]Transport!G$22+[1]Transport!G$26)*K1604</f>
        <v>2.6098925928991914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19.238816950302652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15.924182169700329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11.444265634206431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4.8688166263327339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5.1967729800682569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2.9279435268242315E-3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4.236691142990294E-3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3.2454649137268862E-3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1.0837161272403031E-3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3.6799974362638181E-4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5.2718115859213581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7.3973804702233705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10.70293450401857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10.783807088919268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2.6618955122354135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6.2381568582311003E-2</v>
      </c>
      <c r="G1612" s="1">
        <f t="shared" ref="G1612:K1612" si="1052">G1617</f>
        <v>0.14326908803212299</v>
      </c>
      <c r="H1612" s="1">
        <f t="shared" si="1052"/>
        <v>0.24660596587751304</v>
      </c>
      <c r="I1612" s="1">
        <f t="shared" si="1052"/>
        <v>0.41682657175788607</v>
      </c>
      <c r="J1612" s="1">
        <f t="shared" si="1052"/>
        <v>0.98458093670956248</v>
      </c>
      <c r="K1612" s="1">
        <f t="shared" si="1052"/>
        <v>2.0224556384866603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5.7674259690100371E-2</v>
      </c>
      <c r="G1613" s="1">
        <f t="shared" ref="G1613:K1613" si="1053">G1612-G1614</f>
        <v>0.12154680740084581</v>
      </c>
      <c r="H1613" s="1">
        <f t="shared" si="1053"/>
        <v>0.24639241893200384</v>
      </c>
      <c r="I1613" s="1">
        <f t="shared" si="1053"/>
        <v>0.41680720060565196</v>
      </c>
      <c r="J1613" s="1">
        <f t="shared" si="1053"/>
        <v>-1.4741495640813973</v>
      </c>
      <c r="K1613" s="1">
        <f t="shared" si="1053"/>
        <v>-4.9928076884617827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4.7073088922106295E-3</v>
      </c>
      <c r="G1614" s="1">
        <f t="shared" ref="G1614:K1614" si="1054">SUM(G1615:G1616)</f>
        <v>2.1722280631277187E-2</v>
      </c>
      <c r="H1614" s="1">
        <f t="shared" si="1054"/>
        <v>2.1354694550919999E-4</v>
      </c>
      <c r="I1614" s="1">
        <f t="shared" si="1054"/>
        <v>1.937115223408362E-5</v>
      </c>
      <c r="J1614" s="1">
        <f t="shared" si="1054"/>
        <v>2.4587305007909599</v>
      </c>
      <c r="K1614" s="1">
        <f t="shared" si="1054"/>
        <v>7.0152633269484426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4.7073088922106295E-3</v>
      </c>
      <c r="G1615" s="1">
        <f>[1]Transport!C$27/SUM([1]Transport!C$24,[1]Transport!C$27)*G1612*(G$45+G$612)/(G$45+G$612+G$47)</f>
        <v>2.1722280631277187E-2</v>
      </c>
      <c r="H1615" s="1">
        <f>[1]Transport!D$27/SUM([1]Transport!D$24,[1]Transport!D$27)*H1612*(H$45+H$612)/(H$45+H$612+H$47)</f>
        <v>2.1354694550919999E-4</v>
      </c>
      <c r="I1615" s="1">
        <f>[1]Transport!E$27/SUM([1]Transport!E$24,[1]Transport!E$27)*I1612*(I$45+I$612)/(I$45+I$612+I$47)</f>
        <v>1.937115223408362E-5</v>
      </c>
      <c r="J1615" s="1">
        <f>[1]Transport!F$27/SUM([1]Transport!F$24,[1]Transport!F$27)*J1612*(J$45+J$612)/(J$45+J$612+J$47)</f>
        <v>1.9719532755841125E-4</v>
      </c>
      <c r="K1615" s="1">
        <f>[1]Transport!G$27/SUM([1]Transport!G$24,[1]Transport!G$27)*K1612*(K$45+K$612)/(K$45+K$612+K$47)</f>
        <v>3.9767444657530732E-4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2.4585333054634013</v>
      </c>
      <c r="K1616" s="1">
        <f>(K$47+K$714)/([1]Transport!G$24+[1]Transport!G$27)*K1612</f>
        <v>7.0148656525018671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6.2381568582311003E-2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0.14326908803212299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0.24660596587751304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0.41682657175788607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0.98458093670956248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2.0224556384866603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2.2034113719270545</v>
      </c>
      <c r="G1618" s="3">
        <f t="shared" ref="G1618" si="1055">SUM(G1619:G1627)</f>
        <v>2.2248562384013422</v>
      </c>
      <c r="H1618" s="3">
        <f t="shared" ref="H1618" si="1056">SUM(H1619:H1627)</f>
        <v>2.2570184073329536</v>
      </c>
      <c r="I1618" s="3">
        <f t="shared" ref="I1618" si="1057">SUM(I1619:I1627)</f>
        <v>2.3106139742933274</v>
      </c>
      <c r="J1618" s="3">
        <f t="shared" ref="J1618" si="1058">SUM(J1619:J1627)</f>
        <v>2.5121565982261127</v>
      </c>
      <c r="K1618" s="3">
        <f t="shared" ref="K1618" si="1059">SUM(K1619:K1627)</f>
        <v>2.7162862152468552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2.6799296709612273E-3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8.0277548596256881E-3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2.2612274687040333E-2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8.2375492834422845E-2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0.36615783783352907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1.3719557125307855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7.2547048840066353E-4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2.2263701216898514E-3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2.1949353444169692E-3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8.4985120043931228E-3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0.26575073632719182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0.648344808760842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1.5766914991560543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1.3375709594082914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0.99633815214792953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0.42387933972172648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0.61687521918603672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3.4755718823998108E-4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5.0291013047511462E-4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3.8524809294047089E-4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1.2864091352284229E-4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4.3682863073027203E-5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0.86176644479778142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1.209226499229449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1.7495750115696911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1.7627949984443354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0.43513167999561037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6.4392534256015634E-3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1.4917152025713894E-2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2.6143635793642234E-2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4.5900370070153407E-2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0.11732438470753399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0.26081033109654472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0.26872776416540911</v>
      </c>
      <c r="G1630" s="1">
        <f t="shared" ref="G1630:K1630" si="1062">IFERROR(G1620/G1594,"-")</f>
        <v>0.27090671798303462</v>
      </c>
      <c r="H1630" s="1">
        <f t="shared" si="1062"/>
        <v>0.27739902832259999</v>
      </c>
      <c r="I1630" s="1">
        <f t="shared" si="1062"/>
        <v>0.29053921765935198</v>
      </c>
      <c r="J1630" s="1">
        <f t="shared" si="1062"/>
        <v>0.3129987769095246</v>
      </c>
      <c r="K1630" s="1">
        <f t="shared" si="1062"/>
        <v>0.33867340979243837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0.17445873125089895</v>
      </c>
      <c r="G1631" s="1">
        <f t="shared" ref="G1631:K1631" si="1063">IFERROR(G1621/G1596,"-")</f>
        <v>0.17531723360741341</v>
      </c>
      <c r="H1631" s="1">
        <f t="shared" si="1063"/>
        <v>0.17536671325830036</v>
      </c>
      <c r="I1631" s="1">
        <f t="shared" si="1063"/>
        <v>0.18563105731192642</v>
      </c>
      <c r="J1631" s="1">
        <f t="shared" si="1063"/>
        <v>0.19970151938226025</v>
      </c>
      <c r="K1631" s="1">
        <f t="shared" si="1063"/>
        <v>0.218248346965498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8.1953661871669858E-2</v>
      </c>
      <c r="G1634" s="1">
        <f t="shared" ref="G1634:K1634" si="1066">IFERROR(G1624/G1609,"-")</f>
        <v>8.3996210615660316E-2</v>
      </c>
      <c r="H1634" s="1">
        <f t="shared" si="1066"/>
        <v>8.7060033731646044E-2</v>
      </c>
      <c r="I1634" s="1">
        <f t="shared" si="1066"/>
        <v>8.7060033731645961E-2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0.11870351496053506</v>
      </c>
      <c r="G1635" s="1">
        <f t="shared" ref="G1635:K1635" si="1067">IFERROR(G1625/G1610,"-")</f>
        <v>0.11870351496053476</v>
      </c>
      <c r="H1635" s="1">
        <f t="shared" si="1067"/>
        <v>0.11870351496053504</v>
      </c>
      <c r="I1635" s="1">
        <f t="shared" si="1067"/>
        <v>0.11870351496053501</v>
      </c>
      <c r="J1635" s="1">
        <f t="shared" si="1067"/>
        <v>0.11870351496053493</v>
      </c>
      <c r="K1635" s="1">
        <f t="shared" si="1067"/>
        <v>0.11870351496053486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</v>
      </c>
      <c r="H1636" s="1">
        <f t="shared" si="1068"/>
        <v>0.16346685209675788</v>
      </c>
      <c r="I1636" s="1">
        <f t="shared" si="1068"/>
        <v>0.16346685209675796</v>
      </c>
      <c r="J1636" s="1">
        <f t="shared" si="1068"/>
        <v>0.1634668520967579</v>
      </c>
      <c r="K1636" s="1">
        <f t="shared" si="1068"/>
        <v>0.16346685209675804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0.10322365358775999</v>
      </c>
      <c r="G1637" s="1">
        <f t="shared" ref="G1637:K1637" si="1069">IFERROR(G1627/G1617,"-")</f>
        <v>0.10411982257030389</v>
      </c>
      <c r="H1637" s="1">
        <f t="shared" si="1069"/>
        <v>0.10601380100685619</v>
      </c>
      <c r="I1637" s="1">
        <f t="shared" si="1069"/>
        <v>0.11011862769827126</v>
      </c>
      <c r="J1637" s="1">
        <f t="shared" si="1069"/>
        <v>0.11916174722987048</v>
      </c>
      <c r="K1637" s="1">
        <f t="shared" si="1069"/>
        <v>0.12895725677904157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28.743086993460679</v>
      </c>
      <c r="G1638" s="1">
        <f t="shared" ref="G1638:K1638" si="1070">G1639+G1643+G1647+G1653</f>
        <v>26.559147638441214</v>
      </c>
      <c r="H1638" s="1">
        <f t="shared" si="1070"/>
        <v>20.797438928348434</v>
      </c>
      <c r="I1638" s="1">
        <f t="shared" si="1070"/>
        <v>19.705028629328655</v>
      </c>
      <c r="J1638" s="1">
        <f t="shared" si="1070"/>
        <v>28.081375356135098</v>
      </c>
      <c r="K1638" s="1">
        <f t="shared" si="1070"/>
        <v>28.977120475221668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9.2071051332875431</v>
      </c>
      <c r="G1639" s="1">
        <f t="shared" ref="G1639:K1639" si="1073">SUM(G1640:G1642)</f>
        <v>10.381537104350429</v>
      </c>
      <c r="H1639" s="1">
        <f t="shared" si="1073"/>
        <v>10.839483651962606</v>
      </c>
      <c r="I1639" s="1">
        <f t="shared" si="1073"/>
        <v>11.491577496970031</v>
      </c>
      <c r="J1639" s="1">
        <f t="shared" si="1073"/>
        <v>11.738014611621647</v>
      </c>
      <c r="K1639" s="1">
        <f t="shared" si="1073"/>
        <v>12.633769222557401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8.7117518568885082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9.7092295051567064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10.45249680553753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1.502385120186597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1.5905328210967424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1.7464849623146808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1.8947295304141538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2.0287851064649414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2.1812724170198705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0.88509884640276248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0.88509723734357282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0.8850961096673684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1.3628236308844293E-6</v>
      </c>
      <c r="J1643" s="1">
        <f t="shared" si="1075"/>
        <v>5.0188619247107118E-5</v>
      </c>
      <c r="K1643" s="1">
        <f t="shared" si="1075"/>
        <v>4.9290603201697552E-5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6.1566915181628501E-7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5.0188619247107118E-5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4.9290603201697552E-5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7.4715447906814439E-7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8.7104397612991189E-6</v>
      </c>
      <c r="H1647" s="1">
        <f t="shared" si="1077"/>
        <v>8.2679613947778263E-5</v>
      </c>
      <c r="I1647" s="1">
        <f t="shared" si="1077"/>
        <v>7.4054187014544129E-5</v>
      </c>
      <c r="J1647" s="1">
        <f t="shared" si="1077"/>
        <v>1.0542702636783294E-4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1.6634735873923876</v>
      </c>
      <c r="G1648" s="1">
        <f t="shared" ref="G1648:K1648" si="1079">G1647-G1649</f>
        <v>8.2336120378910581E-6</v>
      </c>
      <c r="H1648" s="1">
        <f t="shared" si="1079"/>
        <v>7.8153435863334176E-5</v>
      </c>
      <c r="I1648" s="1">
        <f t="shared" si="1079"/>
        <v>6.9999517937721756E-5</v>
      </c>
      <c r="J1648" s="1">
        <f t="shared" si="1079"/>
        <v>5.4095537514981143E-5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9.6334176335970412E-2</v>
      </c>
      <c r="G1649" s="1">
        <f t="shared" ref="G1649:K1649" si="1080">SUM(G1650:G1651)</f>
        <v>4.768277234080602E-7</v>
      </c>
      <c r="H1649" s="1">
        <f t="shared" si="1080"/>
        <v>4.5261780844440846E-6</v>
      </c>
      <c r="I1649" s="1">
        <f t="shared" si="1080"/>
        <v>4.0546690768223711E-6</v>
      </c>
      <c r="J1649" s="1">
        <f t="shared" si="1080"/>
        <v>5.1331488852851801E-5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9.6334176335970412E-2</v>
      </c>
      <c r="G1650" s="1">
        <f>[1]Transport!C$25/SUM([1]Transport!C$21,[1]Transport!C$25)*G1647*(G$34+G$598)/(G$34+G$598+G$37)</f>
        <v>4.768277234080602E-7</v>
      </c>
      <c r="H1650" s="1">
        <f>[1]Transport!D$25/SUM([1]Transport!D$21,[1]Transport!D$25)*H1647*(H$34+H$598)/(H$34+H$598+H$37)</f>
        <v>4.5261780844440846E-6</v>
      </c>
      <c r="I1650" s="1">
        <f>[1]Transport!E$25/SUM([1]Transport!E$21,[1]Transport!E$25)*I1647*(I$34+I$598)/(I$34+I$598+I$37)</f>
        <v>4.0546690768223711E-6</v>
      </c>
      <c r="J1650" s="1">
        <f>[1]Transport!F$25/SUM([1]Transport!F$21,[1]Transport!F$25)*J1647*(J$34+J$598)/(J$34+J$598+J$37)</f>
        <v>4.5165970418378215E-5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6.1655184344735865E-6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8.7104397612991189E-6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8.2679613947778263E-5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7.4054187014544129E-5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1.0542702636783294E-4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17.77617409644478</v>
      </c>
      <c r="G1653" s="1">
        <f t="shared" ref="G1653:K1653" si="1081">SUM(G1658:G1660)</f>
        <v>16.177601823651024</v>
      </c>
      <c r="H1653" s="1">
        <f t="shared" si="1081"/>
        <v>9.95787259677188</v>
      </c>
      <c r="I1653" s="1">
        <f t="shared" si="1081"/>
        <v>8.2133757153479792</v>
      </c>
      <c r="J1653" s="1">
        <f t="shared" si="1081"/>
        <v>16.343205128867837</v>
      </c>
      <c r="K1653" s="1">
        <f t="shared" si="1081"/>
        <v>16.343301962061066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17.335108592663474</v>
      </c>
      <c r="G1654" s="1">
        <f t="shared" ref="G1654:K1654" si="1082">G1653-G1655</f>
        <v>15.747416433262391</v>
      </c>
      <c r="H1654" s="1">
        <f t="shared" si="1082"/>
        <v>9.6318357371221826</v>
      </c>
      <c r="I1654" s="1">
        <f t="shared" si="1082"/>
        <v>7.8337214484159663</v>
      </c>
      <c r="J1654" s="1">
        <f t="shared" si="1082"/>
        <v>13.981782706024724</v>
      </c>
      <c r="K1654" s="1">
        <f t="shared" si="1082"/>
        <v>-1.7747745287560228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0.44106550378130671</v>
      </c>
      <c r="G1655" s="1">
        <f t="shared" ref="G1655:K1655" si="1083">SUM(G1656:G1657)</f>
        <v>0.4301853903886324</v>
      </c>
      <c r="H1655" s="1">
        <f t="shared" si="1083"/>
        <v>0.32603685964969736</v>
      </c>
      <c r="I1655" s="1">
        <f t="shared" si="1083"/>
        <v>0.37965426693201293</v>
      </c>
      <c r="J1655" s="1">
        <f t="shared" si="1083"/>
        <v>2.3614224228431118</v>
      </c>
      <c r="K1655" s="1">
        <f t="shared" si="1083"/>
        <v>18.118076490817089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0.44106550378130671</v>
      </c>
      <c r="G1656" s="1">
        <f>[1]Transport!C$26/SUM([1]Transport!C$22,[1]Transport!C$26)*G1653*(G$33+G$580)/(G$33+G$580+G$36)</f>
        <v>0.4301853903886324</v>
      </c>
      <c r="H1656" s="1">
        <f>[1]Transport!D$26/SUM([1]Transport!D$22,[1]Transport!D$26)*H1653*(H$33+H$580)/(H$33+H$580+H$36)</f>
        <v>0.32603685964969736</v>
      </c>
      <c r="I1656" s="1">
        <f>[1]Transport!E$26/SUM([1]Transport!E$22,[1]Transport!E$26)*I1653*(I$33+I$580)/(I$33+I$580+I$36)</f>
        <v>0.37965426693201293</v>
      </c>
      <c r="J1656" s="1">
        <f>[1]Transport!F$26/SUM([1]Transport!F$22,[1]Transport!F$26)*J1653*(J$33+J$580)/(J$33+J$580+J$36)</f>
        <v>1.1652795098838522</v>
      </c>
      <c r="K1656" s="1">
        <f>[1]Transport!G$26/SUM([1]Transport!G$22,[1]Transport!G$26)*K1653*(K$33+K$580)/(K$33+K$580+K$36)</f>
        <v>2.096273035835198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1.1961429129592596</v>
      </c>
      <c r="K1657" s="1">
        <f>(K$36+K$716)/([1]Transport!G$22+[1]Transport!G$26)*K1653</f>
        <v>16.021803454981889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0.39577629011007204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0.27669359934392823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1.3816743415746998E-4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15.900908224307095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9.957734429337723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8.2133757153479792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16.343205128867837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16.343301962061066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0.22016898326670495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0.24502330330218119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0.26339876895663272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2.5095889453546037E-2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2.6568311489615214E-2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2.9173341081204285E-2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3.1649623123089117E-2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3.3888891784631892E-2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3.6436044733191349E-2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2.18388519710247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2.1838812269238201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2.1838784445053601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1.0197753115431799E-8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9.0047837487262372E-7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9.522982679322446E-7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1.34000531572005E-6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7.8952494684840799E-6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7.4941816482788795E-5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6.7123623684689398E-5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9.5560350189522806E-5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1.6041105464539797E-3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1.1214596021415679E-3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5.6000281938779772E-7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15.7143870750412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9.8409280152860905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8.1170310125065193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16.151495739672999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16.151591436991598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2.5272641700947226E-2</v>
      </c>
      <c r="J1673" s="7">
        <f t="shared" si="1087"/>
        <v>2.523612230734127E-2</v>
      </c>
      <c r="K1673" s="7">
        <f t="shared" si="1087"/>
        <v>2.5199602913735325E-2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1.6704032219401317E-2</v>
      </c>
      <c r="G1674" s="7">
        <f t="shared" ref="G1674:K1674" si="1088">IFERROR(G1663/G1641,"-")</f>
        <v>1.6704032219401289E-2</v>
      </c>
      <c r="H1674" s="7">
        <f t="shared" si="1088"/>
        <v>1.6704032219401296E-2</v>
      </c>
      <c r="I1674" s="7">
        <f t="shared" si="1088"/>
        <v>1.6704032219401296E-2</v>
      </c>
      <c r="J1674" s="7">
        <f t="shared" si="1088"/>
        <v>1.6704032219401307E-2</v>
      </c>
      <c r="K1674" s="7">
        <f t="shared" si="1088"/>
        <v>1.6704032219401338E-2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2.4673913043478279</v>
      </c>
      <c r="H1675">
        <f t="shared" si="1089"/>
        <v>2.4673913043478315</v>
      </c>
      <c r="I1675">
        <f t="shared" si="1089"/>
        <v>2.4673913043478324</v>
      </c>
      <c r="J1675" t="str">
        <f t="shared" si="1089"/>
        <v>-</v>
      </c>
      <c r="K1675" t="str">
        <f t="shared" si="1089"/>
        <v>-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1.6563690230942084E-2</v>
      </c>
      <c r="J1676">
        <f t="shared" si="1090"/>
        <v>1.7941883805152249E-2</v>
      </c>
      <c r="K1676">
        <f t="shared" si="1090"/>
        <v>1.9320077379362397E-2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1.7934782608695765</v>
      </c>
      <c r="J1678" t="str">
        <f t="shared" si="1092"/>
        <v>-</v>
      </c>
      <c r="K1678" t="str">
        <f t="shared" si="1092"/>
        <v>-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0.9064122690524804</v>
      </c>
      <c r="H1679" s="4">
        <f t="shared" si="1093"/>
        <v>0.90641226905248029</v>
      </c>
      <c r="I1679" s="4">
        <f t="shared" si="1093"/>
        <v>0.90641226905247663</v>
      </c>
      <c r="J1679" s="4">
        <f t="shared" si="1093"/>
        <v>0.90641226905247718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4.0530738867855113E-3</v>
      </c>
      <c r="G1681" s="1">
        <f t="shared" si="1094"/>
        <v>4.0530738867855104E-3</v>
      </c>
      <c r="H1681">
        <f t="shared" si="1094"/>
        <v>4.0530738867855087E-3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0.98826978015125155</v>
      </c>
      <c r="H1682" s="4">
        <f t="shared" si="1094"/>
        <v>0.98826978015124656</v>
      </c>
      <c r="I1682" s="4">
        <f t="shared" si="1094"/>
        <v>0.98826978015124467</v>
      </c>
      <c r="J1682" s="4">
        <f t="shared" si="1094"/>
        <v>0.98826978015125</v>
      </c>
      <c r="K1682" s="4">
        <f t="shared" si="1094"/>
        <v>0.988269780151251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34.579200653493565</v>
      </c>
      <c r="G1683" s="3">
        <f t="shared" ref="G1683:K1683" si="1095">SUM(G1684:G1686,G1689:G1691,-G1696)</f>
        <v>32.501606879175199</v>
      </c>
      <c r="H1683" s="3">
        <f t="shared" si="1095"/>
        <v>29.870900913972086</v>
      </c>
      <c r="I1683" s="3">
        <f t="shared" si="1095"/>
        <v>24.231692672570922</v>
      </c>
      <c r="J1683" s="3">
        <f t="shared" si="1095"/>
        <v>13.966979484434765</v>
      </c>
      <c r="K1683" s="3">
        <f t="shared" si="1095"/>
        <v>-4.0280079036462664E-5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2.5749596791458043</v>
      </c>
      <c r="G1684" s="1">
        <f>[1]Summary!C53+[1]Summary!C59</f>
        <v>2.5090200213412883</v>
      </c>
      <c r="H1684" s="1">
        <f>[1]Summary!D53+[1]Summary!D59</f>
        <v>2.4219603246318018</v>
      </c>
      <c r="I1684" s="1">
        <f>[1]Summary!E53+[1]Summary!E59</f>
        <v>2.271837242570208</v>
      </c>
      <c r="J1684" s="1">
        <f>[1]Summary!F53+[1]Summary!F59</f>
        <v>0.60925741139013589</v>
      </c>
      <c r="K1684" s="1">
        <f>[1]Summary!G53+[1]Summary!G59</f>
        <v>-2.6070352263308547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-4.8427897428407311E-4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6.4923191061066534</v>
      </c>
      <c r="G1686" s="1">
        <f>[1]Summary!C55+[1]Summary!C60</f>
        <v>5.9889038945253015</v>
      </c>
      <c r="H1686" s="1">
        <f>[1]Summary!D55+[1]Summary!D60</f>
        <v>5.5395475764389497</v>
      </c>
      <c r="I1686" s="1">
        <f>[1]Summary!E55+[1]Summary!E60</f>
        <v>4.8698376301104744</v>
      </c>
      <c r="J1686" s="1">
        <f>[1]Summary!F55+[1]Summary!F60</f>
        <v>3.5577637235516812</v>
      </c>
      <c r="K1686" s="1">
        <f>[1]Summary!G55+[1]Summary!G60</f>
        <v>-0.26334637673305039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4.4029723056220131</v>
      </c>
      <c r="G1687" s="1">
        <f t="shared" ref="G1687:K1687" si="1100">G1686-G1688</f>
        <v>3.8778907246512211</v>
      </c>
      <c r="H1687" s="1">
        <f t="shared" si="1100"/>
        <v>3.4372781053776897</v>
      </c>
      <c r="I1687" s="1">
        <f t="shared" si="1100"/>
        <v>2.7761805667145443</v>
      </c>
      <c r="J1687" s="1">
        <f t="shared" si="1100"/>
        <v>1.4805294680829149</v>
      </c>
      <c r="K1687" s="1">
        <f t="shared" si="1100"/>
        <v>-1.2952206238056503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2.0936570633959302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2.0772342554687664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1.0318742470725999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3.7904404398219005</v>
      </c>
      <c r="G1689" s="1">
        <f>[1]Summary!C56</f>
        <v>3.3944479389195203</v>
      </c>
      <c r="H1689" s="1">
        <f>[1]Summary!D56</f>
        <v>3.5121966134728502</v>
      </c>
      <c r="I1689" s="1">
        <f>[1]Summary!E56</f>
        <v>3.1667531591179801</v>
      </c>
      <c r="J1689" s="1">
        <f>[1]Summary!F56</f>
        <v>2.0784943774496529</v>
      </c>
      <c r="K1689" s="1">
        <f>[1]Summary!G56</f>
        <v>0.85341635085926604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7.175987191562033</v>
      </c>
      <c r="G1690" s="1">
        <f>[1]Summary!C57</f>
        <v>6.5876076384124502</v>
      </c>
      <c r="H1690" s="1">
        <f>[1]Summary!D57</f>
        <v>5.9635338936918583</v>
      </c>
      <c r="I1690" s="1">
        <f>[1]Summary!E57</f>
        <v>5.7565574124604444</v>
      </c>
      <c r="J1690" s="1">
        <f>[1]Summary!F57</f>
        <v>4.18122815930451</v>
      </c>
      <c r="K1690" s="1">
        <f>[1]Summary!G57</f>
        <v>1.1860726933036998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14.545494236857175</v>
      </c>
      <c r="G1691" s="1">
        <f>[1]Summary!C58</f>
        <v>14.02162738597664</v>
      </c>
      <c r="H1691" s="1">
        <f>[1]Summary!D58</f>
        <v>12.433662505736628</v>
      </c>
      <c r="I1691" s="1">
        <f>[1]Summary!E58</f>
        <v>8.1667072283118127</v>
      </c>
      <c r="J1691" s="1">
        <f>[1]Summary!F58</f>
        <v>3.5402421236814452</v>
      </c>
      <c r="K1691" s="1">
        <f>[1]Summary!G58</f>
        <v>0.831371376208906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1.6852670115074215</v>
      </c>
      <c r="K1692" s="1">
        <f>-[1]Summary!G59</f>
        <v>4.9244769970812721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0.39259695460457572</v>
      </c>
      <c r="K1693" s="1">
        <f>-[1]Summary!G60</f>
        <v>3.4280771273753246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4.373433951405857E-4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4.0245479851965249E-5</v>
      </c>
      <c r="K1695" s="1">
        <f>-[1]Summary!G62</f>
        <v>4.6935579143487396E-5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6.3109426603269634E-6</v>
      </c>
      <c r="K1696" s="1">
        <f>-[1]Summary!G63</f>
        <v>3.4818412719143628E-5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2.0778629561237412</v>
      </c>
      <c r="K1697" s="3">
        <f t="shared" si="1101"/>
        <v>8.3530314974953157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0.83333315136605579</v>
      </c>
      <c r="K1698" s="1">
        <f>[1]Summary!C$77</f>
        <v>1.9047618767484453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0.25578083681244929</v>
      </c>
      <c r="K1699" s="1">
        <f>[1]Summary!C$78</f>
        <v>0.70779698640846211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0.98874896794523626</v>
      </c>
      <c r="K1700" s="1">
        <f>[1]Summary!C$79</f>
        <v>5.740472634338408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5.0713769609674377E-5</v>
      </c>
      <c r="K1702" s="1">
        <f t="shared" si="1105"/>
        <v>2.5360932713512668E-4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8.7511738223200491E-6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3.1684755574420708E-5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4.196259578735433E-5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2.2192457156070596E-4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6.3109426603269634E-6</v>
      </c>
      <c r="K1705" s="1">
        <f t="shared" si="1106"/>
        <v>3.4818412719143628E-5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961.89692789559035</v>
      </c>
      <c r="G1706" s="3">
        <f t="shared" ref="G1706:K1706" si="1107">SUM(G1707:G1708,G1725,G1734:G1735,G1736,G1737,G1742,G1745,,G1750:G1753,G1746)</f>
        <v>959.93606702088437</v>
      </c>
      <c r="H1706" s="3">
        <f t="shared" si="1107"/>
        <v>898.93905037809327</v>
      </c>
      <c r="I1706" s="3">
        <f t="shared" si="1107"/>
        <v>857.65235641935033</v>
      </c>
      <c r="J1706" s="3">
        <f t="shared" si="1107"/>
        <v>721.49601186236634</v>
      </c>
      <c r="K1706" s="3">
        <f t="shared" si="1107"/>
        <v>649.02667103575482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3.6600036049533493</v>
      </c>
      <c r="G1707" s="1">
        <f t="shared" ref="G1707:K1707" si="1109">G21</f>
        <v>3.5647192974800181</v>
      </c>
      <c r="H1707" s="1">
        <f t="shared" si="1109"/>
        <v>1.2491798413470329E-2</v>
      </c>
      <c r="I1707" s="1">
        <f t="shared" si="1109"/>
        <v>1.6619101465755056E-3</v>
      </c>
      <c r="J1707" s="1">
        <f t="shared" si="1109"/>
        <v>9.8376919470697516E-4</v>
      </c>
      <c r="K1707" s="1">
        <f t="shared" si="1109"/>
        <v>2.9950010246516538E-4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310.85842078406415</v>
      </c>
      <c r="G1708" s="1">
        <f t="shared" si="1113"/>
        <v>288.93325242495405</v>
      </c>
      <c r="H1708" s="1">
        <f t="shared" si="1113"/>
        <v>250.21667312761537</v>
      </c>
      <c r="I1708" s="1">
        <f t="shared" si="1113"/>
        <v>179.86404720480141</v>
      </c>
      <c r="J1708" s="1">
        <f t="shared" si="1113"/>
        <v>87.309746151267674</v>
      </c>
      <c r="K1708" s="1">
        <f t="shared" si="1113"/>
        <v>22.952526622773611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303.81226863010511</v>
      </c>
      <c r="G1709" s="1">
        <f t="shared" si="1113"/>
        <v>281.53161692249603</v>
      </c>
      <c r="H1709" s="1">
        <f t="shared" si="1113"/>
        <v>243.42465612738957</v>
      </c>
      <c r="I1709" s="1">
        <f t="shared" si="1113"/>
        <v>174.17782210898807</v>
      </c>
      <c r="J1709" s="1">
        <f t="shared" si="1113"/>
        <v>78.726177207790727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101.74710264123516</v>
      </c>
      <c r="G1710" s="1">
        <f t="shared" si="1113"/>
        <v>90.977932365122214</v>
      </c>
      <c r="H1710" s="1">
        <f t="shared" si="1113"/>
        <v>78.91119928692666</v>
      </c>
      <c r="I1710" s="1">
        <f t="shared" si="1113"/>
        <v>68.620426819620789</v>
      </c>
      <c r="J1710" s="1">
        <f t="shared" si="1113"/>
        <v>35.132050979850241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2.7763705008327801</v>
      </c>
      <c r="G1711" s="1">
        <f t="shared" si="1113"/>
        <v>5.3919629381924111E-4</v>
      </c>
      <c r="H1711" s="1">
        <f t="shared" si="1113"/>
        <v>1.4541307392776119E-3</v>
      </c>
      <c r="I1711" s="1">
        <f t="shared" si="1113"/>
        <v>6.9013863767082128E-4</v>
      </c>
      <c r="J1711" s="1">
        <f t="shared" si="1113"/>
        <v>1.2815779618196653E-3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118.5079661164763</v>
      </c>
      <c r="G1712" s="1">
        <f t="shared" si="1113"/>
        <v>110.37640102727384</v>
      </c>
      <c r="H1712" s="1">
        <f t="shared" si="1113"/>
        <v>89.076841579378438</v>
      </c>
      <c r="I1712" s="1">
        <f t="shared" si="1113"/>
        <v>61.654759796336094</v>
      </c>
      <c r="J1712" s="1">
        <f t="shared" si="1113"/>
        <v>36.509686140707394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79.671444005181684</v>
      </c>
      <c r="G1713" s="1">
        <f t="shared" si="1113"/>
        <v>78.771529450252359</v>
      </c>
      <c r="H1713" s="1">
        <f t="shared" si="1113"/>
        <v>73.586201971029496</v>
      </c>
      <c r="I1713" s="1">
        <f t="shared" si="1113"/>
        <v>41.340617923452783</v>
      </c>
      <c r="J1713" s="1">
        <f t="shared" si="1113"/>
        <v>5.4728237695322877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2.561327430940735</v>
      </c>
      <c r="J1714" s="1">
        <f t="shared" si="1113"/>
        <v>1.6103347397389933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7.0461521539590581</v>
      </c>
      <c r="G1715" s="1">
        <f t="shared" si="1113"/>
        <v>7.4016355024580278</v>
      </c>
      <c r="H1715" s="1">
        <f t="shared" si="1113"/>
        <v>6.7920170002257905</v>
      </c>
      <c r="I1715" s="1">
        <f t="shared" si="1113"/>
        <v>5.6862250958133309</v>
      </c>
      <c r="J1715" s="1">
        <f t="shared" si="1113"/>
        <v>8.5835689434769442</v>
      </c>
      <c r="K1715" s="1">
        <f t="shared" si="1113"/>
        <v>22.952526622773611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2.6120014045689399</v>
      </c>
      <c r="G1716" s="1">
        <f t="shared" si="1113"/>
        <v>2.8400188965903523</v>
      </c>
      <c r="H1716" s="1">
        <f t="shared" si="1113"/>
        <v>2.534326007954109</v>
      </c>
      <c r="I1716" s="1">
        <f t="shared" si="1113"/>
        <v>3.2916845314254082</v>
      </c>
      <c r="J1716" s="1">
        <f t="shared" si="1113"/>
        <v>3.7157094674949747</v>
      </c>
      <c r="K1716" s="1">
        <f t="shared" si="1113"/>
        <v>18.499397383005128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4.4341507493901178</v>
      </c>
      <c r="G1717" s="1">
        <f t="shared" si="1113"/>
        <v>4.561616605867675</v>
      </c>
      <c r="H1717" s="1">
        <f t="shared" si="1113"/>
        <v>4.2576909922716819</v>
      </c>
      <c r="I1717" s="1">
        <f t="shared" si="1113"/>
        <v>2.3945405643879227</v>
      </c>
      <c r="J1717" s="1">
        <f t="shared" si="1113"/>
        <v>4.8678594759819704</v>
      </c>
      <c r="K1717" s="1">
        <f t="shared" si="1113"/>
        <v>4.4531292397684821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7.0461521539590581</v>
      </c>
      <c r="G1718" s="1">
        <f t="shared" si="1113"/>
        <v>7.4016355024580278</v>
      </c>
      <c r="H1718" s="1">
        <f t="shared" si="1113"/>
        <v>6.7920170002257905</v>
      </c>
      <c r="I1718" s="1">
        <f t="shared" si="1113"/>
        <v>5.6862250958133309</v>
      </c>
      <c r="J1718" s="1">
        <f t="shared" si="1113"/>
        <v>7.8533011372930837</v>
      </c>
      <c r="K1718" s="1">
        <f t="shared" si="1113"/>
        <v>8.1688387072634576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2.6120014045689399</v>
      </c>
      <c r="G1719" s="1">
        <f t="shared" si="1113"/>
        <v>2.8400188965903523</v>
      </c>
      <c r="H1719" s="1">
        <f t="shared" si="1113"/>
        <v>2.534326007954109</v>
      </c>
      <c r="I1719" s="1">
        <f t="shared" si="1113"/>
        <v>3.2916845314254082</v>
      </c>
      <c r="J1719" s="1">
        <f t="shared" si="1113"/>
        <v>3.2916845314254082</v>
      </c>
      <c r="K1719" s="1">
        <f t="shared" si="1113"/>
        <v>3.7157094674949747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4.4341507493901178</v>
      </c>
      <c r="G1720" s="1">
        <f t="shared" si="1113"/>
        <v>4.561616605867675</v>
      </c>
      <c r="H1720" s="1">
        <f t="shared" si="1113"/>
        <v>4.2576909922716819</v>
      </c>
      <c r="I1720" s="1">
        <f t="shared" si="1113"/>
        <v>2.3945405643879227</v>
      </c>
      <c r="J1720" s="1">
        <f t="shared" si="1113"/>
        <v>4.561616605867675</v>
      </c>
      <c r="K1720" s="1">
        <f t="shared" si="1113"/>
        <v>4.4531292397684821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0.73026780618386189</v>
      </c>
      <c r="K1721" s="1">
        <f t="shared" si="1113"/>
        <v>14.783687915510153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0.42402493606956648</v>
      </c>
      <c r="K1722" s="1">
        <f t="shared" si="1113"/>
        <v>14.783687915510153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0.30624287011429541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117.09540805428072</v>
      </c>
      <c r="G1725" s="1">
        <f t="shared" si="1113"/>
        <v>107.23650206192582</v>
      </c>
      <c r="H1725" s="1">
        <f t="shared" si="1113"/>
        <v>117.54538398054937</v>
      </c>
      <c r="I1725" s="1">
        <f t="shared" si="1113"/>
        <v>112.03163592112634</v>
      </c>
      <c r="J1725" s="1">
        <f t="shared" si="1113"/>
        <v>90.916164810777801</v>
      </c>
      <c r="K1725" s="1">
        <f t="shared" si="1113"/>
        <v>56.230137806313039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117.09540805428072</v>
      </c>
      <c r="G1726" s="1">
        <f t="shared" si="1113"/>
        <v>106.72000092441861</v>
      </c>
      <c r="H1726" s="1">
        <f t="shared" si="1113"/>
        <v>116.37824180632163</v>
      </c>
      <c r="I1726" s="1">
        <f t="shared" si="1113"/>
        <v>107.66575762361047</v>
      </c>
      <c r="J1726" s="1">
        <f t="shared" si="1113"/>
        <v>82.68929300689274</v>
      </c>
      <c r="K1726" s="1">
        <f t="shared" si="1113"/>
        <v>40.424659549093619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117.09540805428072</v>
      </c>
      <c r="G1727" s="1">
        <f t="shared" si="1113"/>
        <v>106.72000092441861</v>
      </c>
      <c r="H1727" s="1">
        <f t="shared" si="1113"/>
        <v>116.37824180632163</v>
      </c>
      <c r="I1727" s="1">
        <f t="shared" si="1113"/>
        <v>107.66452584020941</v>
      </c>
      <c r="J1727" s="1">
        <f t="shared" si="1113"/>
        <v>82.687610444326808</v>
      </c>
      <c r="K1727" s="1">
        <f t="shared" si="1113"/>
        <v>40.424018437605596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1.2317834010704234E-3</v>
      </c>
      <c r="J1728" s="1">
        <f t="shared" si="1113"/>
        <v>1.6825625659393471E-3</v>
      </c>
      <c r="K1728" s="1">
        <f t="shared" si="1113"/>
        <v>6.4111148802012755E-4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0.51650113750720439</v>
      </c>
      <c r="H1729" s="1">
        <f t="shared" si="1113"/>
        <v>1.1671421742277426</v>
      </c>
      <c r="I1729" s="1">
        <f t="shared" si="1113"/>
        <v>4.3658782975158577</v>
      </c>
      <c r="J1729" s="1">
        <f t="shared" si="1113"/>
        <v>8.226871803885059</v>
      </c>
      <c r="K1729" s="1">
        <f t="shared" si="1113"/>
        <v>15.80547825721942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0.51650113750720439</v>
      </c>
      <c r="H1730" s="1">
        <f t="shared" si="1113"/>
        <v>1.1671421742277426</v>
      </c>
      <c r="I1730" s="1">
        <f t="shared" si="1113"/>
        <v>4.3658782975158577</v>
      </c>
      <c r="J1730" s="1">
        <f t="shared" si="1113"/>
        <v>4.3658782975158577</v>
      </c>
      <c r="K1730" s="1">
        <f t="shared" si="1113"/>
        <v>8.226871803885059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0.51650113750720439</v>
      </c>
      <c r="H1731" s="1">
        <f t="shared" si="1113"/>
        <v>1.1671421742277426</v>
      </c>
      <c r="I1731" s="1">
        <f t="shared" si="1113"/>
        <v>4.3658782975158577</v>
      </c>
      <c r="J1731" s="1">
        <f t="shared" si="1113"/>
        <v>4.3658782975158577</v>
      </c>
      <c r="K1731" s="1">
        <f t="shared" si="1113"/>
        <v>8.226871803885059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3.8609935063692014</v>
      </c>
      <c r="K1732" s="1">
        <f t="shared" si="1113"/>
        <v>7.5786064533343609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3.8609935063692014</v>
      </c>
      <c r="K1733" s="1">
        <f t="shared" si="1113"/>
        <v>7.5786064533343609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250.94818258897453</v>
      </c>
      <c r="G1734" s="1">
        <f t="shared" si="1113"/>
        <v>253.29924815124656</v>
      </c>
      <c r="H1734" s="1">
        <f t="shared" si="1113"/>
        <v>199.60832830980439</v>
      </c>
      <c r="I1734" s="1">
        <f t="shared" si="1113"/>
        <v>206.76553462721606</v>
      </c>
      <c r="J1734" s="1">
        <f t="shared" si="1113"/>
        <v>98.945485890534428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-20.009999997221229</v>
      </c>
      <c r="G1735" s="1">
        <f t="shared" ref="G1735:K1735" si="1114">-G56+G49</f>
        <v>14.838589285040278</v>
      </c>
      <c r="H1735" s="1">
        <f t="shared" si="1114"/>
        <v>-4.3988480596445356</v>
      </c>
      <c r="I1735" s="1">
        <f t="shared" si="1114"/>
        <v>-4.9815621905649259</v>
      </c>
      <c r="J1735" s="1">
        <f t="shared" si="1114"/>
        <v>11.397175203258868</v>
      </c>
      <c r="K1735" s="1">
        <f t="shared" si="1114"/>
        <v>-5.9522093968190184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6.9764550330581301</v>
      </c>
      <c r="K1736" s="1">
        <f t="shared" si="1115"/>
        <v>8.3137779354864634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44.769995825665738</v>
      </c>
      <c r="G1737" s="1">
        <f t="shared" ref="G1737:K1737" si="1116">G3</f>
        <v>46.160764217478814</v>
      </c>
      <c r="H1737" s="1">
        <f t="shared" si="1116"/>
        <v>46.160821342609069</v>
      </c>
      <c r="I1737" s="1">
        <f t="shared" si="1116"/>
        <v>47.790434437778863</v>
      </c>
      <c r="J1737" s="1">
        <f t="shared" si="1116"/>
        <v>47.791448324915052</v>
      </c>
      <c r="K1737" s="1">
        <f t="shared" si="1116"/>
        <v>63.755682127738595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10.182338898370272</v>
      </c>
      <c r="G1738" s="1">
        <f t="shared" ref="G1738:K1738" si="1118">G4</f>
        <v>11.152949863980242</v>
      </c>
      <c r="H1738" s="1">
        <f t="shared" si="1118"/>
        <v>12.608866568657271</v>
      </c>
      <c r="I1738" s="1">
        <f t="shared" si="1118"/>
        <v>15.035394964166274</v>
      </c>
      <c r="J1738" s="1">
        <f t="shared" si="1118"/>
        <v>17.46192351384062</v>
      </c>
      <c r="K1738" s="1">
        <f t="shared" si="1118"/>
        <v>17.461928294899526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7.4592157111613968</v>
      </c>
      <c r="G1739" s="1">
        <f t="shared" ref="G1739:K1739" si="1120">G5</f>
        <v>8.0030394032087706</v>
      </c>
      <c r="H1739" s="1">
        <f t="shared" si="1120"/>
        <v>8.8187753102881796</v>
      </c>
      <c r="I1739" s="1">
        <f t="shared" si="1120"/>
        <v>10.178335702216998</v>
      </c>
      <c r="J1739" s="1">
        <f t="shared" si="1120"/>
        <v>10.230789187480543</v>
      </c>
      <c r="K1739" s="1">
        <f t="shared" si="1120"/>
        <v>7.6165800543443325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2.6225274637860769</v>
      </c>
      <c r="G1740" s="1">
        <f t="shared" ref="G1740:K1740" si="1122">G6</f>
        <v>3.2650028389831274</v>
      </c>
      <c r="H1740" s="1">
        <f t="shared" si="1122"/>
        <v>4.2287175068817291</v>
      </c>
      <c r="I1740" s="1">
        <f t="shared" si="1122"/>
        <v>5.8349089527972531</v>
      </c>
      <c r="J1740" s="1">
        <f t="shared" si="1122"/>
        <v>6.3806238204099905</v>
      </c>
      <c r="K1740" s="1">
        <f t="shared" si="1122"/>
        <v>4.2596775203973021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24.505913752347993</v>
      </c>
      <c r="G1741" s="1">
        <f t="shared" ref="G1741:K1741" si="1124">G7</f>
        <v>23.739772111306671</v>
      </c>
      <c r="H1741" s="1">
        <f t="shared" si="1124"/>
        <v>20.504461956781888</v>
      </c>
      <c r="I1741" s="1">
        <f t="shared" si="1124"/>
        <v>16.74179481859834</v>
      </c>
      <c r="J1741" s="1">
        <f t="shared" si="1124"/>
        <v>13.718111803183898</v>
      </c>
      <c r="K1741" s="1">
        <f t="shared" si="1124"/>
        <v>34.417496258097437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69.392886070774836</v>
      </c>
      <c r="G1742" s="1">
        <f t="shared" ref="G1742:K1742" si="1126">G8</f>
        <v>69.663487660289633</v>
      </c>
      <c r="H1742" s="1">
        <f t="shared" si="1126"/>
        <v>69.270576971097398</v>
      </c>
      <c r="I1742" s="1">
        <f t="shared" si="1126"/>
        <v>68.821071375245452</v>
      </c>
      <c r="J1742" s="1">
        <f t="shared" si="1126"/>
        <v>68.940603877597368</v>
      </c>
      <c r="K1742" s="1">
        <f t="shared" si="1126"/>
        <v>69.387061499593955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35.611769602271508</v>
      </c>
      <c r="G1743" s="1">
        <f t="shared" ref="G1743:K1743" si="1128">G9</f>
        <v>35.882385083022491</v>
      </c>
      <c r="H1743" s="1">
        <f t="shared" si="1128"/>
        <v>35.489474946024394</v>
      </c>
      <c r="I1743" s="1">
        <f t="shared" si="1128"/>
        <v>35.039966546176586</v>
      </c>
      <c r="J1743" s="1">
        <f t="shared" si="1128"/>
        <v>35.159460452687462</v>
      </c>
      <c r="K1743" s="1">
        <f t="shared" si="1128"/>
        <v>35.603179802119719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33.781116468503328</v>
      </c>
      <c r="G1744" s="1">
        <f t="shared" ref="G1744:K1744" si="1130">G10</f>
        <v>33.781102577267141</v>
      </c>
      <c r="H1744" s="1">
        <f t="shared" si="1130"/>
        <v>33.781102025072997</v>
      </c>
      <c r="I1744" s="1">
        <f t="shared" si="1130"/>
        <v>33.781104829068873</v>
      </c>
      <c r="J1744" s="1">
        <f t="shared" si="1130"/>
        <v>33.781143424909907</v>
      </c>
      <c r="K1744" s="1">
        <f t="shared" si="1130"/>
        <v>33.783881697474243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3.7980835703691644</v>
      </c>
      <c r="G1745" s="1">
        <f t="shared" ref="G1745:K1745" si="1132">G11</f>
        <v>11.347343208990717</v>
      </c>
      <c r="H1745" s="1">
        <f t="shared" si="1132"/>
        <v>15.189931172146261</v>
      </c>
      <c r="I1745" s="1">
        <f t="shared" si="1132"/>
        <v>17.106296605162587</v>
      </c>
      <c r="J1745" s="1">
        <f t="shared" si="1132"/>
        <v>18.461690969027511</v>
      </c>
      <c r="K1745" s="1">
        <f t="shared" si="1132"/>
        <v>26.999992163342363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149.430485091148</v>
      </c>
      <c r="G1746" s="1">
        <f t="shared" ref="G1746:K1746" si="1134">G12</f>
        <v>125.60736588200442</v>
      </c>
      <c r="H1746" s="1">
        <f t="shared" si="1134"/>
        <v>142.65270142770322</v>
      </c>
      <c r="I1746" s="1">
        <f t="shared" si="1134"/>
        <v>150.47503248405758</v>
      </c>
      <c r="J1746" s="1">
        <f t="shared" si="1134"/>
        <v>151.67106295496581</v>
      </c>
      <c r="K1746" s="1">
        <f t="shared" si="1134"/>
        <v>152.1612216443005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66.745681268836478</v>
      </c>
      <c r="G1747" s="1">
        <f t="shared" ref="G1747:K1747" si="1136">G13</f>
        <v>49.798802237954419</v>
      </c>
      <c r="H1747" s="1">
        <f t="shared" si="1136"/>
        <v>68.535237723215474</v>
      </c>
      <c r="I1747" s="1">
        <f t="shared" si="1136"/>
        <v>70.233885046175004</v>
      </c>
      <c r="J1747" s="1">
        <f t="shared" si="1136"/>
        <v>69.763693030381347</v>
      </c>
      <c r="K1747" s="1">
        <f t="shared" si="1136"/>
        <v>69.178232579942048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66.632402546332429</v>
      </c>
      <c r="G1748" s="1">
        <f t="shared" ref="G1748:K1748" si="1138">G14</f>
        <v>55.764006178696611</v>
      </c>
      <c r="H1748" s="1">
        <f t="shared" si="1138"/>
        <v>65.550111620902854</v>
      </c>
      <c r="I1748" s="1">
        <f t="shared" si="1138"/>
        <v>64.465393744902954</v>
      </c>
      <c r="J1748" s="1">
        <f t="shared" si="1138"/>
        <v>65.54950811960822</v>
      </c>
      <c r="K1748" s="1">
        <f t="shared" si="1138"/>
        <v>66.134971239287381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16.052401275979086</v>
      </c>
      <c r="G1749" s="1">
        <f t="shared" ref="G1749:K1749" si="1140">G15</f>
        <v>20.044557465353389</v>
      </c>
      <c r="H1749" s="1">
        <f t="shared" si="1140"/>
        <v>8.567352083584904</v>
      </c>
      <c r="I1749" s="1">
        <f t="shared" si="1140"/>
        <v>15.775753692979603</v>
      </c>
      <c r="J1749" s="1">
        <f t="shared" si="1140"/>
        <v>16.357861804976235</v>
      </c>
      <c r="K1749" s="1">
        <f t="shared" si="1140"/>
        <v>16.848017825071057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16.523395950479749</v>
      </c>
      <c r="H1750" s="1">
        <f t="shared" si="1142"/>
        <v>32.503029067234337</v>
      </c>
      <c r="I1750" s="1">
        <f t="shared" si="1142"/>
        <v>40.641836767456901</v>
      </c>
      <c r="J1750" s="1">
        <f t="shared" si="1142"/>
        <v>86.611872836649113</v>
      </c>
      <c r="K1750" s="1">
        <f t="shared" si="1142"/>
        <v>115.81219387855295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0.52400639110426139</v>
      </c>
      <c r="G1751" s="1">
        <f t="shared" ref="G1751:K1751" si="1144">G17</f>
        <v>0.54529851175093047</v>
      </c>
      <c r="H1751" s="1">
        <f t="shared" si="1144"/>
        <v>1.9633969968588028</v>
      </c>
      <c r="I1751" s="1">
        <f t="shared" si="1144"/>
        <v>4.2000060935593355</v>
      </c>
      <c r="J1751" s="1">
        <f t="shared" si="1144"/>
        <v>9.5060275551335351</v>
      </c>
      <c r="K1751" s="1">
        <f t="shared" si="1144"/>
        <v>15.48431983724671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18.873010502403805</v>
      </c>
      <c r="G1752" s="1">
        <f t="shared" ref="G1752:K1752" si="1146">G18</f>
        <v>22.216100369243378</v>
      </c>
      <c r="H1752" s="1">
        <f t="shared" si="1146"/>
        <v>28.214564243705841</v>
      </c>
      <c r="I1752" s="1">
        <f t="shared" si="1146"/>
        <v>34.92397545790304</v>
      </c>
      <c r="J1752" s="1">
        <f t="shared" si="1146"/>
        <v>42.953389104103309</v>
      </c>
      <c r="K1752" s="1">
        <f t="shared" si="1146"/>
        <v>77.143715949427161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1.2385725461229728E-2</v>
      </c>
      <c r="J1753" s="1">
        <f t="shared" si="1148"/>
        <v>1.3905381883040356E-2</v>
      </c>
      <c r="K1753" s="1">
        <f t="shared" si="1148"/>
        <v>46.737951467696014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22.323331610786433</v>
      </c>
      <c r="G1754" s="3">
        <f t="shared" si="1149"/>
        <v>24.57465850383069</v>
      </c>
      <c r="H1754" s="3">
        <f t="shared" si="1149"/>
        <v>29.461045556311511</v>
      </c>
      <c r="I1754" s="3">
        <f t="shared" si="1149"/>
        <v>31.566877828647254</v>
      </c>
      <c r="J1754" s="3">
        <f t="shared" si="1149"/>
        <v>43.526810219718833</v>
      </c>
      <c r="K1754" s="3">
        <f t="shared" si="1149"/>
        <v>55.063052328843234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3.0805571245852494</v>
      </c>
      <c r="H1755" s="1">
        <f t="shared" si="1150"/>
        <v>2.6323089286326726</v>
      </c>
      <c r="I1755" s="1">
        <f t="shared" si="1150"/>
        <v>2.5481272709516047</v>
      </c>
      <c r="J1755" s="1">
        <f t="shared" si="1150"/>
        <v>1.2356850489233093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3.0805571245852494</v>
      </c>
      <c r="H1756" s="1">
        <f>'[1]Electricity and CHPs_CAP'!D$14</f>
        <v>2.6323089286326726</v>
      </c>
      <c r="I1756" s="1">
        <f>'[1]Electricity and CHPs_CAP'!E$14</f>
        <v>2.5481272709516047</v>
      </c>
      <c r="J1756" s="1">
        <f>'[1]Electricity and CHPs_CAP'!F$14</f>
        <v>1.2356850489233093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16.121379074194763</v>
      </c>
      <c r="H1757" s="1">
        <f t="shared" si="1152"/>
        <v>16.566530002414964</v>
      </c>
      <c r="I1757" s="1">
        <f t="shared" si="1152"/>
        <v>16.637849988520976</v>
      </c>
      <c r="J1757" s="1">
        <f t="shared" si="1152"/>
        <v>17.038578665477029</v>
      </c>
      <c r="K1757" s="1">
        <f t="shared" si="1152"/>
        <v>17.320255670542352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7.3423767091583008</v>
      </c>
      <c r="H1758" s="1">
        <f>'[1]Electricity and CHPs_CAP'!D$15</f>
        <v>7.3479195252365921</v>
      </c>
      <c r="I1758" s="1">
        <f>'[1]Electricity and CHPs_CAP'!E$15</f>
        <v>7.4154772197320149</v>
      </c>
      <c r="J1758" s="1">
        <f>'[1]Electricity and CHPs_CAP'!F$15</f>
        <v>7.5849004748737237</v>
      </c>
      <c r="K1758" s="1">
        <f>'[1]Electricity and CHPs_CAP'!G$15</f>
        <v>7.670712507437524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4.8075860168888367</v>
      </c>
      <c r="H1759" s="1">
        <f>'[1]Electricity and CHPs_CAP'!D$16</f>
        <v>4.8587726642224309</v>
      </c>
      <c r="I1759" s="1">
        <f>'[1]Electricity and CHPs_CAP'!E$16</f>
        <v>4.8625346367661102</v>
      </c>
      <c r="J1759" s="1">
        <f>'[1]Electricity and CHPs_CAP'!F$16</f>
        <v>5.093837750571697</v>
      </c>
      <c r="K1759" s="1">
        <f>'[1]Electricity and CHPs_CAP'!G$16</f>
        <v>5.2897023124906637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3.9714163481476268</v>
      </c>
      <c r="H1760" s="1">
        <f>'[1]Electricity and CHPs_CAP'!D$17</f>
        <v>4.3598378129559405</v>
      </c>
      <c r="I1760" s="1">
        <f>'[1]Electricity and CHPs_CAP'!E$17</f>
        <v>4.3598381320228503</v>
      </c>
      <c r="J1760" s="1">
        <f>'[1]Electricity and CHPs_CAP'!F$17</f>
        <v>4.3598404400316069</v>
      </c>
      <c r="K1760" s="1">
        <f>'[1]Electricity and CHPs_CAP'!G$17</f>
        <v>4.359840850614165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2.4502870824623692E-2</v>
      </c>
      <c r="G1761" s="1">
        <f t="shared" ref="G1761:K1761" si="1153">SUM(G1762:G1764)</f>
        <v>9.8418530980172812E-3</v>
      </c>
      <c r="H1761" s="1">
        <f t="shared" si="1153"/>
        <v>1.0003991145956364E-2</v>
      </c>
      <c r="I1761" s="1">
        <f t="shared" si="1153"/>
        <v>2.6807159575850163E-2</v>
      </c>
      <c r="J1761" s="1">
        <f t="shared" si="1153"/>
        <v>3.4960617915799297E-2</v>
      </c>
      <c r="K1761" s="1">
        <f t="shared" si="1153"/>
        <v>2.1736714988195134E-2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1.3840619957142503E-2</v>
      </c>
      <c r="G1762" s="1">
        <f>'[1]Electricity and CHPs_CAP'!C$18</f>
        <v>1.4759790934495004E-3</v>
      </c>
      <c r="H1762" s="1">
        <f>'[1]Electricity and CHPs_CAP'!D$18</f>
        <v>1.4287911763930065E-3</v>
      </c>
      <c r="I1762" s="1">
        <f>'[1]Electricity and CHPs_CAP'!E$18</f>
        <v>1.4138043337813457E-3</v>
      </c>
      <c r="J1762" s="1">
        <f>'[1]Electricity and CHPs_CAP'!F$18</f>
        <v>2.272304027458041E-2</v>
      </c>
      <c r="K1762" s="1">
        <f>'[1]Electricity and CHPs_CAP'!G$18</f>
        <v>2.1445540891037781E-2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2.3571483482640009E-3</v>
      </c>
      <c r="G1763" s="1">
        <f>'[1]Electricity and CHPs_CAP'!C$28</f>
        <v>8.1519689940904097E-4</v>
      </c>
      <c r="H1763" s="1">
        <f>'[1]Electricity and CHPs_CAP'!D$28</f>
        <v>7.5675531863019473E-4</v>
      </c>
      <c r="I1763" s="1">
        <f>'[1]Electricity and CHPs_CAP'!E$28</f>
        <v>5.3310634018816777E-4</v>
      </c>
      <c r="J1763" s="1">
        <f>'[1]Electricity and CHPs_CAP'!F$28</f>
        <v>1.8239297467996383E-4</v>
      </c>
      <c r="K1763" s="1">
        <f>'[1]Electricity and CHPs_CAP'!G$28</f>
        <v>8.5835291677175475E-5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8.30510251921719E-3</v>
      </c>
      <c r="G1764" s="1">
        <f>'[1]Electricity and CHPs_CAP'!C$41</f>
        <v>7.5506771051587398E-3</v>
      </c>
      <c r="H1764" s="1">
        <f>'[1]Electricity and CHPs_CAP'!D$41</f>
        <v>7.8184446509331623E-3</v>
      </c>
      <c r="I1764" s="1">
        <f>'[1]Electricity and CHPs_CAP'!E$41</f>
        <v>2.4860248901880648E-2</v>
      </c>
      <c r="J1764" s="1">
        <f>'[1]Electricity and CHPs_CAP'!F$41</f>
        <v>1.2055184666538918E-2</v>
      </c>
      <c r="K1764" s="1">
        <f>'[1]Electricity and CHPs_CAP'!G$41</f>
        <v>2.0533880548017855E-4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0.22313492615191205</v>
      </c>
      <c r="G1765" s="1">
        <f t="shared" ref="G1765:K1765" si="1155">SUM(G1766:G1780)</f>
        <v>0.4036037048691592</v>
      </c>
      <c r="H1765" s="1">
        <f t="shared" si="1155"/>
        <v>0.21649195772915975</v>
      </c>
      <c r="I1765" s="1">
        <f t="shared" si="1155"/>
        <v>0.3363673385919082</v>
      </c>
      <c r="J1765" s="1">
        <f t="shared" si="1155"/>
        <v>0.36065650667637689</v>
      </c>
      <c r="K1765" s="1">
        <f t="shared" si="1155"/>
        <v>0.29249425076437086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1.50962408554857E-3</v>
      </c>
      <c r="K1766" s="1">
        <f>'[1]Electricity and CHPs_CAP'!G$21</f>
        <v>3.5609908732354002E-4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0.25000018399129798</v>
      </c>
      <c r="H1767" s="1">
        <f>'[1]Electricity and CHPs_CAP'!D$22</f>
        <v>7.0950082212545007E-2</v>
      </c>
      <c r="I1767" s="1">
        <f>'[1]Electricity and CHPs_CAP'!E$22</f>
        <v>7.0460365943770004E-2</v>
      </c>
      <c r="J1767" s="1">
        <f>'[1]Electricity and CHPs_CAP'!F$22</f>
        <v>7.0481568237123982E-2</v>
      </c>
      <c r="K1767" s="1">
        <f>'[1]Electricity and CHPs_CAP'!G$22</f>
        <v>1.2443453952831904E-2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8.4878112369903697E-4</v>
      </c>
      <c r="K1768" s="1">
        <f>'[1]Electricity and CHPs_CAP'!G$23</f>
        <v>8.6662710649698194E-4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4.65837482353023E-2</v>
      </c>
      <c r="G1769" s="1">
        <f>'[1]Electricity and CHPs_CAP'!C$24</f>
        <v>1.7084271204904911E-4</v>
      </c>
      <c r="H1769" s="1">
        <f>'[1]Electricity and CHPs_CAP'!D$24</f>
        <v>8.3625103483928043E-4</v>
      </c>
      <c r="I1769" s="1">
        <f>'[1]Electricity and CHPs_CAP'!E$24</f>
        <v>1.0002343394745414E-3</v>
      </c>
      <c r="J1769" s="1">
        <f>'[1]Electricity and CHPs_CAP'!F$24</f>
        <v>1.8529691614095701E-3</v>
      </c>
      <c r="K1769" s="1">
        <f>'[1]Electricity and CHPs_CAP'!G$24</f>
        <v>1.3986277380106981E-4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6.9126498965769697E-4</v>
      </c>
      <c r="K1770" s="1">
        <f>'[1]Electricity and CHPs_CAP'!G$29</f>
        <v>6.9225269843038435E-4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2.5275531885848204E-2</v>
      </c>
      <c r="G1771" s="1">
        <f>'[1]Electricity and CHPs_CAP'!C$39</f>
        <v>1.8693975060814001E-2</v>
      </c>
      <c r="H1771" s="1">
        <f>'[1]Electricity and CHPs_CAP'!D$39</f>
        <v>1.1891829605839087E-2</v>
      </c>
      <c r="I1771" s="1">
        <f>'[1]Electricity and CHPs_CAP'!E$39</f>
        <v>5.6468891313537998E-3</v>
      </c>
      <c r="J1771" s="1">
        <f>'[1]Electricity and CHPs_CAP'!F$39</f>
        <v>5.2002360184554355E-3</v>
      </c>
      <c r="K1771" s="1">
        <f>'[1]Electricity and CHPs_CAP'!G$39</f>
        <v>3.5636985983063699E-3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1.3920579557647199E-3</v>
      </c>
      <c r="K1772" s="1">
        <f>'[1]Electricity and CHPs_CAP'!G$40</f>
        <v>1.3926100169950871E-3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1.02852184288838E-4</v>
      </c>
      <c r="J1773" s="1">
        <f>'[1]Electricity and CHPs_CAP'!F$47</f>
        <v>2.5397111795755445E-4</v>
      </c>
      <c r="K1773" s="1">
        <f>'[1]Electricity and CHPs_CAP'!G$47</f>
        <v>1.1719903006684848E-4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4.1487520586323155E-3</v>
      </c>
      <c r="G1774" s="1">
        <f>'[1]Electricity and CHPs_CAP'!C$48</f>
        <v>1.0566307554260058E-3</v>
      </c>
      <c r="H1774" s="1">
        <f>'[1]Electricity and CHPs_CAP'!D$48</f>
        <v>1.1921739680510321E-3</v>
      </c>
      <c r="I1774" s="1">
        <f>'[1]Electricity and CHPs_CAP'!E$48</f>
        <v>1.0449067067935841E-3</v>
      </c>
      <c r="J1774" s="1">
        <f>'[1]Electricity and CHPs_CAP'!F$48</f>
        <v>2.6756661285670356E-3</v>
      </c>
      <c r="K1774" s="1">
        <f>'[1]Electricity and CHPs_CAP'!G$48</f>
        <v>5.4571766980895187E-3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2.62261455414266E-5</v>
      </c>
      <c r="J1775" s="1">
        <f>'[1]Electricity and CHPs_CAP'!F$49</f>
        <v>8.2987744787484883E-5</v>
      </c>
      <c r="K1775" s="1">
        <f>'[1]Electricity and CHPs_CAP'!G$49</f>
        <v>5.7179245743382853E-5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8.4141939721292403E-3</v>
      </c>
      <c r="G1776" s="1">
        <f>'[1]Electricity and CHPs_CAP'!C$51</f>
        <v>1.0532882964484373E-3</v>
      </c>
      <c r="H1776" s="1">
        <f>'[1]Electricity and CHPs_CAP'!D$51</f>
        <v>1.4735978149674357E-3</v>
      </c>
      <c r="I1776" s="1">
        <f>'[1]Electricity and CHPs_CAP'!E$51</f>
        <v>1.8658827680489883E-2</v>
      </c>
      <c r="J1776" s="1">
        <f>'[1]Electricity and CHPs_CAP'!F$51</f>
        <v>4.5191125457970931E-2</v>
      </c>
      <c r="K1776" s="1">
        <f>'[1]Electricity and CHPs_CAP'!G$51</f>
        <v>4.3297446716876492E-2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1.084577337241369E-4</v>
      </c>
      <c r="J1777" s="1">
        <f>'[1]Electricity and CHPs_CAP'!F$52</f>
        <v>4.1532980333879596E-4</v>
      </c>
      <c r="K1777" s="1">
        <f>'[1]Electricity and CHPs_CAP'!G$52</f>
        <v>2.7605054651249478E-4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8.475085663031913E-2</v>
      </c>
      <c r="H1778" s="1">
        <f>'[1]Electricity and CHPs_CAP'!D$54</f>
        <v>9.0162482629470631E-2</v>
      </c>
      <c r="I1778" s="1">
        <f>'[1]Electricity and CHPs_CAP'!E$54</f>
        <v>9.0175210083349028E-2</v>
      </c>
      <c r="J1778" s="1">
        <f>'[1]Electricity and CHPs_CAP'!F$54</f>
        <v>9.170223252886571E-2</v>
      </c>
      <c r="K1778" s="1">
        <f>'[1]Electricity and CHPs_CAP'!G$54</f>
        <v>0.22308976816578543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4.7877927422804632E-2</v>
      </c>
      <c r="H1779" s="1">
        <f>'[1]Electricity and CHPs_CAP'!D$55</f>
        <v>3.9985540463447281E-2</v>
      </c>
      <c r="I1779" s="1">
        <f>'[1]Electricity and CHPs_CAP'!E$55</f>
        <v>0.14909226210427731</v>
      </c>
      <c r="J1779" s="1">
        <f>'[1]Electricity and CHPs_CAP'!F$55</f>
        <v>0.13814005076663868</v>
      </c>
      <c r="K1779" s="1">
        <f>'[1]Electricity and CHPs_CAP'!G$55</f>
        <v>6.6589628452379951E-4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5.1106538845593201E-5</v>
      </c>
      <c r="J1780" s="1">
        <f>'[1]Electricity and CHPs_CAP'!F$58</f>
        <v>2.1864155659162332E-4</v>
      </c>
      <c r="K1780" s="1">
        <f>'[1]Electricity and CHPs_CAP'!G$58</f>
        <v>7.8929842587581876E-5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0.40243607028928563</v>
      </c>
      <c r="G1781" s="1">
        <f t="shared" ref="G1781:K1781" si="1158">SUM(G1782:G1787)</f>
        <v>0.36250593441071105</v>
      </c>
      <c r="H1781" s="1">
        <f t="shared" si="1158"/>
        <v>0.36250513859895372</v>
      </c>
      <c r="I1781" s="1">
        <f t="shared" si="1158"/>
        <v>0.36002855096761133</v>
      </c>
      <c r="J1781" s="1">
        <f t="shared" si="1158"/>
        <v>0.41630912872821318</v>
      </c>
      <c r="K1781" s="1">
        <f t="shared" si="1158"/>
        <v>0.47738740160198012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0.27650555068902272</v>
      </c>
      <c r="G1782" s="1">
        <f>'[1]Electricity and CHPs_CAP'!C$19</f>
        <v>0.27650250520261532</v>
      </c>
      <c r="H1782" s="1">
        <f>'[1]Electricity and CHPs_CAP'!D$19</f>
        <v>0.27650262721995145</v>
      </c>
      <c r="I1782" s="1">
        <f>'[1]Electricity and CHPs_CAP'!E$19</f>
        <v>0.27599243177144778</v>
      </c>
      <c r="J1782" s="1">
        <f>'[1]Electricity and CHPs_CAP'!F$19</f>
        <v>0.1800321733372964</v>
      </c>
      <c r="K1782" s="1">
        <f>'[1]Electricity and CHPs_CAP'!G$19</f>
        <v>0.19178204410069455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0.115647174277767</v>
      </c>
      <c r="K1783" s="1">
        <f>'[1]Electricity and CHPs_CAP'!G$20</f>
        <v>0.16579070145654431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7.6767068853403522E-2</v>
      </c>
      <c r="G1784" s="1">
        <f>'[1]Electricity and CHPs_CAP'!C$26</f>
        <v>7.2061841059766957E-2</v>
      </c>
      <c r="H1784" s="1">
        <f>'[1]Electricity and CHPs_CAP'!D$26</f>
        <v>7.2061177154767564E-2</v>
      </c>
      <c r="I1784" s="1">
        <f>'[1]Electricity and CHPs_CAP'!E$26</f>
        <v>7.0489938548141062E-2</v>
      </c>
      <c r="J1784" s="1">
        <f>'[1]Electricity and CHPs_CAP'!F$26</f>
        <v>6.1480194936044071E-2</v>
      </c>
      <c r="K1784" s="1">
        <f>'[1]Electricity and CHPs_CAP'!G$26</f>
        <v>3.656927973220217E-2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2.8331458359164698E-2</v>
      </c>
      <c r="K1785" s="1">
        <f>'[1]Electricity and CHPs_CAP'!G$27</f>
        <v>3.8887148266764093E-2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4.9163450746859433E-2</v>
      </c>
      <c r="G1786" s="1">
        <f>'[1]Electricity and CHPs_CAP'!C$44</f>
        <v>1.3941588148328757E-2</v>
      </c>
      <c r="H1786" s="1">
        <f>'[1]Electricity and CHPs_CAP'!D$44</f>
        <v>1.3941334224234721E-2</v>
      </c>
      <c r="I1786" s="1">
        <f>'[1]Electricity and CHPs_CAP'!E$44</f>
        <v>1.3546180648022477E-2</v>
      </c>
      <c r="J1786" s="1">
        <f>'[1]Electricity and CHPs_CAP'!F$44</f>
        <v>1.1984265995767764E-2</v>
      </c>
      <c r="K1786" s="1">
        <f>'[1]Electricity and CHPs_CAP'!G$44</f>
        <v>6.2075054732539658E-5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1.8833861822173299E-2</v>
      </c>
      <c r="K1787" s="1">
        <f>'[1]Electricity and CHPs_CAP'!G$45</f>
        <v>4.4296152991042496E-2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2.2446795887045831E-2</v>
      </c>
      <c r="G1788" s="1">
        <f t="shared" ref="G1788:K1788" si="1160">SUM(G1789:G1795)</f>
        <v>3.0349897881742527E-2</v>
      </c>
      <c r="H1788" s="1">
        <f t="shared" si="1160"/>
        <v>5.2982165230503454E-2</v>
      </c>
      <c r="I1788" s="1">
        <f t="shared" si="1160"/>
        <v>9.832652137164373E-2</v>
      </c>
      <c r="J1788" s="1">
        <f t="shared" si="1160"/>
        <v>0.18566345781331375</v>
      </c>
      <c r="K1788" s="1">
        <f t="shared" si="1160"/>
        <v>0.59589459691292213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1.5909467374298603E-2</v>
      </c>
      <c r="G1789" s="1">
        <f>'[1]Electricity and CHPs_CAP'!C$25</f>
        <v>1.1063173402649583E-2</v>
      </c>
      <c r="H1789" s="1">
        <f>'[1]Electricity and CHPs_CAP'!D$25</f>
        <v>1.1122932578873396E-2</v>
      </c>
      <c r="I1789" s="1">
        <f>'[1]Electricity and CHPs_CAP'!E$25</f>
        <v>2.8306332334417095E-4</v>
      </c>
      <c r="J1789" s="1">
        <f>'[1]Electricity and CHPs_CAP'!F$25</f>
        <v>2.8472721811623154E-2</v>
      </c>
      <c r="K1789" s="1">
        <f>'[1]Electricity and CHPs_CAP'!G$25</f>
        <v>4.3941022436801147E-5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1.98994651390021E-4</v>
      </c>
      <c r="K1790" s="1">
        <f>'[1]Electricity and CHPs_CAP'!G$31</f>
        <v>0.35228644650105423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6.5373285127472303E-3</v>
      </c>
      <c r="G1791" s="1">
        <f>'[1]Electricity and CHPs_CAP'!C$42</f>
        <v>1.9286724479092944E-2</v>
      </c>
      <c r="H1791" s="1">
        <f>'[1]Electricity and CHPs_CAP'!D$42</f>
        <v>4.1859232651630059E-2</v>
      </c>
      <c r="I1791" s="1">
        <f>'[1]Electricity and CHPs_CAP'!E$42</f>
        <v>9.7619611386706814E-2</v>
      </c>
      <c r="J1791" s="1">
        <f>'[1]Electricity and CHPs_CAP'!F$42</f>
        <v>0.1409073766763011</v>
      </c>
      <c r="K1791" s="1">
        <f>'[1]Electricity and CHPs_CAP'!G$42</f>
        <v>3.6662755964693428E-5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1.5416529617152799E-2</v>
      </c>
      <c r="K1792" s="1">
        <f>'[1]Electricity and CHPs_CAP'!G$43</f>
        <v>0.24331121201160699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1.000063542816318E-4</v>
      </c>
      <c r="J1793" s="1">
        <f>'[1]Electricity and CHPs_CAP'!F$50</f>
        <v>1.7036874862685192E-4</v>
      </c>
      <c r="K1793" s="1">
        <f>'[1]Electricity and CHPs_CAP'!G$50</f>
        <v>5.8806842624951855E-5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1.8264328238127458E-4</v>
      </c>
      <c r="J1794" s="1">
        <f>'[1]Electricity and CHPs_CAP'!F$53</f>
        <v>2.9185918713281521E-4</v>
      </c>
      <c r="K1794" s="1">
        <f>'[1]Electricity and CHPs_CAP'!G$53</f>
        <v>1.0029620756994649E-4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1.4119702492983101E-4</v>
      </c>
      <c r="J1795" s="1">
        <f>'[1]Electricity and CHPs_CAP'!F$56</f>
        <v>2.0560712108700927E-4</v>
      </c>
      <c r="K1795" s="1">
        <f>'[1]Electricity and CHPs_CAP'!G$56</f>
        <v>5.7231571664464438E-5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9.066002266541541E-2</v>
      </c>
      <c r="H1796" s="1">
        <f t="shared" si="1162"/>
        <v>0.32643243172602521</v>
      </c>
      <c r="I1796" s="1">
        <f t="shared" si="1162"/>
        <v>0.69829004017744434</v>
      </c>
      <c r="J1796" s="1">
        <f t="shared" si="1162"/>
        <v>1.5804667836771968</v>
      </c>
      <c r="K1796" s="1">
        <f t="shared" si="1162"/>
        <v>2.5744149348406098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9.066002266541541E-2</v>
      </c>
      <c r="H1797" s="1">
        <f>'[1]Electricity and CHPs_CAP'!D$33</f>
        <v>0.32643243172602521</v>
      </c>
      <c r="I1797" s="1">
        <f>'[1]Electricity and CHPs_CAP'!E$33</f>
        <v>0.69829004017744434</v>
      </c>
      <c r="J1797" s="1">
        <f>'[1]Electricity and CHPs_CAP'!F$33</f>
        <v>1.5804667836771968</v>
      </c>
      <c r="K1797" s="1">
        <f>'[1]Electricity and CHPs_CAP'!G$33</f>
        <v>2.5744149348406098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4.3708908690745742</v>
      </c>
      <c r="H1798" s="1">
        <f t="shared" si="1163"/>
        <v>9.1888909929334428</v>
      </c>
      <c r="I1798" s="1">
        <f t="shared" si="1163"/>
        <v>10.645298686011694</v>
      </c>
      <c r="J1798" s="1">
        <f t="shared" si="1163"/>
        <v>22.062726713717208</v>
      </c>
      <c r="K1798" s="1">
        <f t="shared" si="1163"/>
        <v>30.481647481092285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4.4925167507273003E-2</v>
      </c>
      <c r="I1799" s="1">
        <f>'[1]Electricity and CHPs_CAP'!E$34</f>
        <v>4.4930179767189792E-2</v>
      </c>
      <c r="J1799" s="1">
        <f>'[1]Electricity and CHPs_CAP'!F$34</f>
        <v>1.310743951240624</v>
      </c>
      <c r="K1799" s="1">
        <f>'[1]Electricity and CHPs_CAP'!G$34</f>
        <v>2.592374967611736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1.6529270489618413</v>
      </c>
      <c r="H1800" s="1">
        <f>'[1]Electricity and CHPs_CAP'!D$35</f>
        <v>3.0611852108961797</v>
      </c>
      <c r="I1800" s="1">
        <f>'[1]Electricity and CHPs_CAP'!E$35</f>
        <v>3.5487557885727403</v>
      </c>
      <c r="J1800" s="1">
        <f>'[1]Electricity and CHPs_CAP'!F$35</f>
        <v>11.275182799233537</v>
      </c>
      <c r="K1800" s="1">
        <f>'[1]Electricity and CHPs_CAP'!G$35</f>
        <v>15.153234791915899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1.1559082032739145</v>
      </c>
      <c r="H1801" s="1">
        <f>'[1]Electricity and CHPs_CAP'!D$36</f>
        <v>2.5678569175370476</v>
      </c>
      <c r="I1801" s="1">
        <f>'[1]Electricity and CHPs_CAP'!E$36</f>
        <v>2.9768506782251398</v>
      </c>
      <c r="J1801" s="1">
        <f>'[1]Electricity and CHPs_CAP'!F$36</f>
        <v>4.0006430622871019</v>
      </c>
      <c r="K1801" s="1">
        <f>'[1]Electricity and CHPs_CAP'!G$36</f>
        <v>5.37653310898631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0.43895432288552627</v>
      </c>
      <c r="H1802" s="1">
        <f>'[1]Electricity and CHPs_CAP'!D$37</f>
        <v>1.334979223759803</v>
      </c>
      <c r="I1802" s="1">
        <f>'[1]Electricity and CHPs_CAP'!E$37</f>
        <v>1.5476082070528041</v>
      </c>
      <c r="J1802" s="1">
        <f>'[1]Electricity and CHPs_CAP'!F$37</f>
        <v>2.0798690054515667</v>
      </c>
      <c r="K1802" s="1">
        <f>'[1]Electricity and CHPs_CAP'!G$37</f>
        <v>2.79517581078637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1.1231012939532923</v>
      </c>
      <c r="H1803" s="1">
        <f>'[1]Electricity and CHPs_CAP'!D$38</f>
        <v>2.1799444732331401</v>
      </c>
      <c r="I1803" s="1">
        <f>'[1]Electricity and CHPs_CAP'!E$38</f>
        <v>2.5271538323938199</v>
      </c>
      <c r="J1803" s="1">
        <f>'[1]Electricity and CHPs_CAP'!F$38</f>
        <v>3.3962878955043792</v>
      </c>
      <c r="K1803" s="1">
        <f>'[1]Electricity and CHPs_CAP'!G$38</f>
        <v>4.5643288017919703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4.1352231378942E-4</v>
      </c>
      <c r="J1804" s="1">
        <f>'[1]Electricity and CHPs_CAP'!F$32</f>
        <v>4.6064375888773016E-4</v>
      </c>
      <c r="K1804" s="1">
        <f>'[1]Electricity and CHPs_CAP'!G$32</f>
        <v>1.828246572077826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4.1352231378942E-4</v>
      </c>
      <c r="J1805" s="1">
        <f t="shared" si="1166"/>
        <v>4.6064375888773016E-4</v>
      </c>
      <c r="K1805" s="1">
        <f t="shared" si="1166"/>
        <v>1.828246572077826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1.9033365613146331E-4</v>
      </c>
      <c r="J1806" s="1">
        <f t="shared" si="1167"/>
        <v>2.8911223238005768E-2</v>
      </c>
      <c r="K1806" s="1">
        <f t="shared" si="1167"/>
        <v>2.1183234628908226E-2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1.0192454005947601E-3</v>
      </c>
      <c r="K1807" s="1">
        <f>'[1]Electricity and CHPs_CAP'!G$30</f>
        <v>1.02073003746752E-3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1.3320808352736501E-4</v>
      </c>
      <c r="J1808" s="1">
        <f>'[1]Electricity and CHPs_CAP'!F$46</f>
        <v>2.7760514535045827E-2</v>
      </c>
      <c r="K1808" s="1">
        <f>'[1]Electricity and CHPs_CAP'!G$46</f>
        <v>2.0041752145060186E-2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5.7125572604098298E-5</v>
      </c>
      <c r="J1809" s="1">
        <f>'[1]Electricity and CHPs_CAP'!F$57</f>
        <v>1.3146330236518013E-4</v>
      </c>
      <c r="K1809" s="1">
        <f>'[1]Electricity and CHPs_CAP'!G$57</f>
        <v>1.2075244638052179E-4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0.10486722465135695</v>
      </c>
      <c r="G1810" s="1">
        <f t="shared" ref="G1810:K1810" si="1168">SUM(G1811:G1817)</f>
        <v>0.10487002305106426</v>
      </c>
      <c r="H1810" s="1">
        <f t="shared" si="1168"/>
        <v>0.10489994789983116</v>
      </c>
      <c r="I1810" s="1">
        <f t="shared" si="1168"/>
        <v>0.21517841650860334</v>
      </c>
      <c r="J1810" s="1">
        <f t="shared" si="1168"/>
        <v>0.58239142979350678</v>
      </c>
      <c r="K1810" s="1">
        <f t="shared" si="1168"/>
        <v>1.4497914713937941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9.9995794281122194E-2</v>
      </c>
      <c r="H1811" s="1">
        <f>'[1]Electricity and CHPs_CAP'!D$63</f>
        <v>9.9995661000069319E-2</v>
      </c>
      <c r="I1811" s="1">
        <f>'[1]Electricity and CHPs_CAP'!E$63</f>
        <v>9.9995548115155417E-2</v>
      </c>
      <c r="J1811" s="1">
        <f>'[1]Electricity and CHPs_CAP'!F$63</f>
        <v>9.9998999039806011E-2</v>
      </c>
      <c r="K1811" s="1">
        <f>'[1]Electricity and CHPs_CAP'!G$63</f>
        <v>9.9999349864060325E-2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6.95696455482975E-4</v>
      </c>
      <c r="G1812" s="1">
        <f>'[1]Electricity and CHPs_CAP'!C$64</f>
        <v>6.9673308686808136E-4</v>
      </c>
      <c r="H1812" s="1">
        <f>'[1]Electricity and CHPs_CAP'!D$64</f>
        <v>6.9913236696321208E-4</v>
      </c>
      <c r="I1812" s="1">
        <f>'[1]Electricity and CHPs_CAP'!E$64</f>
        <v>5.1462468446757061E-4</v>
      </c>
      <c r="J1812" s="1">
        <f>'[1]Electricity and CHPs_CAP'!F$64</f>
        <v>0.24518206315671559</v>
      </c>
      <c r="K1812" s="1">
        <f>'[1]Electricity and CHPs_CAP'!G$64</f>
        <v>1.01150252055187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5.1851470691680903E-4</v>
      </c>
      <c r="G1813" s="1">
        <f>'[1]Electricity and CHPs_CAP'!C$65</f>
        <v>5.1930575309531903E-4</v>
      </c>
      <c r="H1813" s="1">
        <f>'[1]Electricity and CHPs_CAP'!D$65</f>
        <v>5.2093737511272665E-4</v>
      </c>
      <c r="I1813" s="1">
        <f>'[1]Electricity and CHPs_CAP'!E$65</f>
        <v>3.8361574386170413E-4</v>
      </c>
      <c r="J1813" s="1">
        <f>'[1]Electricity and CHPs_CAP'!F$65</f>
        <v>2.730494617055474E-3</v>
      </c>
      <c r="K1813" s="1">
        <f>'[1]Electricity and CHPs_CAP'!G$65</f>
        <v>8.3913211368577805E-3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5.4942561228244044E-4</v>
      </c>
      <c r="G1814" s="1">
        <f>'[1]Electricity and CHPs_CAP'!C$66</f>
        <v>5.5020864261229774E-4</v>
      </c>
      <c r="H1814" s="1">
        <f>'[1]Electricity and CHPs_CAP'!D$66</f>
        <v>5.5343410318598374E-4</v>
      </c>
      <c r="I1814" s="1">
        <f>'[1]Electricity and CHPs_CAP'!E$66</f>
        <v>9.0108676885634854E-4</v>
      </c>
      <c r="J1814" s="1">
        <f>'[1]Electricity and CHPs_CAP'!F$66</f>
        <v>1.6561421791291507E-3</v>
      </c>
      <c r="K1814" s="1">
        <f>'[1]Electricity and CHPs_CAP'!G$66</f>
        <v>1.2278760998656513E-3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1.2762894651887479E-3</v>
      </c>
      <c r="G1815" s="1">
        <f>'[1]Electricity and CHPs_CAP'!C$67</f>
        <v>1.278095454209976E-3</v>
      </c>
      <c r="H1815" s="1">
        <f>'[1]Electricity and CHPs_CAP'!D$67</f>
        <v>1.2878449396467556E-3</v>
      </c>
      <c r="I1815" s="1">
        <f>'[1]Electricity and CHPs_CAP'!E$67</f>
        <v>5.6233333867157655E-2</v>
      </c>
      <c r="J1815" s="1">
        <f>'[1]Electricity and CHPs_CAP'!F$67</f>
        <v>0.1156853616003912</v>
      </c>
      <c r="K1815" s="1">
        <f>'[1]Electricity and CHPs_CAP'!G$67</f>
        <v>0.16379810727419553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1.2762113671871962E-3</v>
      </c>
      <c r="G1816" s="1">
        <f>'[1]Electricity and CHPs_CAP'!C$68</f>
        <v>1.278017019962112E-3</v>
      </c>
      <c r="H1816" s="1">
        <f>'[1]Electricity and CHPs_CAP'!D$68</f>
        <v>1.287759759170469E-3</v>
      </c>
      <c r="I1816" s="1">
        <f>'[1]Electricity and CHPs_CAP'!E$68</f>
        <v>5.6238043882759318E-2</v>
      </c>
      <c r="J1816" s="1">
        <f>'[1]Electricity and CHPs_CAP'!F$68</f>
        <v>0.11568174432087594</v>
      </c>
      <c r="K1816" s="1">
        <f>'[1]Electricity and CHPs_CAP'!G$68</f>
        <v>0.16382951288172731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5.5108704429876856E-4</v>
      </c>
      <c r="G1817" s="1">
        <f>'[1]Electricity and CHPs_CAP'!C$69</f>
        <v>5.5186881319426741E-4</v>
      </c>
      <c r="H1817" s="1">
        <f>'[1]Electricity and CHPs_CAP'!D$69</f>
        <v>5.5517835568267594E-4</v>
      </c>
      <c r="I1817" s="1">
        <f>'[1]Electricity and CHPs_CAP'!E$69</f>
        <v>9.1216344634532801E-4</v>
      </c>
      <c r="J1817" s="1">
        <f>'[1]Electricity and CHPs_CAP'!F$69</f>
        <v>1.4566248795333146E-3</v>
      </c>
      <c r="K1817" s="1">
        <f>'[1]Electricity and CHPs_CAP'!G$69</f>
        <v>1.0427835852173677E-3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11.163818153485746</v>
      </c>
      <c r="G1818" s="3">
        <f t="shared" ref="G1818:K1818" si="1171">SUM(G1819,G1838)</f>
        <v>11.86052794514293</v>
      </c>
      <c r="H1818" s="3">
        <f t="shared" si="1171"/>
        <v>11.909208415578521</v>
      </c>
      <c r="I1818" s="3">
        <f t="shared" si="1171"/>
        <v>12.36718369912046</v>
      </c>
      <c r="J1818" s="3">
        <f t="shared" si="1171"/>
        <v>9.9032047512350818</v>
      </c>
      <c r="K1818" s="3">
        <f t="shared" si="1171"/>
        <v>9.4866258108365749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9.3028225486577298</v>
      </c>
      <c r="G1819" s="1">
        <f t="shared" ref="G1819:K1819" si="1172">SUM(G1820,G1823,G1825,G1828,G1830,G1832,G1834,G1836)</f>
        <v>9.8869223931408854</v>
      </c>
      <c r="H1819" s="1">
        <f t="shared" si="1172"/>
        <v>10.047317198224986</v>
      </c>
      <c r="I1819" s="1">
        <f t="shared" si="1172"/>
        <v>10.207398989679767</v>
      </c>
      <c r="J1819" s="1">
        <f t="shared" si="1172"/>
        <v>7.9430166334854766</v>
      </c>
      <c r="K1819" s="1">
        <f t="shared" si="1172"/>
        <v>7.542296573145796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2.1116637825110676</v>
      </c>
      <c r="G1820" s="1">
        <f t="shared" ref="G1820:K1820" si="1173">SUM(G1821:G1822)</f>
        <v>2.4151332542084827</v>
      </c>
      <c r="H1820" s="1">
        <f t="shared" si="1173"/>
        <v>2.5751898170906324</v>
      </c>
      <c r="I1820" s="1">
        <f t="shared" si="1173"/>
        <v>2.7251234234056438</v>
      </c>
      <c r="J1820" s="1">
        <f t="shared" si="1173"/>
        <v>2.7481463030969331</v>
      </c>
      <c r="K1820" s="1">
        <f t="shared" si="1173"/>
        <v>5.4734062323764121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0.67257171250221437</v>
      </c>
      <c r="G1821" s="1" cm="1">
        <f t="array" ref="G1821">SUMPRODUCT(([1]OUT_FinalEnergyCons!$B$4:$B$10000="var_cap")*1,(ISNUMBER(SEARCH("RH*-SHELCBR",[1]OUT_FinalEnergyCons!$A$4:$A$10000)))*1,[1]OUT_FinalEnergyCons!E$4:E$10000)</f>
        <v>0.70200210966727217</v>
      </c>
      <c r="H1821" s="1" cm="1">
        <f t="array" ref="H1821">SUMPRODUCT(([1]OUT_FinalEnergyCons!$B$4:$B$10000="var_cap")*1,(ISNUMBER(SEARCH("RH*-SHELCBR",[1]OUT_FinalEnergyCons!$A$4:$A$10000)))*1,[1]OUT_FinalEnergyCons!F$4:F$10000)</f>
        <v>0.70200156767695532</v>
      </c>
      <c r="I1821" s="1" cm="1">
        <f t="array" ref="I1821">SUMPRODUCT(([1]OUT_FinalEnergyCons!$B$4:$B$10000="var_cap")*1,(ISNUMBER(SEARCH("RH*-SHELCBR",[1]OUT_FinalEnergyCons!$A$4:$A$10000)))*1,[1]OUT_FinalEnergyCons!G$4:G$10000)</f>
        <v>0.6150404181634741</v>
      </c>
      <c r="J1821" s="1" cm="1">
        <f t="array" ref="J1821">SUMPRODUCT(([1]OUT_FinalEnergyCons!$B$4:$B$10000="var_cap")*1,(ISNUMBER(SEARCH("RH*-SHELCBR",[1]OUT_FinalEnergyCons!$A$4:$A$10000)))*1,[1]OUT_FinalEnergyCons!H$4:H$10000)</f>
        <v>0.12694127229001842</v>
      </c>
      <c r="K1821" s="1" cm="1">
        <f t="array" ref="K1821">SUMPRODUCT(([1]OUT_FinalEnergyCons!$B$4:$B$10000="var_cap")*1,(ISNUMBER(SEARCH("RH*-SHELCBR",[1]OUT_FinalEnergyCons!$A$4:$A$10000)))*1,[1]OUT_FinalEnergyCons!I$4:I$10000)</f>
        <v>6.0691161811304212E-2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1.4390920700088534</v>
      </c>
      <c r="G1822" s="1" cm="1">
        <f t="array" ref="G1822">SUMPRODUCT(([1]OUT_FinalEnergyCons!$B$4:$B$10000="var_cap")*1,ISNUMBER(SEARCH("RH*-SHELCHP",[1]OUT_FinalEnergyCons!$A$4:$A$10000))*1,[1]OUT_FinalEnergyCons!E$4:E$10000)</f>
        <v>1.7131311445412107</v>
      </c>
      <c r="H1822" s="1" cm="1">
        <f t="array" ref="H1822">SUMPRODUCT(([1]OUT_FinalEnergyCons!$B$4:$B$10000="var_cap")*1,ISNUMBER(SEARCH("RH*-SHELCHP",[1]OUT_FinalEnergyCons!$A$4:$A$10000))*1,[1]OUT_FinalEnergyCons!F$4:F$10000)</f>
        <v>1.8731882494136769</v>
      </c>
      <c r="I1822" s="1" cm="1">
        <f t="array" ref="I1822">SUMPRODUCT(([1]OUT_FinalEnergyCons!$B$4:$B$10000="var_cap")*1,ISNUMBER(SEARCH("RH*-SHELCHP",[1]OUT_FinalEnergyCons!$A$4:$A$10000))*1,[1]OUT_FinalEnergyCons!G$4:G$10000)</f>
        <v>2.1100830052421697</v>
      </c>
      <c r="J1822" s="1" cm="1">
        <f t="array" ref="J1822">SUMPRODUCT(([1]OUT_FinalEnergyCons!$B$4:$B$10000="var_cap")*1,ISNUMBER(SEARCH("RH*-SHELCHP",[1]OUT_FinalEnergyCons!$A$4:$A$10000))*1,[1]OUT_FinalEnergyCons!H$4:H$10000)</f>
        <v>2.6212050308069146</v>
      </c>
      <c r="K1822" s="1" cm="1">
        <f t="array" ref="K1822">SUMPRODUCT(([1]OUT_FinalEnergyCons!$B$4:$B$10000="var_cap")*1,ISNUMBER(SEARCH("RH*-SHELCHP",[1]OUT_FinalEnergyCons!$A$4:$A$10000))*1,[1]OUT_FinalEnergyCons!I$4:I$10000)</f>
        <v>5.4127150705651079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3.4073869706800219</v>
      </c>
      <c r="H1823" s="1">
        <f t="shared" si="1178"/>
        <v>3.4073742255703046</v>
      </c>
      <c r="I1823" s="1">
        <f t="shared" si="1178"/>
        <v>3.4073652419852625</v>
      </c>
      <c r="J1823" s="1">
        <f t="shared" si="1178"/>
        <v>1.7009781920060381</v>
      </c>
      <c r="K1823" s="1">
        <f t="shared" si="1178"/>
        <v>2.4537358212600724E-4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3.4073869706800219</v>
      </c>
      <c r="H1824" s="1" cm="1">
        <f t="array" ref="H1824">SUMPRODUCT(([1]OUT_FinalEnergyCons!$B$4:$B$10000="var_cap")*1, (ISNUMBER(SEARCH("RH*-SHLFOBR",[1]OUT_FinalEnergyCons!$A$4:$A$10000)))*1,[1]OUT_FinalEnergyCons!F$4:F$10000)</f>
        <v>3.4073742255703046</v>
      </c>
      <c r="I1824" s="1" cm="1">
        <f t="array" ref="I1824">SUMPRODUCT(([1]OUT_FinalEnergyCons!$B$4:$B$10000="var_cap")*1, (ISNUMBER(SEARCH("RH*-SHLFOBR",[1]OUT_FinalEnergyCons!$A$4:$A$10000)))*1,[1]OUT_FinalEnergyCons!G$4:G$10000)</f>
        <v>3.4073652419852625</v>
      </c>
      <c r="J1824" s="1" cm="1">
        <f t="array" ref="J1824">SUMPRODUCT(([1]OUT_FinalEnergyCons!$B$4:$B$10000="var_cap")*1, (ISNUMBER(SEARCH("RH*-SHLFOBR",[1]OUT_FinalEnergyCons!$A$4:$A$10000)))*1,[1]OUT_FinalEnergyCons!H$4:H$10000)</f>
        <v>1.7009781920060381</v>
      </c>
      <c r="K1824" s="1" cm="1">
        <f t="array" ref="K1824">SUMPRODUCT(([1]OUT_FinalEnergyCons!$B$4:$B$10000="var_cap")*1, (ISNUMBER(SEARCH("RH*-SHLFOBR",[1]OUT_FinalEnergyCons!$A$4:$A$10000)))*1,[1]OUT_FinalEnergyCons!I$4:I$10000)</f>
        <v>2.4537358212600724E-4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2.7687546700319712</v>
      </c>
      <c r="G1825" s="1">
        <f t="shared" ref="G1825:K1825" si="1181">SUM(G1826:G1827)</f>
        <v>2.9821259850582855</v>
      </c>
      <c r="H1825" s="1">
        <f t="shared" si="1181"/>
        <v>2.9830046512954445</v>
      </c>
      <c r="I1825" s="1">
        <f t="shared" si="1181"/>
        <v>2.9830055350817881</v>
      </c>
      <c r="J1825" s="1">
        <f t="shared" si="1181"/>
        <v>2.3971054955220237</v>
      </c>
      <c r="K1825" s="1">
        <f t="shared" si="1181"/>
        <v>1.1856546649118789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2.9821175231970187</v>
      </c>
      <c r="H1826" s="1" cm="1">
        <f t="array" ref="H1826">SUMPRODUCT(([1]OUT_FinalEnergyCons!$B$4:$B$10000="var_cap")*1, (ISNUMBER(SEARCH("RH*-SHNGABR",[1]OUT_FinalEnergyCons!$A$4:$A$10000)))*1,[1]OUT_FinalEnergyCons!F$4:F$10000)</f>
        <v>2.9821106238028952</v>
      </c>
      <c r="I1826" s="1" cm="1">
        <f t="array" ref="I1826">SUMPRODUCT(([1]OUT_FinalEnergyCons!$B$4:$B$10000="var_cap")*1, (ISNUMBER(SEARCH("RH*-SHNGABR",[1]OUT_FinalEnergyCons!$A$4:$A$10000)))*1,[1]OUT_FinalEnergyCons!G$4:G$10000)</f>
        <v>2.9821029904164185</v>
      </c>
      <c r="J1826" s="1" cm="1">
        <f t="array" ref="J1826">SUMPRODUCT(([1]OUT_FinalEnergyCons!$B$4:$B$10000="var_cap")*1, (ISNUMBER(SEARCH("RH*-SHNGABR",[1]OUT_FinalEnergyCons!$A$4:$A$10000)))*1,[1]OUT_FinalEnergyCons!H$4:H$10000)</f>
        <v>2.3955099522187431</v>
      </c>
      <c r="K1826" s="1" cm="1">
        <f t="array" ref="K1826">SUMPRODUCT(([1]OUT_FinalEnergyCons!$B$4:$B$10000="var_cap")*1, (ISNUMBER(SEARCH("RH*-SHNGABR",[1]OUT_FinalEnergyCons!$A$4:$A$10000)))*1,[1]OUT_FinalEnergyCons!I$4:I$10000)</f>
        <v>1.1848353249833776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6.1879362109495605E-7</v>
      </c>
      <c r="G1827" s="1" cm="1">
        <f t="array" ref="G1827">SUMPRODUCT(([1]OUT_FinalEnergyCons!$B$4:$B$10000="var_cap")*1,ISNUMBER(SEARCH("RH*-SHngahp",[1]OUT_FinalEnergyCons!$A$4:$A$10000))*1,[1]OUT_FinalEnergyCons!E$4:E$10000)</f>
        <v>8.4618612668311665E-6</v>
      </c>
      <c r="H1827" s="1" cm="1">
        <f t="array" ref="H1827">SUMPRODUCT(([1]OUT_FinalEnergyCons!$B$4:$B$10000="var_cap")*1,ISNUMBER(SEARCH("RH*-SHngahp",[1]OUT_FinalEnergyCons!$A$4:$A$10000))*1,[1]OUT_FinalEnergyCons!F$4:F$10000)</f>
        <v>8.9402749254942934E-4</v>
      </c>
      <c r="I1827" s="1" cm="1">
        <f t="array" ref="I1827">SUMPRODUCT(([1]OUT_FinalEnergyCons!$B$4:$B$10000="var_cap")*1,ISNUMBER(SEARCH("RH*-SHngahp",[1]OUT_FinalEnergyCons!$A$4:$A$10000))*1,[1]OUT_FinalEnergyCons!G$4:G$10000)</f>
        <v>9.0254466536947276E-4</v>
      </c>
      <c r="J1827" s="1" cm="1">
        <f t="array" ref="J1827">SUMPRODUCT(([1]OUT_FinalEnergyCons!$B$4:$B$10000="var_cap")*1,ISNUMBER(SEARCH("RH*-SHngahp",[1]OUT_FinalEnergyCons!$A$4:$A$10000))*1,[1]OUT_FinalEnergyCons!H$4:H$10000)</f>
        <v>1.5955433032806751E-3</v>
      </c>
      <c r="K1827" s="1" cm="1">
        <f t="array" ref="K1827">SUMPRODUCT(([1]OUT_FinalEnergyCons!$B$4:$B$10000="var_cap")*1,ISNUMBER(SEARCH("RH*-SHngahp",[1]OUT_FinalEnergyCons!$A$4:$A$10000))*1,[1]OUT_FinalEnergyCons!I$4:I$10000)</f>
        <v>8.193399285013396E-4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6.6690608163923878E-3</v>
      </c>
      <c r="H1828" s="1">
        <f t="shared" si="1185"/>
        <v>2.188550146891002E-4</v>
      </c>
      <c r="I1828" s="1">
        <f t="shared" si="1185"/>
        <v>1.1935578581788973E-4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6.6690608163923878E-3</v>
      </c>
      <c r="H1829" s="1" cm="1">
        <f t="array" ref="H1829">SUMPRODUCT(([1]OUT_FinalEnergyCons!$B$4:$B$10000="var_cap")*1, (ISNUMBER(SEARCH("RH*-SHCOABR",[1]OUT_FinalEnergyCons!$A$4:$A$10000)))*1,[1]OUT_FinalEnergyCons!F$4:F$10000)</f>
        <v>2.188550146891002E-4</v>
      </c>
      <c r="I1829" s="1" cm="1">
        <f t="array" ref="I1829">SUMPRODUCT(([1]OUT_FinalEnergyCons!$B$4:$B$10000="var_cap")*1, (ISNUMBER(SEARCH("RH*-SHCOABR",[1]OUT_FinalEnergyCons!$A$4:$A$10000)))*1,[1]OUT_FinalEnergyCons!G$4:G$10000)</f>
        <v>1.1935578581788973E-4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0.68950059752400383</v>
      </c>
      <c r="G1830" s="1">
        <f t="shared" ref="G1830:K1830" si="1187">G1831</f>
        <v>0.69821336883887186</v>
      </c>
      <c r="H1830" s="1">
        <f t="shared" si="1187"/>
        <v>0.70370710352915034</v>
      </c>
      <c r="I1830" s="1">
        <f t="shared" si="1187"/>
        <v>0.70369500415726993</v>
      </c>
      <c r="J1830" s="1">
        <f t="shared" si="1187"/>
        <v>0.46348611378367854</v>
      </c>
      <c r="K1830" s="1">
        <f t="shared" si="1187"/>
        <v>0.24299323146348406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0.68950059752400383</v>
      </c>
      <c r="G1831" s="1" cm="1">
        <f t="array" ref="G1831">SUMPRODUCT(([1]OUT_FinalEnergyCons!$B$4:$B$10000="var_cap")*1, (ISNUMBER(SEARCH("RH*-SHWODBR",[1]OUT_FinalEnergyCons!$A$4:$A$10000)))*1,[1]OUT_FinalEnergyCons!E$4:E$10000)</f>
        <v>0.69821336883887186</v>
      </c>
      <c r="H1831" s="1" cm="1">
        <f t="array" ref="H1831">SUMPRODUCT(([1]OUT_FinalEnergyCons!$B$4:$B$10000="var_cap")*1, (ISNUMBER(SEARCH("RH*-SHWODBR",[1]OUT_FinalEnergyCons!$A$4:$A$10000)))*1,[1]OUT_FinalEnergyCons!F$4:F$10000)</f>
        <v>0.70370710352915034</v>
      </c>
      <c r="I1831" s="1" cm="1">
        <f t="array" ref="I1831">SUMPRODUCT(([1]OUT_FinalEnergyCons!$B$4:$B$10000="var_cap")*1, (ISNUMBER(SEARCH("RH*-SHWODBR",[1]OUT_FinalEnergyCons!$A$4:$A$10000)))*1,[1]OUT_FinalEnergyCons!G$4:G$10000)</f>
        <v>0.70369500415726993</v>
      </c>
      <c r="J1831" s="1" cm="1">
        <f t="array" ref="J1831">SUMPRODUCT(([1]OUT_FinalEnergyCons!$B$4:$B$10000="var_cap")*1, (ISNUMBER(SEARCH("RH*-SHWODBR",[1]OUT_FinalEnergyCons!$A$4:$A$10000)))*1,[1]OUT_FinalEnergyCons!H$4:H$10000)</f>
        <v>0.46348611378367854</v>
      </c>
      <c r="K1831" s="1" cm="1">
        <f t="array" ref="K1831">SUMPRODUCT(([1]OUT_FinalEnergyCons!$B$4:$B$10000="var_cap")*1, (ISNUMBER(SEARCH("RH*-SHWODBR",[1]OUT_FinalEnergyCons!$A$4:$A$10000)))*1,[1]OUT_FinalEnergyCons!I$4:I$10000)</f>
        <v>0.24299323146348406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0.20444451544569184</v>
      </c>
      <c r="G1832" s="1">
        <f t="shared" ref="G1832:K1832" si="1190">G1833</f>
        <v>0.24069414109505563</v>
      </c>
      <c r="H1832" s="1">
        <f t="shared" si="1190"/>
        <v>0.24086091611994656</v>
      </c>
      <c r="I1832" s="1">
        <f t="shared" si="1190"/>
        <v>0.25110931129124181</v>
      </c>
      <c r="J1832" s="1">
        <f t="shared" si="1190"/>
        <v>0.28366421737896147</v>
      </c>
      <c r="K1832" s="1">
        <f t="shared" si="1190"/>
        <v>0.29037446042267911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0.20444451544569184</v>
      </c>
      <c r="G1833" s="1" cm="1">
        <f t="array" ref="G1833">SUMPRODUCT(([1]OUT_FinalEnergyCons!$B$4:$B$10000="var_cap")*1, (ISNUMBER(SEARCH("RH*-SHPLTBR",[1]OUT_FinalEnergyCons!$A$4:$A$10000)))*1,[1]OUT_FinalEnergyCons!E$4:E$10000)</f>
        <v>0.24069414109505563</v>
      </c>
      <c r="H1833" s="1" cm="1">
        <f t="array" ref="H1833">SUMPRODUCT(([1]OUT_FinalEnergyCons!$B$4:$B$10000="var_cap")*1, (ISNUMBER(SEARCH("RH*-SHPLTBR",[1]OUT_FinalEnergyCons!$A$4:$A$10000)))*1,[1]OUT_FinalEnergyCons!F$4:F$10000)</f>
        <v>0.24086091611994656</v>
      </c>
      <c r="I1833" s="1" cm="1">
        <f t="array" ref="I1833">SUMPRODUCT(([1]OUT_FinalEnergyCons!$B$4:$B$10000="var_cap")*1, (ISNUMBER(SEARCH("RH*-SHPLTBR",[1]OUT_FinalEnergyCons!$A$4:$A$10000)))*1,[1]OUT_FinalEnergyCons!G$4:G$10000)</f>
        <v>0.25110931129124181</v>
      </c>
      <c r="J1833" s="1" cm="1">
        <f t="array" ref="J1833">SUMPRODUCT(([1]OUT_FinalEnergyCons!$B$4:$B$10000="var_cap")*1, (ISNUMBER(SEARCH("RH*-SHPLTBR",[1]OUT_FinalEnergyCons!$A$4:$A$10000)))*1,[1]OUT_FinalEnergyCons!H$4:H$10000)</f>
        <v>0.28366421737896147</v>
      </c>
      <c r="K1833" s="1" cm="1">
        <f t="array" ref="K1833">SUMPRODUCT(([1]OUT_FinalEnergyCons!$B$4:$B$10000="var_cap")*1, (ISNUMBER(SEARCH("RH*-SHPLTBR",[1]OUT_FinalEnergyCons!$A$4:$A$10000)))*1,[1]OUT_FinalEnergyCons!I$4:I$10000)</f>
        <v>0.29037446042267911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0.13696162960481989</v>
      </c>
      <c r="I1834" s="1">
        <f t="shared" si="1193"/>
        <v>0.13698111797274282</v>
      </c>
      <c r="J1834" s="1">
        <f t="shared" si="1193"/>
        <v>0.34963631169784148</v>
      </c>
      <c r="K1834" s="1">
        <f t="shared" si="1193"/>
        <v>0.34962261038921549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0.13696162960481989</v>
      </c>
      <c r="I1835" s="1" cm="1">
        <f t="array" ref="I1835">SUMPRODUCT(([1]OUT_FinalEnergyCons!$B$4:$B$10000="var_cap")*1, (ISNUMBER(SEARCH("RH*-SHSOLBR",[1]OUT_FinalEnergyCons!$A$4:$A$10000)))*1,[1]OUT_FinalEnergyCons!G$4:G$10000)</f>
        <v>0.13698111797274282</v>
      </c>
      <c r="J1835" s="1" cm="1">
        <f t="array" ref="J1835">SUMPRODUCT(([1]OUT_FinalEnergyCons!$B$4:$B$10000="var_cap")*1, (ISNUMBER(SEARCH("RH*-SHSOLBR",[1]OUT_FinalEnergyCons!$A$4:$A$10000)))*1,[1]OUT_FinalEnergyCons!H$4:H$10000)</f>
        <v>0.34963631169784148</v>
      </c>
      <c r="K1835" s="1" cm="1">
        <f t="array" ref="K1835">SUMPRODUCT(([1]OUT_FinalEnergyCons!$B$4:$B$10000="var_cap")*1, (ISNUMBER(SEARCH("RH*-SHSOLBR",[1]OUT_FinalEnergyCons!$A$4:$A$10000)))*1,[1]OUT_FinalEnergyCons!I$4:I$10000)</f>
        <v>0.34962261038921549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1.8609956048280163</v>
      </c>
      <c r="G1838" s="1">
        <f t="shared" ref="G1838" si="1199">SUM(G1839,G1842,G1844,G1847,G1849,G1851,G1853,G1855)</f>
        <v>1.973605552002045</v>
      </c>
      <c r="H1838" s="1">
        <f t="shared" ref="H1838" si="1200">SUM(H1839,H1842,H1844,H1847,H1849,H1851,H1853,H1855)</f>
        <v>1.8618912173535349</v>
      </c>
      <c r="I1838" s="1">
        <f t="shared" ref="I1838" si="1201">SUM(I1839,I1842,I1844,I1847,I1849,I1851,I1853,I1855)</f>
        <v>2.1597847094406939</v>
      </c>
      <c r="J1838" s="1">
        <f t="shared" ref="J1838" si="1202">SUM(J1839,J1842,J1844,J1847,J1849,J1851,J1853,J1855)</f>
        <v>1.9601881177496057</v>
      </c>
      <c r="K1838" s="1">
        <f t="shared" ref="K1838" si="1203">SUM(K1839,K1842,K1844,K1847,K1849,K1851,K1853,K1855)</f>
        <v>1.9443292376907779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0.65093749630587183</v>
      </c>
      <c r="G1839" s="1">
        <f t="shared" ref="G1839" si="1205">SUM(G1840:G1841)</f>
        <v>0.71795522390307553</v>
      </c>
      <c r="H1839" s="1">
        <f t="shared" ref="H1839" si="1206">SUM(H1840:H1841)</f>
        <v>1.0890944031696774</v>
      </c>
      <c r="I1839" s="1">
        <f t="shared" ref="I1839" si="1207">SUM(I1840:I1841)</f>
        <v>1.3878190133927948</v>
      </c>
      <c r="J1839" s="1">
        <f t="shared" ref="J1839" si="1208">SUM(J1840:J1841)</f>
        <v>1.2077316122459776</v>
      </c>
      <c r="K1839" s="1">
        <f t="shared" ref="K1839" si="1209">SUM(K1840:K1841)</f>
        <v>1.3423206139910364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0.43758071823965855</v>
      </c>
      <c r="G1840" s="1" cm="1">
        <f t="array" ref="G1840">SUMPRODUCT(([1]OUT_FinalEnergyCons!$B$4:$B$10000="var_cap")*1,(ISNUMBER(SEARCH("RH*-WHELCBR",[1]OUT_FinalEnergyCons!$A$4:$A$10000)))*1,[1]OUT_FinalEnergyCons!E$4:E$10000)</f>
        <v>0.47181269947779914</v>
      </c>
      <c r="H1840" s="1" cm="1">
        <f t="array" ref="H1840">SUMPRODUCT(([1]OUT_FinalEnergyCons!$B$4:$B$10000="var_cap")*1,(ISNUMBER(SEARCH("RH*-WHELCBR",[1]OUT_FinalEnergyCons!$A$4:$A$10000)))*1,[1]OUT_FinalEnergyCons!F$4:F$10000)</f>
        <v>0.47181430951161057</v>
      </c>
      <c r="I1840" s="1" cm="1">
        <f t="array" ref="I1840">SUMPRODUCT(([1]OUT_FinalEnergyCons!$B$4:$B$10000="var_cap")*1,(ISNUMBER(SEARCH("RH*-WHELCBR",[1]OUT_FinalEnergyCons!$A$4:$A$10000)))*1,[1]OUT_FinalEnergyCons!G$4:G$10000)</f>
        <v>0.43440373438886815</v>
      </c>
      <c r="J1840" s="1" cm="1">
        <f t="array" ref="J1840">SUMPRODUCT(([1]OUT_FinalEnergyCons!$B$4:$B$10000="var_cap")*1,(ISNUMBER(SEARCH("RH*-WHELCBR",[1]OUT_FinalEnergyCons!$A$4:$A$10000)))*1,[1]OUT_FinalEnergyCons!H$4:H$10000)</f>
        <v>8.4576700985747363E-2</v>
      </c>
      <c r="K1840" s="1" cm="1">
        <f t="array" ref="K1840">SUMPRODUCT(([1]OUT_FinalEnergyCons!$B$4:$B$10000="var_cap")*1,(ISNUMBER(SEARCH("RH*-WHELCBR",[1]OUT_FinalEnergyCons!$A$4:$A$10000)))*1,[1]OUT_FinalEnergyCons!I$4:I$10000)</f>
        <v>3.9375031669279435E-2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0.21335677806621331</v>
      </c>
      <c r="G1841" s="1" cm="1">
        <f t="array" ref="G1841">SUMPRODUCT(([1]OUT_FinalEnergyCons!$B$4:$B$10000="var_cap")*1,ISNUMBER(SEARCH("RH*-WHELCHP",[1]OUT_FinalEnergyCons!$A$4:$A$10000))*1,[1]OUT_FinalEnergyCons!E$4:E$10000)</f>
        <v>0.24614252442527643</v>
      </c>
      <c r="H1841" s="1" cm="1">
        <f t="array" ref="H1841">SUMPRODUCT(([1]OUT_FinalEnergyCons!$B$4:$B$10000="var_cap")*1,ISNUMBER(SEARCH("RH*-WHELCHP",[1]OUT_FinalEnergyCons!$A$4:$A$10000))*1,[1]OUT_FinalEnergyCons!F$4:F$10000)</f>
        <v>0.61728009365806691</v>
      </c>
      <c r="I1841" s="1" cm="1">
        <f t="array" ref="I1841">SUMPRODUCT(([1]OUT_FinalEnergyCons!$B$4:$B$10000="var_cap")*1,ISNUMBER(SEARCH("RH*-WHELCHP",[1]OUT_FinalEnergyCons!$A$4:$A$10000))*1,[1]OUT_FinalEnergyCons!G$4:G$10000)</f>
        <v>0.95341527900392653</v>
      </c>
      <c r="J1841" s="1" cm="1">
        <f t="array" ref="J1841">SUMPRODUCT(([1]OUT_FinalEnergyCons!$B$4:$B$10000="var_cap")*1,ISNUMBER(SEARCH("RH*-WHELCHP",[1]OUT_FinalEnergyCons!$A$4:$A$10000))*1,[1]OUT_FinalEnergyCons!H$4:H$10000)</f>
        <v>1.1231549112602301</v>
      </c>
      <c r="K1841" s="1" cm="1">
        <f t="array" ref="K1841">SUMPRODUCT(([1]OUT_FinalEnergyCons!$B$4:$B$10000="var_cap")*1,ISNUMBER(SEARCH("RH*-WHELCHP",[1]OUT_FinalEnergyCons!$A$4:$A$10000))*1,[1]OUT_FinalEnergyCons!I$4:I$10000)</f>
        <v>1.3029455823217571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0.4773811411212216</v>
      </c>
      <c r="H1842" s="1">
        <f t="shared" ref="H1842" si="1214">H1843</f>
        <v>9.6843604735397104E-4</v>
      </c>
      <c r="I1842" s="1">
        <f t="shared" ref="I1842" si="1215">I1843</f>
        <v>1.5597445185133729E-4</v>
      </c>
      <c r="J1842" s="1">
        <f t="shared" ref="J1842" si="1216">J1843</f>
        <v>8.1749460368620266E-5</v>
      </c>
      <c r="K1842" s="1">
        <f t="shared" ref="K1842" si="1217">K1843</f>
        <v>2.3833998613442697E-5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0.4773811411212216</v>
      </c>
      <c r="H1843" s="1" cm="1">
        <f t="array" ref="H1843">SUMPRODUCT(([1]OUT_FinalEnergyCons!$B$4:$B$10000="var_cap")*1, (ISNUMBER(SEARCH("RH*-WHLFOBR",[1]OUT_FinalEnergyCons!$A$4:$A$10000)))*1,[1]OUT_FinalEnergyCons!F$4:F$10000)</f>
        <v>9.6843604735397104E-4</v>
      </c>
      <c r="I1843" s="1" cm="1">
        <f t="array" ref="I1843">SUMPRODUCT(([1]OUT_FinalEnergyCons!$B$4:$B$10000="var_cap")*1, (ISNUMBER(SEARCH("RH*-WHLFOBR",[1]OUT_FinalEnergyCons!$A$4:$A$10000)))*1,[1]OUT_FinalEnergyCons!G$4:G$10000)</f>
        <v>1.5597445185133729E-4</v>
      </c>
      <c r="J1843" s="1" cm="1">
        <f t="array" ref="J1843">SUMPRODUCT(([1]OUT_FinalEnergyCons!$B$4:$B$10000="var_cap")*1, (ISNUMBER(SEARCH("RH*-WHLFOBR",[1]OUT_FinalEnergyCons!$A$4:$A$10000)))*1,[1]OUT_FinalEnergyCons!H$4:H$10000)</f>
        <v>8.1749460368620266E-5</v>
      </c>
      <c r="K1843" s="1" cm="1">
        <f t="array" ref="K1843">SUMPRODUCT(([1]OUT_FinalEnergyCons!$B$4:$B$10000="var_cap")*1, (ISNUMBER(SEARCH("RH*-WHLFOBR",[1]OUT_FinalEnergyCons!$A$4:$A$10000)))*1,[1]OUT_FinalEnergyCons!I$4:I$10000)</f>
        <v>2.3833998613442697E-5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0.4361039518676782</v>
      </c>
      <c r="H1844" s="1">
        <f t="shared" ref="H1844" si="1221">SUM(H1845:H1846)</f>
        <v>0.43628388836421433</v>
      </c>
      <c r="I1844" s="1">
        <f t="shared" ref="I1844" si="1222">SUM(I1845:I1846)</f>
        <v>0.43628201392318611</v>
      </c>
      <c r="J1844" s="1">
        <f t="shared" ref="J1844" si="1223">SUM(J1845:J1846)</f>
        <v>0.28030025516277779</v>
      </c>
      <c r="K1844" s="1">
        <f t="shared" ref="K1844" si="1224">SUM(K1845:K1846)</f>
        <v>0.13678078152052972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0.43610104492714924</v>
      </c>
      <c r="H1845" s="1" cm="1">
        <f t="array" ref="H1845">SUMPRODUCT(([1]OUT_FinalEnergyCons!$B$4:$B$10000="var_cap")*1, (ISNUMBER(SEARCH("RH*-WHNGABR",[1]OUT_FinalEnergyCons!$A$4:$A$10000)))*1,[1]OUT_FinalEnergyCons!F$4:F$10000)</f>
        <v>0.43610059201839163</v>
      </c>
      <c r="I1845" s="1" cm="1">
        <f t="array" ref="I1845">SUMPRODUCT(([1]OUT_FinalEnergyCons!$B$4:$B$10000="var_cap")*1, (ISNUMBER(SEARCH("RH*-WHNGABR",[1]OUT_FinalEnergyCons!$A$4:$A$10000)))*1,[1]OUT_FinalEnergyCons!G$4:G$10000)</f>
        <v>0.43609675288114041</v>
      </c>
      <c r="J1845" s="1" cm="1">
        <f t="array" ref="J1845">SUMPRODUCT(([1]OUT_FinalEnergyCons!$B$4:$B$10000="var_cap")*1, (ISNUMBER(SEARCH("RH*-WHNGABR",[1]OUT_FinalEnergyCons!$A$4:$A$10000)))*1,[1]OUT_FinalEnergyCons!H$4:H$10000)</f>
        <v>0.27991418363196946</v>
      </c>
      <c r="K1845" s="1" cm="1">
        <f t="array" ref="K1845">SUMPRODUCT(([1]OUT_FinalEnergyCons!$B$4:$B$10000="var_cap")*1, (ISNUMBER(SEARCH("RH*-WHNGABR",[1]OUT_FinalEnergyCons!$A$4:$A$10000)))*1,[1]OUT_FinalEnergyCons!I$4:I$10000)</f>
        <v>0.13661061640907918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2.9069405289777485E-6</v>
      </c>
      <c r="H1846" s="1" cm="1">
        <f t="array" ref="H1846">SUMPRODUCT(([1]OUT_FinalEnergyCons!$B$4:$B$10000="var_cap")*1,ISNUMBER(SEARCH("RH*-WHngahp",[1]OUT_FinalEnergyCons!$A$4:$A$10000))*1,[1]OUT_FinalEnergyCons!F$4:F$10000)</f>
        <v>1.832963458227095E-4</v>
      </c>
      <c r="I1846" s="1" cm="1">
        <f t="array" ref="I1846">SUMPRODUCT(([1]OUT_FinalEnergyCons!$B$4:$B$10000="var_cap")*1,ISNUMBER(SEARCH("RH*-WHngahp",[1]OUT_FinalEnergyCons!$A$4:$A$10000))*1,[1]OUT_FinalEnergyCons!G$4:G$10000)</f>
        <v>1.8526104204567173E-4</v>
      </c>
      <c r="J1846" s="1" cm="1">
        <f t="array" ref="J1846">SUMPRODUCT(([1]OUT_FinalEnergyCons!$B$4:$B$10000="var_cap")*1,ISNUMBER(SEARCH("RH*-WHngahp",[1]OUT_FinalEnergyCons!$A$4:$A$10000))*1,[1]OUT_FinalEnergyCons!H$4:H$10000)</f>
        <v>3.8607153080833596E-4</v>
      </c>
      <c r="K1846" s="1" cm="1">
        <f t="array" ref="K1846">SUMPRODUCT(([1]OUT_FinalEnergyCons!$B$4:$B$10000="var_cap")*1,ISNUMBER(SEARCH("RH*-WHngahp",[1]OUT_FinalEnergyCons!$A$4:$A$10000))*1,[1]OUT_FinalEnergyCons!I$4:I$10000)</f>
        <v>1.7016511145055653E-4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4.0439909854353986E-2</v>
      </c>
      <c r="H1849" s="1">
        <f t="shared" ref="H1849" si="1236">H1850</f>
        <v>3.3813826160822645E-2</v>
      </c>
      <c r="I1849" s="1">
        <f t="shared" ref="I1849" si="1237">I1850</f>
        <v>3.3797033862953102E-2</v>
      </c>
      <c r="J1849" s="1">
        <f t="shared" ref="J1849" si="1238">J1850</f>
        <v>1.6743170369798561E-2</v>
      </c>
      <c r="K1849" s="1">
        <f t="shared" ref="K1849" si="1239">K1850</f>
        <v>9.6161171646575779E-3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4.0439909854353986E-2</v>
      </c>
      <c r="H1850" s="1" cm="1">
        <f t="array" ref="H1850">SUMPRODUCT(([1]OUT_FinalEnergyCons!$B$4:$B$10000="var_cap")*1, (ISNUMBER(SEARCH("RH*-WHWODBR",[1]OUT_FinalEnergyCons!$A$4:$A$10000)))*1,[1]OUT_FinalEnergyCons!F$4:F$10000)</f>
        <v>3.3813826160822645E-2</v>
      </c>
      <c r="I1850" s="1" cm="1">
        <f t="array" ref="I1850">SUMPRODUCT(([1]OUT_FinalEnergyCons!$B$4:$B$10000="var_cap")*1, (ISNUMBER(SEARCH("RH*-WHWODBR",[1]OUT_FinalEnergyCons!$A$4:$A$10000)))*1,[1]OUT_FinalEnergyCons!G$4:G$10000)</f>
        <v>3.3797033862953102E-2</v>
      </c>
      <c r="J1850" s="1" cm="1">
        <f t="array" ref="J1850">SUMPRODUCT(([1]OUT_FinalEnergyCons!$B$4:$B$10000="var_cap")*1, (ISNUMBER(SEARCH("RH*-WHWODBR",[1]OUT_FinalEnergyCons!$A$4:$A$10000)))*1,[1]OUT_FinalEnergyCons!H$4:H$10000)</f>
        <v>1.6743170369798561E-2</v>
      </c>
      <c r="K1850" s="1" cm="1">
        <f t="array" ref="K1850">SUMPRODUCT(([1]OUT_FinalEnergyCons!$B$4:$B$10000="var_cap")*1, (ISNUMBER(SEARCH("RH*-WHWODBR",[1]OUT_FinalEnergyCons!$A$4:$A$10000)))*1,[1]OUT_FinalEnergyCons!I$4:I$10000)</f>
        <v>9.6161171646575779E-3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1.3196437957093956E-2</v>
      </c>
      <c r="H1851" s="1">
        <f t="shared" ref="H1851" si="1243">H1852</f>
        <v>1.3193973194850318E-2</v>
      </c>
      <c r="I1851" s="1">
        <f t="shared" ref="I1851" si="1244">I1852</f>
        <v>1.3192390254613426E-2</v>
      </c>
      <c r="J1851" s="1">
        <f t="shared" ref="J1851" si="1245">J1852</f>
        <v>1.0339266962315878E-2</v>
      </c>
      <c r="K1851" s="1">
        <f t="shared" ref="K1851" si="1246">K1852</f>
        <v>1.0613552301449575E-2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1.3196437957093956E-2</v>
      </c>
      <c r="H1852" s="1" cm="1">
        <f t="array" ref="H1852">SUMPRODUCT(([1]OUT_FinalEnergyCons!$B$4:$B$10000="var_cap")*1, (ISNUMBER(SEARCH("RH*-WHPLTBR",[1]OUT_FinalEnergyCons!$A$4:$A$10000)))*1,[1]OUT_FinalEnergyCons!F$4:F$10000)</f>
        <v>1.3193973194850318E-2</v>
      </c>
      <c r="I1852" s="1" cm="1">
        <f t="array" ref="I1852">SUMPRODUCT(([1]OUT_FinalEnergyCons!$B$4:$B$10000="var_cap")*1, (ISNUMBER(SEARCH("RH*-WHPLTBR",[1]OUT_FinalEnergyCons!$A$4:$A$10000)))*1,[1]OUT_FinalEnergyCons!G$4:G$10000)</f>
        <v>1.3192390254613426E-2</v>
      </c>
      <c r="J1852" s="1" cm="1">
        <f t="array" ref="J1852">SUMPRODUCT(([1]OUT_FinalEnergyCons!$B$4:$B$10000="var_cap")*1, (ISNUMBER(SEARCH("RH*-WHPLTBR",[1]OUT_FinalEnergyCons!$A$4:$A$10000)))*1,[1]OUT_FinalEnergyCons!H$4:H$10000)</f>
        <v>1.0339266962315878E-2</v>
      </c>
      <c r="K1852" s="1" cm="1">
        <f t="array" ref="K1852">SUMPRODUCT(([1]OUT_FinalEnergyCons!$B$4:$B$10000="var_cap")*1, (ISNUMBER(SEARCH("RH*-WHPLTBR",[1]OUT_FinalEnergyCons!$A$4:$A$10000)))*1,[1]OUT_FinalEnergyCons!I$4:I$10000)</f>
        <v>1.0613552301449575E-2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0.288536690416616</v>
      </c>
      <c r="I1853" s="1">
        <f t="shared" ref="I1853" si="1251">I1854</f>
        <v>0.28853828355529487</v>
      </c>
      <c r="J1853" s="1">
        <f t="shared" ref="J1853" si="1252">J1854</f>
        <v>0.44499206354836701</v>
      </c>
      <c r="K1853" s="1">
        <f t="shared" ref="K1853" si="1253">K1854</f>
        <v>0.44497433871449099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0.288536690416616</v>
      </c>
      <c r="I1854" s="1" cm="1">
        <f t="array" ref="I1854">SUMPRODUCT(([1]OUT_FinalEnergyCons!$B$4:$B$10000="var_cap")*1, (ISNUMBER(SEARCH("RH*-WHSOLBR",[1]OUT_FinalEnergyCons!$A$4:$A$10000)))*1,[1]OUT_FinalEnergyCons!G$4:G$10000)</f>
        <v>0.28853828355529487</v>
      </c>
      <c r="J1854" s="1" cm="1">
        <f t="array" ref="J1854">SUMPRODUCT(([1]OUT_FinalEnergyCons!$B$4:$B$10000="var_cap")*1, (ISNUMBER(SEARCH("RH*-WHSOLBR",[1]OUT_FinalEnergyCons!$A$4:$A$10000)))*1,[1]OUT_FinalEnergyCons!H$4:H$10000)</f>
        <v>0.44499206354836701</v>
      </c>
      <c r="K1854" s="1" cm="1">
        <f t="array" ref="K1854">SUMPRODUCT(([1]OUT_FinalEnergyCons!$B$4:$B$10000="var_cap")*1, (ISNUMBER(SEARCH("RH*-WHSOLBR",[1]OUT_FinalEnergyCons!$A$4:$A$10000)))*1,[1]OUT_FinalEnergyCons!I$4:I$10000)</f>
        <v>0.44497433871449099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3.6005370650995174</v>
      </c>
      <c r="G1857" s="17">
        <f t="shared" ref="G1857:K1857" si="1262">SUM(G1858,G1861,G1864,G1868,G1870,G1872,G1874,G1876,G1878)</f>
        <v>3.6299941650727456</v>
      </c>
      <c r="H1857" s="17">
        <f t="shared" si="1262"/>
        <v>3.4799978288579303</v>
      </c>
      <c r="I1857" s="17">
        <f t="shared" si="1262"/>
        <v>3.3543772839006811</v>
      </c>
      <c r="J1857" s="17">
        <f t="shared" si="1262"/>
        <v>3.3358952230921171</v>
      </c>
      <c r="K1857" s="17">
        <f t="shared" si="1262"/>
        <v>3.4567030042431837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0.81510044260784509</v>
      </c>
      <c r="H1858" s="18">
        <f t="shared" si="1263"/>
        <v>0.86973918988886612</v>
      </c>
      <c r="I1858" s="18">
        <f t="shared" si="1263"/>
        <v>0.93926262421050921</v>
      </c>
      <c r="J1858" s="18">
        <f t="shared" si="1263"/>
        <v>1.107432534582881</v>
      </c>
      <c r="K1858" s="18">
        <f t="shared" si="1263"/>
        <v>1.3958945484233383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0.73876037944086548</v>
      </c>
      <c r="H1859" s="1" cm="1">
        <f t="array" ref="H1859">SUMPRODUCT(([1]OUT_FinalEnergyCons!$B$4:$B$10000="Var_cap")*1,  (ISNUMBER(SEARCH("ITOT-SWHELCBR",[1]OUT_FinalEnergyCons!$A$4:$A$10000)))*1,[1]OUT_FinalEnergyCons!F$4:F$10000)</f>
        <v>0.73888362228512694</v>
      </c>
      <c r="I1859" s="1" cm="1">
        <f t="array" ref="I1859">SUMPRODUCT(([1]OUT_FinalEnergyCons!$B$4:$B$10000="Var_cap")*1,  (ISNUMBER(SEARCH("ITOT-SWHELCBR",[1]OUT_FinalEnergyCons!$A$4:$A$10000)))*1,[1]OUT_FinalEnergyCons!G$4:G$10000)</f>
        <v>0.75325495712977519</v>
      </c>
      <c r="J1859" s="1" cm="1">
        <f t="array" ref="J1859">SUMPRODUCT(([1]OUT_FinalEnergyCons!$B$4:$B$10000="Var_cap")*1,  (ISNUMBER(SEARCH("ITOT-SWHELCBR",[1]OUT_FinalEnergyCons!$A$4:$A$10000)))*1,[1]OUT_FinalEnergyCons!H$4:H$10000)</f>
        <v>0.92034113072250778</v>
      </c>
      <c r="K1859" s="1" cm="1">
        <f t="array" ref="K1859">SUMPRODUCT(([1]OUT_FinalEnergyCons!$B$4:$B$10000="Var_cap")*1,  (ISNUMBER(SEARCH("ITOT-SWHELCBR",[1]OUT_FinalEnergyCons!$A$4:$A$10000)))*1,[1]OUT_FinalEnergyCons!I$4:I$10000)</f>
        <v>1.0529570275371753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7.6340063166979569E-2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0.1308555676037392</v>
      </c>
      <c r="I1860" s="1" cm="1">
        <f t="array" ref="I1860">SUMPRODUCT(([1]OUT_FinalEnergyCons!$B$4:$B$10000="Var_cap")*1,  (ISNUMBER(SEARCH("ITOT-SWHELCHP",[1]OUT_FinalEnergyCons!$A$4:$A$10000)))*1,[1]OUT_FinalEnergyCons!G$4:G$10000)</f>
        <v>0.18600766708073402</v>
      </c>
      <c r="J1860" s="1" cm="1">
        <f t="array" ref="J1860">SUMPRODUCT(([1]OUT_FinalEnergyCons!$B$4:$B$10000="Var_cap")*1,  (ISNUMBER(SEARCH("ITOT-SWHELCHP",[1]OUT_FinalEnergyCons!$A$4:$A$10000)))*1,[1]OUT_FinalEnergyCons!H$4:H$10000)</f>
        <v>0.18709140386037335</v>
      </c>
      <c r="K1860" s="1" cm="1">
        <f t="array" ref="K1860">SUMPRODUCT(([1]OUT_FinalEnergyCons!$B$4:$B$10000="Var_cap")*1,  (ISNUMBER(SEARCH("ITOT-SWHELCHP",[1]OUT_FinalEnergyCons!$A$4:$A$10000)))*1,[1]OUT_FinalEnergyCons!I$4:I$10000)</f>
        <v>0.34293752088616297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0.47745775915014782</v>
      </c>
      <c r="G1861" s="18">
        <f t="shared" ref="G1861:K1861" si="1265">SUM(G1862:G1863)</f>
        <v>0.37652790842862482</v>
      </c>
      <c r="H1861" s="18">
        <f t="shared" si="1265"/>
        <v>0.37659494646955771</v>
      </c>
      <c r="I1861" s="18">
        <f t="shared" si="1265"/>
        <v>0.37638252376172454</v>
      </c>
      <c r="J1861" s="18">
        <f t="shared" si="1265"/>
        <v>0.16209429766100869</v>
      </c>
      <c r="K1861" s="18">
        <f t="shared" si="1265"/>
        <v>1.7221195654299526E-2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0.37649384265535685</v>
      </c>
      <c r="H1862" s="1" cm="1">
        <f t="array" ref="H1862">SUMPRODUCT(([1]OUT_FinalEnergyCons!$B$4:$B$10000="Var_cap")*1,  (ISNUMBER(SEARCH("ITOT-SWHLFOBR",[1]OUT_FinalEnergyCons!$A$4:$A$10000)))*1,[1]OUT_FinalEnergyCons!F$4:F$10000)</f>
        <v>0.37650283996371864</v>
      </c>
      <c r="I1862" s="1" cm="1">
        <f t="array" ref="I1862">SUMPRODUCT(([1]OUT_FinalEnergyCons!$B$4:$B$10000="Var_cap")*1,  (ISNUMBER(SEARCH("ITOT-SWHLFOBR",[1]OUT_FinalEnergyCons!$A$4:$A$10000)))*1,[1]OUT_FinalEnergyCons!G$4:G$10000)</f>
        <v>0.37633821270483819</v>
      </c>
      <c r="J1862" s="1" cm="1">
        <f t="array" ref="J1862">SUMPRODUCT(([1]OUT_FinalEnergyCons!$B$4:$B$10000="Var_cap")*1,  (ISNUMBER(SEARCH("ITOT-SWHLFOBR",[1]OUT_FinalEnergyCons!$A$4:$A$10000)))*1,[1]OUT_FinalEnergyCons!H$4:H$10000)</f>
        <v>0.16201058481140582</v>
      </c>
      <c r="K1862" s="1" cm="1">
        <f t="array" ref="K1862">SUMPRODUCT(([1]OUT_FinalEnergyCons!$B$4:$B$10000="Var_cap")*1,  (ISNUMBER(SEARCH("ITOT-SWHLFOBR",[1]OUT_FinalEnergyCons!$A$4:$A$10000)))*1,[1]OUT_FinalEnergyCons!I$4:I$10000)</f>
        <v>1.7221194208789203E-2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0.10112231951931584</v>
      </c>
      <c r="G1863" s="1" cm="1">
        <f t="array" ref="G1863">SUMPRODUCT(([1]OUT_FinalEnergyCons!$B$4:$B$10000="Var_cap")*1,  (ISNUMBER(SEARCH("ITOT-SWHHFOBR",[1]OUT_FinalEnergyCons!$A$4:$A$10000)))*1,[1]OUT_FinalEnergyCons!E$4:E$10000)</f>
        <v>3.4065773268004973E-5</v>
      </c>
      <c r="H1863" s="1" cm="1">
        <f t="array" ref="H1863">SUMPRODUCT(([1]OUT_FinalEnergyCons!$B$4:$B$10000="Var_cap")*1,  (ISNUMBER(SEARCH("ITOT-SWHHFOBR",[1]OUT_FinalEnergyCons!$A$4:$A$10000)))*1,[1]OUT_FinalEnergyCons!F$4:F$10000)</f>
        <v>9.2106505839073538E-5</v>
      </c>
      <c r="I1863" s="1" cm="1">
        <f t="array" ref="I1863">SUMPRODUCT(([1]OUT_FinalEnergyCons!$B$4:$B$10000="Var_cap")*1,  (ISNUMBER(SEARCH("ITOT-SWHHFOBR",[1]OUT_FinalEnergyCons!$A$4:$A$10000)))*1,[1]OUT_FinalEnergyCons!G$4:G$10000)</f>
        <v>4.4311056886361944E-5</v>
      </c>
      <c r="J1863" s="1" cm="1">
        <f t="array" ref="J1863">SUMPRODUCT(([1]OUT_FinalEnergyCons!$B$4:$B$10000="Var_cap")*1,  (ISNUMBER(SEARCH("ITOT-SWHHFOBR",[1]OUT_FinalEnergyCons!$A$4:$A$10000)))*1,[1]OUT_FinalEnergyCons!H$4:H$10000)</f>
        <v>8.3712849602867091E-5</v>
      </c>
      <c r="K1863" s="1" cm="1">
        <f t="array" ref="K1863">SUMPRODUCT(([1]OUT_FinalEnergyCons!$B$4:$B$10000="Var_cap")*1,  (ISNUMBER(SEARCH("ITOT-SWHHFOBR",[1]OUT_FinalEnergyCons!$A$4:$A$10000)))*1,[1]OUT_FinalEnergyCons!I$4:I$10000)</f>
        <v>1.4455103236959911E-9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1.55700223053832</v>
      </c>
      <c r="H1864" s="18">
        <f t="shared" si="1268"/>
        <v>1.5573299528364819</v>
      </c>
      <c r="I1864" s="18">
        <f t="shared" si="1268"/>
        <v>1.3218643115718356</v>
      </c>
      <c r="J1864" s="18">
        <f t="shared" si="1268"/>
        <v>0.72552172641591917</v>
      </c>
      <c r="K1864" s="18">
        <f t="shared" si="1268"/>
        <v>0.33791361277090926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1.5566419624078174</v>
      </c>
      <c r="H1865" s="1" cm="1">
        <f t="array" ref="H1865">SUMPRODUCT(([1]OUT_FinalEnergyCons!$B$4:$B$10000="Var_cap")*1,  (ISNUMBER(SEARCH("ITOT-SWHNGA*BR",[1]OUT_FinalEnergyCons!$A$4:$A$10000)))*1,[1]OUT_FinalEnergyCons!F$4:F$10000)</f>
        <v>1.5566765682525012</v>
      </c>
      <c r="I1865" s="1" cm="1">
        <f t="array" ref="I1865">SUMPRODUCT(([1]OUT_FinalEnergyCons!$B$4:$B$10000="Var_cap")*1,  (ISNUMBER(SEARCH("ITOT-SWHNGA*BR",[1]OUT_FinalEnergyCons!$A$4:$A$10000)))*1,[1]OUT_FinalEnergyCons!G$4:G$10000)</f>
        <v>1.3212046504542325</v>
      </c>
      <c r="J1865" s="1" cm="1">
        <f t="array" ref="J1865">SUMPRODUCT(([1]OUT_FinalEnergyCons!$B$4:$B$10000="Var_cap")*1,  (ISNUMBER(SEARCH("ITOT-SWHNGA*BR",[1]OUT_FinalEnergyCons!$A$4:$A$10000)))*1,[1]OUT_FinalEnergyCons!H$4:H$10000)</f>
        <v>0.72461582214098141</v>
      </c>
      <c r="K1865" s="1" cm="1">
        <f t="array" ref="K1865">SUMPRODUCT(([1]OUT_FinalEnergyCons!$B$4:$B$10000="Var_cap")*1,  (ISNUMBER(SEARCH("ITOT-SWHNGA*BR",[1]OUT_FinalEnergyCons!$A$4:$A$10000)))*1,[1]OUT_FinalEnergyCons!I$4:I$10000)</f>
        <v>0.33730159719423708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3.6026813050252601E-4</v>
      </c>
      <c r="H1866" s="1" cm="1">
        <f t="array" ref="H1866">SUMPRODUCT(([1]OUT_FinalEnergyCons!$B$4:$B$10000="Var_cap")*1,  (ISNUMBER(SEARCH("ITOT-SWHNGAHP",[1]OUT_FinalEnergyCons!$A$4:$A$10000)))*1,[1]OUT_FinalEnergyCons!F$4:F$10000)</f>
        <v>6.5338458398066365E-4</v>
      </c>
      <c r="I1866" s="1" cm="1">
        <f t="array" ref="I1866">SUMPRODUCT(([1]OUT_FinalEnergyCons!$B$4:$B$10000="Var_cap")*1,  (ISNUMBER(SEARCH("ITOT-SWHNGAHP",[1]OUT_FinalEnergyCons!$A$4:$A$10000)))*1,[1]OUT_FinalEnergyCons!G$4:G$10000)</f>
        <v>6.5966111760302473E-4</v>
      </c>
      <c r="J1866" s="1" cm="1">
        <f t="array" ref="J1866">SUMPRODUCT(([1]OUT_FinalEnergyCons!$B$4:$B$10000="Var_cap")*1,  (ISNUMBER(SEARCH("ITOT-SWHNGAHP",[1]OUT_FinalEnergyCons!$A$4:$A$10000)))*1,[1]OUT_FinalEnergyCons!H$4:H$10000)</f>
        <v>9.0590427493778317E-4</v>
      </c>
      <c r="K1866" s="1" cm="1">
        <f t="array" ref="K1866">SUMPRODUCT(([1]OUT_FinalEnergyCons!$B$4:$B$10000="Var_cap")*1,  (ISNUMBER(SEARCH("ITOT-SWHNGAHP",[1]OUT_FinalEnergyCons!$A$4:$A$10000)))*1,[1]OUT_FinalEnergyCons!I$4:I$10000)</f>
        <v>6.1201557667215484E-4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2.7197987931345487E-2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0.19583543628359806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0.32418087494986514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0.44438852720674921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0.44492778812216915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0.1776615345836578</v>
      </c>
      <c r="H1868" s="1">
        <f t="shared" si="1269"/>
        <v>6.5502497243696833E-4</v>
      </c>
      <c r="I1868" s="1">
        <f t="shared" si="1269"/>
        <v>3.6797774679742101E-5</v>
      </c>
      <c r="J1868" s="1">
        <f t="shared" si="1269"/>
        <v>6.2395315353606592E-5</v>
      </c>
      <c r="K1868" s="1">
        <f t="shared" si="1269"/>
        <v>1.91783588593929E-5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0.1776615345836578</v>
      </c>
      <c r="H1869" s="1" cm="1">
        <f t="array" ref="H1869">SUMPRODUCT(([1]OUT_FinalEnergyCons!$B$4:$B$10000="Var_cap")*1,  (ISNUMBER(SEARCH("ITOT-SWHCOA*BR",[1]OUT_FinalEnergyCons!$A$4:$A$10000)))*1,[1]OUT_FinalEnergyCons!F$4:F$10000)</f>
        <v>6.5502497243696833E-4</v>
      </c>
      <c r="I1869" s="1" cm="1">
        <f t="array" ref="I1869">SUMPRODUCT(([1]OUT_FinalEnergyCons!$B$4:$B$10000="Var_cap")*1,  (ISNUMBER(SEARCH("ITOT-SWHCOA*BR",[1]OUT_FinalEnergyCons!$A$4:$A$10000)))*1,[1]OUT_FinalEnergyCons!G$4:G$10000)</f>
        <v>3.6797774679742101E-5</v>
      </c>
      <c r="J1869" s="1" cm="1">
        <f t="array" ref="J1869">SUMPRODUCT(([1]OUT_FinalEnergyCons!$B$4:$B$10000="Var_cap")*1,  (ISNUMBER(SEARCH("ITOT-SWHCOA*BR",[1]OUT_FinalEnergyCons!$A$4:$A$10000)))*1,[1]OUT_FinalEnergyCons!H$4:H$10000)</f>
        <v>6.2395315353606592E-5</v>
      </c>
      <c r="K1869" s="1" cm="1">
        <f t="array" ref="K1869">SUMPRODUCT(([1]OUT_FinalEnergyCons!$B$4:$B$10000="Var_cap")*1,  (ISNUMBER(SEARCH("ITOT-SWHCOA*BR",[1]OUT_FinalEnergyCons!$A$4:$A$10000)))*1,[1]OUT_FinalEnergyCons!I$4:I$10000)</f>
        <v>1.91783588593929E-5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0.34155298742948581</v>
      </c>
      <c r="H1870" s="1">
        <f t="shared" si="1270"/>
        <v>0.3415801661672182</v>
      </c>
      <c r="I1870" s="1">
        <f t="shared" si="1270"/>
        <v>0.42999465921722535</v>
      </c>
      <c r="J1870" s="1">
        <f t="shared" si="1270"/>
        <v>0.44695156401045266</v>
      </c>
      <c r="K1870" s="1">
        <f t="shared" si="1270"/>
        <v>0.3904415611021862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0.34155298742948581</v>
      </c>
      <c r="H1871" s="1" cm="1">
        <f t="array" ref="H1871">SUMPRODUCT(([1]OUT_FinalEnergyCons!$B$4:$B$10000="Var_cap")*1,  (ISNUMBER(SEARCH("ITOT-SWHWOD*BR",[1]OUT_FinalEnergyCons!$A$4:$A$10000)))*1,[1]OUT_FinalEnergyCons!F$4:F$10000)</f>
        <v>0.3415801661672182</v>
      </c>
      <c r="I1871" s="1" cm="1">
        <f t="array" ref="I1871">SUMPRODUCT(([1]OUT_FinalEnergyCons!$B$4:$B$10000="Var_cap")*1,  (ISNUMBER(SEARCH("ITOT-SWHWOD*BR",[1]OUT_FinalEnergyCons!$A$4:$A$10000)))*1,[1]OUT_FinalEnergyCons!G$4:G$10000)</f>
        <v>0.42999465921722535</v>
      </c>
      <c r="J1871" s="1" cm="1">
        <f t="array" ref="J1871">SUMPRODUCT(([1]OUT_FinalEnergyCons!$B$4:$B$10000="Var_cap")*1,  (ISNUMBER(SEARCH("ITOT-SWHWOD*BR",[1]OUT_FinalEnergyCons!$A$4:$A$10000)))*1,[1]OUT_FinalEnergyCons!H$4:H$10000)</f>
        <v>0.44695156401045266</v>
      </c>
      <c r="K1871" s="1" cm="1">
        <f t="array" ref="K1871">SUMPRODUCT(([1]OUT_FinalEnergyCons!$B$4:$B$10000="Var_cap")*1,  (ISNUMBER(SEARCH("ITOT-SWHWOD*BR",[1]OUT_FinalEnergyCons!$A$4:$A$10000)))*1,[1]OUT_FinalEnergyCons!I$4:I$10000)</f>
        <v>0.3904415611021862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3.7080845841349859E-2</v>
      </c>
      <c r="H1872" s="1">
        <f t="shared" si="1271"/>
        <v>3.7111109022024427E-2</v>
      </c>
      <c r="I1872" s="1">
        <f t="shared" si="1271"/>
        <v>4.0924187070958247E-2</v>
      </c>
      <c r="J1872" s="1">
        <f t="shared" si="1271"/>
        <v>4.1880811182769602E-2</v>
      </c>
      <c r="K1872" s="1">
        <f t="shared" si="1271"/>
        <v>4.6173267301210685E-2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3.7080845841349859E-2</v>
      </c>
      <c r="H1873" s="1" cm="1">
        <f t="array" ref="H1873">SUMPRODUCT(([1]OUT_FinalEnergyCons!$B$4:$B$10000="Var_cap")*1,  (ISNUMBER(SEARCH("ITOT-SWHPLT*BR",[1]OUT_FinalEnergyCons!$A$4:$A$10000)))*1,[1]OUT_FinalEnergyCons!F$4:F$10000)</f>
        <v>3.7111109022024427E-2</v>
      </c>
      <c r="I1873" s="1" cm="1">
        <f t="array" ref="I1873">SUMPRODUCT(([1]OUT_FinalEnergyCons!$B$4:$B$10000="Var_cap")*1,  (ISNUMBER(SEARCH("ITOT-SWHPLT*BR",[1]OUT_FinalEnergyCons!$A$4:$A$10000)))*1,[1]OUT_FinalEnergyCons!G$4:G$10000)</f>
        <v>4.0924187070958247E-2</v>
      </c>
      <c r="J1873" s="1" cm="1">
        <f t="array" ref="J1873">SUMPRODUCT(([1]OUT_FinalEnergyCons!$B$4:$B$10000="Var_cap")*1,  (ISNUMBER(SEARCH("ITOT-SWHPLT*BR",[1]OUT_FinalEnergyCons!$A$4:$A$10000)))*1,[1]OUT_FinalEnergyCons!H$4:H$10000)</f>
        <v>4.1880811182769602E-2</v>
      </c>
      <c r="K1873" s="1" cm="1">
        <f t="array" ref="K1873">SUMPRODUCT(([1]OUT_FinalEnergyCons!$B$4:$B$10000="Var_cap")*1,  (ISNUMBER(SEARCH("ITOT-SWHPLT*BR",[1]OUT_FinalEnergyCons!$A$4:$A$10000)))*1,[1]OUT_FinalEnergyCons!I$4:I$10000)</f>
        <v>4.6173267301210685E-2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0.31265283186662507</v>
      </c>
      <c r="H1874" s="1">
        <f t="shared" si="1272"/>
        <v>0.28455899667069001</v>
      </c>
      <c r="I1874" s="1">
        <f t="shared" si="1272"/>
        <v>0.23307691507558834</v>
      </c>
      <c r="J1874" s="1">
        <f t="shared" si="1272"/>
        <v>0.16658527376314372</v>
      </c>
      <c r="K1874" s="1">
        <f t="shared" si="1272"/>
        <v>3.7812025818206862E-5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0.31265283186662507</v>
      </c>
      <c r="H1875" s="1" cm="1">
        <f t="array" ref="H1875">SUMPRODUCT(([1]OUT_FinalEnergyCons!$B$4:$B$10000="Var_cap")*1,  (ISNUMBER(SEARCH("ITOT-SWHWST*BR",[1]OUT_FinalEnergyCons!$A$4:$A$10000)))*1,[1]OUT_FinalEnergyCons!F$4:F$10000)</f>
        <v>0.28455899667069001</v>
      </c>
      <c r="I1875" s="1" cm="1">
        <f t="array" ref="I1875">SUMPRODUCT(([1]OUT_FinalEnergyCons!$B$4:$B$10000="Var_cap")*1,  (ISNUMBER(SEARCH("ITOT-SWHWST*BR",[1]OUT_FinalEnergyCons!$A$4:$A$10000)))*1,[1]OUT_FinalEnergyCons!G$4:G$10000)</f>
        <v>0.23307691507558834</v>
      </c>
      <c r="J1875" s="1" cm="1">
        <f t="array" ref="J1875">SUMPRODUCT(([1]OUT_FinalEnergyCons!$B$4:$B$10000="Var_cap")*1,  (ISNUMBER(SEARCH("ITOT-SWHWST*BR",[1]OUT_FinalEnergyCons!$A$4:$A$10000)))*1,[1]OUT_FinalEnergyCons!H$4:H$10000)</f>
        <v>0.16658527376314372</v>
      </c>
      <c r="K1875" s="1" cm="1">
        <f t="array" ref="K1875">SUMPRODUCT(([1]OUT_FinalEnergyCons!$B$4:$B$10000="Var_cap")*1,  (ISNUMBER(SEARCH("ITOT-SWHWST*BR",[1]OUT_FinalEnergyCons!$A$4:$A$10000)))*1,[1]OUT_FinalEnergyCons!I$4:I$10000)</f>
        <v>3.7812025818206862E-5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1.2428442830654751E-2</v>
      </c>
      <c r="I1876" s="1">
        <f t="shared" si="1273"/>
        <v>1.2428566634474451E-2</v>
      </c>
      <c r="J1876" s="1">
        <f t="shared" si="1273"/>
        <v>1.24288242899947E-2</v>
      </c>
      <c r="K1876" s="1">
        <f t="shared" si="1273"/>
        <v>1.2428958978833501E-2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1.2428442830654751E-2</v>
      </c>
      <c r="I1877" s="1" cm="1">
        <f t="array" ref="I1877">SUMPRODUCT(([1]OUT_FinalEnergyCons!$B$4:$B$10000="Var_cap")*1, (ISNUMBER(SEARCH("ITOT-SWHSOLBR",[1]OUT_FinalEnergyCons!$A$4:$A$10000)))*1,[1]OUT_FinalEnergyCons!G$4:G$10000)</f>
        <v>1.2428566634474451E-2</v>
      </c>
      <c r="J1877" s="1" cm="1">
        <f t="array" ref="J1877">SUMPRODUCT(([1]OUT_FinalEnergyCons!$B$4:$B$10000="Var_cap")*1, (ISNUMBER(SEARCH("ITOT-SWHSOLBR",[1]OUT_FinalEnergyCons!$A$4:$A$10000)))*1,[1]OUT_FinalEnergyCons!H$4:H$10000)</f>
        <v>1.24288242899947E-2</v>
      </c>
      <c r="K1877" s="1" cm="1">
        <f t="array" ref="K1877">SUMPRODUCT(([1]OUT_FinalEnergyCons!$B$4:$B$10000="Var_cap")*1, (ISNUMBER(SEARCH("ITOT-SWHSOLBR",[1]OUT_FinalEnergyCons!$A$4:$A$10000)))*1,[1]OUT_FinalEnergyCons!I$4:I$10000)</f>
        <v>1.2428958978833501E-2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4.0669858368575298E-4</v>
      </c>
      <c r="J1878" s="1">
        <f t="shared" si="1274"/>
        <v>0.67293779587059355</v>
      </c>
      <c r="K1878" s="1">
        <f t="shared" si="1274"/>
        <v>1.2565728696277285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4.0669858368575298E-4</v>
      </c>
      <c r="J1879" s="1" cm="1">
        <f t="array" ref="J1879">SUMPRODUCT(([1]OUT_FinalEnergyCons!$B$4:$B$10000="Var_cap")*1, (ISNUMBER(SEARCH("ITOT-SWHH2BR",[1]OUT_FinalEnergyCons!$A$4:$A$10000)))*1,[1]OUT_FinalEnergyCons!H$4:H$10000)</f>
        <v>0.67293779587059355</v>
      </c>
      <c r="K1879" s="1" cm="1">
        <f t="array" ref="K1879">SUMPRODUCT(([1]OUT_FinalEnergyCons!$B$4:$B$10000="Var_cap")*1, (ISNUMBER(SEARCH("ITOT-SWHH2BR",[1]OUT_FinalEnergyCons!$A$4:$A$10000)))*1,[1]OUT_FinalEnergyCons!I$4:I$10000)</f>
        <v>1.2565728696277285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6.1445095162272585</v>
      </c>
      <c r="G1880" s="17">
        <f t="shared" ref="G1880:K1880" si="1275">SUM(G1881,G1884,G1886,G1890,G1892,G1894,G1896)</f>
        <v>6.0464146782254025</v>
      </c>
      <c r="H1880" s="17">
        <f t="shared" si="1275"/>
        <v>6.2260282901778359</v>
      </c>
      <c r="I1880" s="17">
        <f t="shared" si="1275"/>
        <v>6.2474181991989859</v>
      </c>
      <c r="J1880" s="17">
        <f t="shared" si="1275"/>
        <v>4.2713643640686403</v>
      </c>
      <c r="K1880" s="17">
        <f t="shared" si="1275"/>
        <v>3.8111555696349222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0.61560732347142055</v>
      </c>
      <c r="G1881" s="1">
        <f t="shared" ref="G1881:K1881" si="1276">SUM(G1882:G1883)</f>
        <v>0.43064941598767587</v>
      </c>
      <c r="H1881" s="1">
        <f t="shared" si="1276"/>
        <v>0.61051819437048827</v>
      </c>
      <c r="I1881" s="1">
        <f t="shared" si="1276"/>
        <v>0.61051637358422761</v>
      </c>
      <c r="J1881" s="1">
        <f t="shared" si="1276"/>
        <v>0.58896660947908619</v>
      </c>
      <c r="K1881" s="1">
        <f t="shared" si="1276"/>
        <v>0.74822232545267631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0.18498984690267012</v>
      </c>
      <c r="G1882" s="1" cm="1">
        <f t="array" ref="G1882">SUMPRODUCT(([1]OUT_FinalEnergyCons!$B$4:$B$10000="Var_cap")*1, (ISNUMBER(SEARCH("SCOM-SHELCBR",[1]OUT_FinalEnergyCons!$A$4:$A$10000)))*1,[1]OUT_FinalEnergyCons!E$4:E$10000)</f>
        <v>3.2493299554459121E-5</v>
      </c>
      <c r="H1882" s="1" cm="1">
        <f t="array" ref="H1882">SUMPRODUCT(([1]OUT_FinalEnergyCons!$B$4:$B$10000="Var_cap")*1, (ISNUMBER(SEARCH("SCOM-SHELCBR",[1]OUT_FinalEnergyCons!$A$4:$A$10000)))*1,[1]OUT_FinalEnergyCons!F$4:F$10000)</f>
        <v>0.17990228553917301</v>
      </c>
      <c r="I1882" s="1" cm="1">
        <f t="array" ref="I1882">SUMPRODUCT(([1]OUT_FinalEnergyCons!$B$4:$B$10000="Var_cap")*1, (ISNUMBER(SEARCH("SCOM-SHELCBR",[1]OUT_FinalEnergyCons!$A$4:$A$10000)))*1,[1]OUT_FinalEnergyCons!G$4:G$10000)</f>
        <v>0.17990051462030496</v>
      </c>
      <c r="J1882" s="1" cm="1">
        <f t="array" ref="J1882">SUMPRODUCT(([1]OUT_FinalEnergyCons!$B$4:$B$10000="Var_cap")*1, (ISNUMBER(SEARCH("SCOM-SHELCBR",[1]OUT_FinalEnergyCons!$A$4:$A$10000)))*1,[1]OUT_FinalEnergyCons!H$4:H$10000)</f>
        <v>0.12143876361940364</v>
      </c>
      <c r="K1882" s="1" cm="1">
        <f t="array" ref="K1882">SUMPRODUCT(([1]OUT_FinalEnergyCons!$B$4:$B$10000="Var_cap")*1, (ISNUMBER(SEARCH("SCOM-SHELCBR",[1]OUT_FinalEnergyCons!$A$4:$A$10000)))*1,[1]OUT_FinalEnergyCons!I$4:I$10000)</f>
        <v>7.3269897844748966E-2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0.43061747656875043</v>
      </c>
      <c r="G1883" s="1" cm="1">
        <f t="array" ref="G1883">SUMPRODUCT(([1]OUT_FinalEnergyCons!$B$4:$B$10000="Var_cap")*1, (ISNUMBER(SEARCH("SCOM-SHELCHP",[1]OUT_FinalEnergyCons!$A$4:$A$10000)))*1,[1]OUT_FinalEnergyCons!E$4:E$10000)</f>
        <v>0.43061692268812141</v>
      </c>
      <c r="H1883" s="1" cm="1">
        <f t="array" ref="H1883">SUMPRODUCT(([1]OUT_FinalEnergyCons!$B$4:$B$10000="Var_cap")*1, (ISNUMBER(SEARCH("SCOM-SHELCHP",[1]OUT_FinalEnergyCons!$A$4:$A$10000)))*1,[1]OUT_FinalEnergyCons!F$4:F$10000)</f>
        <v>0.43061590883131529</v>
      </c>
      <c r="I1883" s="1" cm="1">
        <f t="array" ref="I1883">SUMPRODUCT(([1]OUT_FinalEnergyCons!$B$4:$B$10000="Var_cap")*1, (ISNUMBER(SEARCH("SCOM-SHELCHP",[1]OUT_FinalEnergyCons!$A$4:$A$10000)))*1,[1]OUT_FinalEnergyCons!G$4:G$10000)</f>
        <v>0.43061585896392268</v>
      </c>
      <c r="J1883" s="1" cm="1">
        <f t="array" ref="J1883">SUMPRODUCT(([1]OUT_FinalEnergyCons!$B$4:$B$10000="Var_cap")*1, (ISNUMBER(SEARCH("SCOM-SHELCHP",[1]OUT_FinalEnergyCons!$A$4:$A$10000)))*1,[1]OUT_FinalEnergyCons!H$4:H$10000)</f>
        <v>0.46752784585968249</v>
      </c>
      <c r="K1883" s="1" cm="1">
        <f t="array" ref="K1883">SUMPRODUCT(([1]OUT_FinalEnergyCons!$B$4:$B$10000="Var_cap")*1, (ISNUMBER(SEARCH("SCOM-SHELCHP",[1]OUT_FinalEnergyCons!$A$4:$A$10000)))*1,[1]OUT_FinalEnergyCons!I$4:I$10000)</f>
        <v>0.6749524276079274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1.9285748110636907</v>
      </c>
      <c r="G1884" s="1">
        <f t="shared" ref="G1884:K1884" si="1279">G1885</f>
        <v>1.9285727071097647</v>
      </c>
      <c r="H1884" s="1">
        <f t="shared" si="1279"/>
        <v>1.9285264865523295</v>
      </c>
      <c r="I1884" s="1">
        <f t="shared" si="1279"/>
        <v>1.928489291733209</v>
      </c>
      <c r="J1884" s="1">
        <f t="shared" si="1279"/>
        <v>0.40333039716111913</v>
      </c>
      <c r="K1884" s="1">
        <f t="shared" si="1279"/>
        <v>6.8936491635113992E-2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1.9285748110636907</v>
      </c>
      <c r="G1885" s="1" cm="1">
        <f t="array" ref="G1885">SUMPRODUCT(([1]OUT_FinalEnergyCons!$B$4:$B$10000="Var_cap")*1,(ISNUMBER(SEARCH("SCOM-SHLFOBR",[1]OUT_FinalEnergyCons!$A$4:$A$10000)))*1,[1]OUT_FinalEnergyCons!E$4:E$10000)</f>
        <v>1.9285727071097647</v>
      </c>
      <c r="H1885" s="1" cm="1">
        <f t="array" ref="H1885">SUMPRODUCT(([1]OUT_FinalEnergyCons!$B$4:$B$10000="Var_cap")*1,(ISNUMBER(SEARCH("SCOM-SHLFOBR",[1]OUT_FinalEnergyCons!$A$4:$A$10000)))*1,[1]OUT_FinalEnergyCons!F$4:F$10000)</f>
        <v>1.9285264865523295</v>
      </c>
      <c r="I1885" s="1" cm="1">
        <f t="array" ref="I1885">SUMPRODUCT(([1]OUT_FinalEnergyCons!$B$4:$B$10000="Var_cap")*1,(ISNUMBER(SEARCH("SCOM-SHLFOBR",[1]OUT_FinalEnergyCons!$A$4:$A$10000)))*1,[1]OUT_FinalEnergyCons!G$4:G$10000)</f>
        <v>1.928489291733209</v>
      </c>
      <c r="J1885" s="1" cm="1">
        <f t="array" ref="J1885">SUMPRODUCT(([1]OUT_FinalEnergyCons!$B$4:$B$10000="Var_cap")*1,(ISNUMBER(SEARCH("SCOM-SHLFOBR",[1]OUT_FinalEnergyCons!$A$4:$A$10000)))*1,[1]OUT_FinalEnergyCons!H$4:H$10000)</f>
        <v>0.40333039716111913</v>
      </c>
      <c r="K1885" s="1" cm="1">
        <f t="array" ref="K1885">SUMPRODUCT(([1]OUT_FinalEnergyCons!$B$4:$B$10000="Var_cap")*1,(ISNUMBER(SEARCH("SCOM-SHLFOBR",[1]OUT_FinalEnergyCons!$A$4:$A$10000)))*1,[1]OUT_FinalEnergyCons!I$4:I$10000)</f>
        <v>6.8936491635113992E-2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2.8800273785853734</v>
      </c>
      <c r="G1886" s="1">
        <f t="shared" ref="G1886:K1886" si="1283">SUM(G1887:G1889)</f>
        <v>2.8800676113424468</v>
      </c>
      <c r="H1886" s="1">
        <f t="shared" si="1283"/>
        <v>2.8801987046475146</v>
      </c>
      <c r="I1886" s="1">
        <f t="shared" si="1283"/>
        <v>2.8910131011903157</v>
      </c>
      <c r="J1886" s="1">
        <f t="shared" si="1283"/>
        <v>2.2568810035960043</v>
      </c>
      <c r="K1886" s="1">
        <f t="shared" si="1283"/>
        <v>2.1101691582538136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2.7746816823018854</v>
      </c>
      <c r="G1887" s="1" cm="1">
        <f t="array" ref="G1887">SUMPRODUCT(([1]OUT_FinalEnergyCons!$B$4:$B$10000="Var_cap")*1, (ISNUMBER(SEARCH("SCOM-SHNGABR",[1]OUT_FinalEnergyCons!$A$4:$A$10000)))*1,[1]OUT_FinalEnergyCons!E$4:E$10000)</f>
        <v>2.7746575996985468</v>
      </c>
      <c r="H1887" s="1" cm="1">
        <f t="array" ref="H1887">SUMPRODUCT(([1]OUT_FinalEnergyCons!$B$4:$B$10000="Var_cap")*1, (ISNUMBER(SEARCH("SCOM-SHNGABR",[1]OUT_FinalEnergyCons!$A$4:$A$10000)))*1,[1]OUT_FinalEnergyCons!F$4:F$10000)</f>
        <v>2.7746401840388137</v>
      </c>
      <c r="I1887" s="1" cm="1">
        <f t="array" ref="I1887">SUMPRODUCT(([1]OUT_FinalEnergyCons!$B$4:$B$10000="Var_cap")*1, (ISNUMBER(SEARCH("SCOM-SHNGABR",[1]OUT_FinalEnergyCons!$A$4:$A$10000)))*1,[1]OUT_FinalEnergyCons!G$4:G$10000)</f>
        <v>2.7746252786766292</v>
      </c>
      <c r="J1887" s="1" cm="1">
        <f t="array" ref="J1887">SUMPRODUCT(([1]OUT_FinalEnergyCons!$B$4:$B$10000="Var_cap")*1, (ISNUMBER(SEARCH("SCOM-SHNGABR",[1]OUT_FinalEnergyCons!$A$4:$A$10000)))*1,[1]OUT_FinalEnergyCons!H$4:H$10000)</f>
        <v>1.8662969853365714</v>
      </c>
      <c r="K1887" s="1" cm="1">
        <f t="array" ref="K1887">SUMPRODUCT(([1]OUT_FinalEnergyCons!$B$4:$B$10000="Var_cap")*1, (ISNUMBER(SEARCH("SCOM-SHNGABR",[1]OUT_FinalEnergyCons!$A$4:$A$10000)))*1,[1]OUT_FinalEnergyCons!I$4:I$10000)</f>
        <v>1.4786813697817109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1.2586040910011399E-6</v>
      </c>
      <c r="G1888" s="1" cm="1">
        <f t="array" ref="G1888">SUMPRODUCT(([1]OUT_FinalEnergyCons!$B$4:$B$10000="Var_cap")*1, (ISNUMBER(SEARCH("SCOM-SHngahp",[1]OUT_FinalEnergyCons!$A$4:$A$10000)))*1,[1]OUT_FinalEnergyCons!E$4:E$10000)</f>
        <v>4.4478800888120393E-5</v>
      </c>
      <c r="H1888" s="1" cm="1">
        <f t="array" ref="H1888">SUMPRODUCT(([1]OUT_FinalEnergyCons!$B$4:$B$10000="Var_cap")*1, (ISNUMBER(SEARCH("SCOM-SHngahp",[1]OUT_FinalEnergyCons!$A$4:$A$10000)))*1,[1]OUT_FinalEnergyCons!F$4:F$10000)</f>
        <v>1.7880801612112242E-4</v>
      </c>
      <c r="I1888" s="1" cm="1">
        <f t="array" ref="I1888">SUMPRODUCT(([1]OUT_FinalEnergyCons!$B$4:$B$10000="Var_cap")*1, (ISNUMBER(SEARCH("SCOM-SHngahp",[1]OUT_FinalEnergyCons!$A$4:$A$10000)))*1,[1]OUT_FinalEnergyCons!G$4:G$10000)</f>
        <v>1.816559763311946E-4</v>
      </c>
      <c r="J1888" s="1" cm="1">
        <f t="array" ref="J1888">SUMPRODUCT(([1]OUT_FinalEnergyCons!$B$4:$B$10000="Var_cap")*1, (ISNUMBER(SEARCH("SCOM-SHngahp",[1]OUT_FinalEnergyCons!$A$4:$A$10000)))*1,[1]OUT_FinalEnergyCons!H$4:H$10000)</f>
        <v>1.1167639852758171E-3</v>
      </c>
      <c r="K1888" s="1" cm="1">
        <f t="array" ref="K1888">SUMPRODUCT(([1]OUT_FinalEnergyCons!$B$4:$B$10000="Var_cap")*1, (ISNUMBER(SEARCH("SCOM-SHngahp",[1]OUT_FinalEnergyCons!$A$4:$A$10000)))*1,[1]OUT_FinalEnergyCons!I$4:I$10000)</f>
        <v>4.637037994001138E-4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0.10534443767939664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0.10536553284301174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0.1053797125925795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0.11620616653735538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0.38946725427415685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0.63102408467270221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0.47857818579034905</v>
      </c>
      <c r="G1890" s="1">
        <f t="shared" ref="G1890:K1890" si="1288">G1891</f>
        <v>0.53322618863971871</v>
      </c>
      <c r="H1890" s="1">
        <f t="shared" si="1288"/>
        <v>0.53284211416188143</v>
      </c>
      <c r="I1890" s="1">
        <f t="shared" si="1288"/>
        <v>0.53282547537049296</v>
      </c>
      <c r="J1890" s="1">
        <f t="shared" si="1288"/>
        <v>0.17571053135049391</v>
      </c>
      <c r="K1890" s="1">
        <f t="shared" si="1288"/>
        <v>3.3649392612947394E-2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0.47857818579034905</v>
      </c>
      <c r="G1891" s="1" cm="1">
        <f t="array" ref="G1891">SUMPRODUCT(([1]OUT_FinalEnergyCons!$B$4:$B$10000="Var_cap")*1, (ISNUMBER(SEARCH("SCOM-SHWODBR",[1]OUT_FinalEnergyCons!$A$4:$A$10000)))*1,[1]OUT_FinalEnergyCons!E$4:E$10000)</f>
        <v>0.53322618863971871</v>
      </c>
      <c r="H1891" s="1" cm="1">
        <f t="array" ref="H1891">SUMPRODUCT(([1]OUT_FinalEnergyCons!$B$4:$B$10000="Var_cap")*1, (ISNUMBER(SEARCH("SCOM-SHWODBR",[1]OUT_FinalEnergyCons!$A$4:$A$10000)))*1,[1]OUT_FinalEnergyCons!F$4:F$10000)</f>
        <v>0.53284211416188143</v>
      </c>
      <c r="I1891" s="1" cm="1">
        <f t="array" ref="I1891">SUMPRODUCT(([1]OUT_FinalEnergyCons!$B$4:$B$10000="Var_cap")*1, (ISNUMBER(SEARCH("SCOM-SHWODBR",[1]OUT_FinalEnergyCons!$A$4:$A$10000)))*1,[1]OUT_FinalEnergyCons!G$4:G$10000)</f>
        <v>0.53282547537049296</v>
      </c>
      <c r="J1891" s="1" cm="1">
        <f t="array" ref="J1891">SUMPRODUCT(([1]OUT_FinalEnergyCons!$B$4:$B$10000="Var_cap")*1, (ISNUMBER(SEARCH("SCOM-SHWODBR",[1]OUT_FinalEnergyCons!$A$4:$A$10000)))*1,[1]OUT_FinalEnergyCons!H$4:H$10000)</f>
        <v>0.17571053135049391</v>
      </c>
      <c r="K1891" s="1" cm="1">
        <f t="array" ref="K1891">SUMPRODUCT(([1]OUT_FinalEnergyCons!$B$4:$B$10000="Var_cap")*1, (ISNUMBER(SEARCH("SCOM-SHWODBR",[1]OUT_FinalEnergyCons!$A$4:$A$10000)))*1,[1]OUT_FinalEnergyCons!I$4:I$10000)</f>
        <v>3.3649392612947394E-2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0.15066422384034653</v>
      </c>
      <c r="G1892" s="1">
        <f t="shared" ref="G1892:K1892" si="1291">G1893</f>
        <v>0.17407834830852753</v>
      </c>
      <c r="H1892" s="1">
        <f t="shared" si="1291"/>
        <v>0.17408383619600859</v>
      </c>
      <c r="I1892" s="1">
        <f t="shared" si="1291"/>
        <v>0.18251822827404854</v>
      </c>
      <c r="J1892" s="1">
        <f t="shared" si="1291"/>
        <v>0.1879965623652996</v>
      </c>
      <c r="K1892" s="1">
        <f t="shared" si="1291"/>
        <v>0.19169493014646388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0.15066422384034653</v>
      </c>
      <c r="G1893" s="1" cm="1">
        <f t="array" ref="G1893">SUMPRODUCT(([1]OUT_FinalEnergyCons!$B$4:$B$10000="Var_cap")*1,(ISNUMBER(SEARCH("SCOM-SHPLTBR",[1]OUT_FinalEnergyCons!$A$4:$A$10000)))*1,[1]OUT_FinalEnergyCons!E$4:E$10000)</f>
        <v>0.17407834830852753</v>
      </c>
      <c r="H1893" s="1" cm="1">
        <f t="array" ref="H1893">SUMPRODUCT(([1]OUT_FinalEnergyCons!$B$4:$B$10000="Var_cap")*1,(ISNUMBER(SEARCH("SCOM-SHPLTBR",[1]OUT_FinalEnergyCons!$A$4:$A$10000)))*1,[1]OUT_FinalEnergyCons!F$4:F$10000)</f>
        <v>0.17408383619600859</v>
      </c>
      <c r="I1893" s="1" cm="1">
        <f t="array" ref="I1893">SUMPRODUCT(([1]OUT_FinalEnergyCons!$B$4:$B$10000="Var_cap")*1,(ISNUMBER(SEARCH("SCOM-SHPLTBR",[1]OUT_FinalEnergyCons!$A$4:$A$10000)))*1,[1]OUT_FinalEnergyCons!G$4:G$10000)</f>
        <v>0.18251822827404854</v>
      </c>
      <c r="J1893" s="1" cm="1">
        <f t="array" ref="J1893">SUMPRODUCT(([1]OUT_FinalEnergyCons!$B$4:$B$10000="Var_cap")*1,(ISNUMBER(SEARCH("SCOM-SHPLTBR",[1]OUT_FinalEnergyCons!$A$4:$A$10000)))*1,[1]OUT_FinalEnergyCons!H$4:H$10000)</f>
        <v>0.1879965623652996</v>
      </c>
      <c r="K1893" s="1" cm="1">
        <f t="array" ref="K1893">SUMPRODUCT(([1]OUT_FinalEnergyCons!$B$4:$B$10000="Var_cap")*1,(ISNUMBER(SEARCH("SCOM-SHPLTBR",[1]OUT_FinalEnergyCons!$A$4:$A$10000)))*1,[1]OUT_FinalEnergyCons!I$4:I$10000)</f>
        <v>0.19169493014646388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9.9858954249613149E-2</v>
      </c>
      <c r="I1894" s="1">
        <f t="shared" si="1294"/>
        <v>0.10197021956806079</v>
      </c>
      <c r="J1894" s="1">
        <f t="shared" si="1294"/>
        <v>0.65827724167203405</v>
      </c>
      <c r="K1894" s="1">
        <f t="shared" si="1294"/>
        <v>0.65827770699191102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9.9858954249613149E-2</v>
      </c>
      <c r="I1895" s="1" cm="1">
        <f t="array" ref="I1895">SUMPRODUCT(([1]OUT_FinalEnergyCons!$B$4:$B$10000="Var_cap")*1, (ISNUMBER(SEARCH("SCOM-SHSOLBR",[1]OUT_FinalEnergyCons!$A$4:$A$10000)))*1,[1]OUT_FinalEnergyCons!G$4:G$10000)</f>
        <v>0.10197021956806079</v>
      </c>
      <c r="J1895" s="1" cm="1">
        <f t="array" ref="J1895">SUMPRODUCT(([1]OUT_FinalEnergyCons!$B$4:$B$10000="Var_cap")*1, (ISNUMBER(SEARCH("SCOM-SHSOLBR",[1]OUT_FinalEnergyCons!$A$4:$A$10000)))*1,[1]OUT_FinalEnergyCons!H$4:H$10000)</f>
        <v>0.65827724167203405</v>
      </c>
      <c r="K1895" s="1" cm="1">
        <f t="array" ref="K1895">SUMPRODUCT(([1]OUT_FinalEnergyCons!$B$4:$B$10000="Var_cap")*1, (ISNUMBER(SEARCH("SCOM-SHSOLBR",[1]OUT_FinalEnergyCons!$A$4:$A$10000)))*1,[1]OUT_FinalEnergyCons!I$4:I$10000)</f>
        <v>0.65827770699191102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8.5509478631342497E-5</v>
      </c>
      <c r="J1896" s="1">
        <f t="shared" si="1297"/>
        <v>2.0201844460324199E-4</v>
      </c>
      <c r="K1896" s="1">
        <f t="shared" si="1297"/>
        <v>2.0556454199583966E-4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8.5509478631342497E-5</v>
      </c>
      <c r="J1897" s="1" cm="1">
        <f t="array" ref="J1897">SUMPRODUCT(([1]OUT_FinalEnergyCons!$B$4:$B$10000="Var_cap")*1, (ISNUMBER(SEARCH("SCOM-SHH2BR",[1]OUT_FinalEnergyCons!$A$4:$A$10000)))*1,[1]OUT_FinalEnergyCons!H$4:H$10000)</f>
        <v>2.0201844460324199E-4</v>
      </c>
      <c r="K1897" s="1" cm="1">
        <f t="array" ref="K1897">SUMPRODUCT(([1]OUT_FinalEnergyCons!$B$4:$B$10000="Var_cap")*1, (ISNUMBER(SEARCH("SCOM-SHH2BR",[1]OUT_FinalEnergyCons!$A$4:$A$10000)))*1,[1]OUT_FinalEnergyCons!I$4:I$10000)</f>
        <v>2.0556454199583966E-4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4.6508026855915849</v>
      </c>
      <c r="G1898" s="3">
        <f t="shared" ref="G1898:K1898" si="1299">SUM(G1899:G1948)</f>
        <v>4.8370602164986618</v>
      </c>
      <c r="H1898" s="3">
        <f t="shared" si="1299"/>
        <v>4.9056155230238456</v>
      </c>
      <c r="I1898" s="3">
        <f t="shared" si="1299"/>
        <v>5.2124391670301522</v>
      </c>
      <c r="J1898" s="3">
        <f t="shared" si="1299"/>
        <v>5.5480531649373237</v>
      </c>
      <c r="K1898" s="3">
        <f t="shared" si="1299"/>
        <v>5.7565525039636842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2.8026650161335483E-2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1.5282221965726961E-3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3.5030262655144785E-2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0.11961825297182514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0.24057818017151472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0.3527305026302674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0.36497707769450566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7.3589969189571409E-3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1.1427106958072799E-2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1.45347265197972E-2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0.56160503657407668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1.8933448662542294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1.8671624110208951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4.2726988651294743E-3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6.3692802491442406E-3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8.353633881476261E-3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7.5407458740855129E-3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4.6536948350803464E-2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5.7709099903936405E-2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1.5353452629231804E-2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8.4438000920233139E-2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0.32821157933369449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1.041999647242893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1.9574978442333666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2.3515923425441501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2.62685825021649E-4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3.2838943401481595E-4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3.4163353140200382E-4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2.361342379131616E-4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1.5921725363501156E-4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4.8861318948489546E-3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7.5042993703506051E-3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7.4029213987227716E-3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6.1687927553349233E-3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3.2113789452574083E-3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1.7670690032202236E-3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1.0705669030171276E-2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9.7570401212758506E-2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0.37459291013268925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0.72888938614705479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0.64876074292158792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7.2628971741067272E-3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1.2753599278487611E-2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1.2468861338610445E-2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1.0237895087871162E-2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1.6220348939086123E-3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9.7439917178541676E-4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4.1302268129515905E-4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4.6625647997402116E-4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4.5286578942258746E-4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2.3694050210337723E-4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1.6073634828526706E-4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5.2380403418458663E-5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2.7046129309599105E-4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4.0279572647589063E-4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1.0087879161787975E-2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5.3812132291128625E-3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2.1155976110106889E-4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4.6881425860017187E-2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0.24514157795028818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0.50467505252198797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0.44996828109984832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3.8695306096759328E-2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3.6733507191769259E-2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2.9741807329622453E-2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1.7995933924707555E-3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1.065502397546272E-3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7.0688025305010696E-6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2.0263003549888799E-5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3.0707547967066026E-5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9.7952347151576176E-5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6.1726479551384278E-5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1.096114348628674E-5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1.9475892394646629E-5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2.5054856098501891E-5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4.7211576484276073E-5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3.3816884732704032E-5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1.1202361901677242E-4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1.131720039149903E-4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1.012069215241998E-4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3.5900664161570364E-5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2.9824544160000355E-5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5.7725158810766401E-6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1.46502755592457E-5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2.1395116718584699E-5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9.4597189384688083E-5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3.4682734852152603E-3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4.3894651672422895E-2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5.6690456338145748E-3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6.595369173936539E-3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6.7883319453921551E-3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8.7224296951802262E-3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3.0756282125096986E-3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5.318618479381856E-4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1.7227224411732533E-2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2.9644717703340866E-2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0.13763536905147919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0.1188737243519204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9.5024266868820977E-3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8.075364546309407E-5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1.4248955903289477E-2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0.25421555507762827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0.2401493027306629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0.19329162115663306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1.2043664665295124E-4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3.6353769663521998E-5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8.0963014790825603E-3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1.4354926412043698E-2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1.3864211799454637E-2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1.1737599261934918E-2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2.7809491330544771E-4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1.0224751362357583E-4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1.6628767315317277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0.83143892651209783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3.6530633230257431E-2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3.9624041006699605E-2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4.0754777349963946E-2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3.1547337060978425E-2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2.6194205941638726E-4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2.1205308202859448E-5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0.21743003419590948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0.24337780906097828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0.24049365821194904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0.19008812519309953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1.2206347520625243E-4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1.6719174316850248E-5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0.18201240490408235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0.20366172059306872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0.20082232347554485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0.16313475057305929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1.0008494535490364E-4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1.5810666393270412E-5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0.13184474432675319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0.15403970933463132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0.27020657943895782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0.231608838872152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1.0632647249310874E-2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1.4670026649991151E-4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8.3517933526277707E-6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1.15029110127303E-4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2.3614899570813499E-4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1.3020447764953299E-4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2.8809313000348301E-5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5.1684082176364004E-6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5.2866627897945299E-5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9.1007064173824503E-5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7.3037055136671405E-5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2.1291053863695801E-5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4.8098350190367597E-6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4.2103840117793E-5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7.0585087375909895E-5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6.3950843460757601E-5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1.9369143445661799E-5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6.7684391128611698E-6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7.7518323710270597E-5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1.3882893614957501E-4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1.95870119746015E-4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7.5406006449083905E-5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5.4502587065489748E-5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4.2152944749201325E-4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5.7049675669249087E-4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1.2570648611568323E-3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3.6856838165458164E-4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0.1369127489412309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0.26937629090889242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0.22705841648329753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1.2113700008664154E-2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8.0505851993571765E-5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1.8564869787716699E-3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3.7261051842292525E-3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3.6149670283189559E-3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2.9221608040670127E-3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1.1519671991724783E-4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3.6861580269416147E-5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2.0306370789583261E-2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1.9304311021784423E-2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1.5836977677341407E-2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1.2347870137516172E-4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4.1697193001265981E-5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0.70637063318597193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0.35318480022354859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4.4471697450533808E-4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4.8779181652545072E-4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5.4573718486598756E-4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4.3141543021286781E-4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5.5633163719741439E-5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1.0694747825675142E-5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6.4369267583136797E-2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6.8314851743577779E-2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6.7733001653596164E-2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5.140678747891584E-2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3.820743706074834E-5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7.6565136617756431E-6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0.18322594997952915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0.19498380637332766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0.19297722621596422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0.14995516461614924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3.2722328165358707E-5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6.8434667644956751E-6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7.1258048684965908E-2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7.9325822642880295E-2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7.8206050984655662E-2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6.1071210265918732E-2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2.4054845916458406E-5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5.0868321716568394E-6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8.9342624880630502E-6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9.5507701888784295E-5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1.9448084909344301E-4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1.42283130807464E-4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4.1285324987966797E-5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5.4980875925012299E-6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4.6575871302102998E-5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8.0765300561636496E-5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7.4342426735322305E-5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2.3701828774906801E-5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5.0809571276045199E-6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3.6892557237118798E-5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6.1544609067049798E-5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6.2264717088500205E-5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2.0257123948094399E-5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5.20271254357519E-6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2.5799816116790899E-5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4.0673754116287599E-5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4.5376608986740397E-5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1.5547362774589102E-5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2.5628304730247742E-4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2.7565383134324213E-4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3.0151775919412012E-4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2.5422148346582082E-4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3.4486603711554863E-5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6.1120335748153168E-6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2.6902172804228958E-3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2.8535964451441372E-3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2.8458302856293107E-3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2.3868205314200425E-3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4.0581031862469914E-5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7.3919996421808694E-6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1.742174683162537E-4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4.6004862896174294E-4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4.981814681688431E-4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1.5732405038370215E-4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2.6137318604845662E-5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2.5506865075385935E-3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4.4455194100564395E-3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1.0562207263001762E-2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8.0358385688105508E-3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1.4858947130051124E-3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5.6147317863861961</v>
      </c>
      <c r="G1949" s="3">
        <f t="shared" ref="G1949:K1949" si="1303">SUM(G1950:G1972)</f>
        <v>5.707241433533329</v>
      </c>
      <c r="H1949" s="3">
        <f t="shared" si="1303"/>
        <v>5.9081182826613681</v>
      </c>
      <c r="I1949" s="3">
        <f t="shared" si="1303"/>
        <v>6.5721453007944506</v>
      </c>
      <c r="J1949" s="3">
        <f t="shared" si="1303"/>
        <v>7.0630358215336253</v>
      </c>
      <c r="K1949" s="3">
        <f t="shared" si="1303"/>
        <v>7.3948904518003857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1.2706029601302155E-2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5.258764436366347E-2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0.46993206537790427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0.91559902935132409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2.3565750059244626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1.3579022861113321E-2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1.6055551447535208E-2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1.7446024365437147E-2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0.73650992738420507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0.85642051732940283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2.2995789572149501E-2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3.6803424676825007E-2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9.7361191064537205E-3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4.9317336878193481E-3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1.4332017520679801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3.6618172916302401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5.0397199548057403E-4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7.56980093355252E-4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3.8247748941336481E-4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5.951197444158861E-4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2.7762932608071895E-4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3.8484775248778298E-4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2.5690262730292682E-4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4.6543052686084923E-3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1.8185860937378E-4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2.4143722159277944E-4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1.19123866907059E-3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1.1949242582098801E-4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1.8928389595007598E-4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1.10594153755933E-3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2.2210532649758301E-5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1.1956494031616199E-5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0.64788449069965193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0.64337848172932566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8.7848253929920898E-3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1.0624812784392444E-2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0.39020136949930911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8.1424297729998287E-3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9.2877064920695689E-3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1.1015240921490801E-2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5.0682800924186895E-3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2.1983999174569799E-3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0.157645718720657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0.158259470415438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9.6036870868453403E-2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0.33826400414201602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6.3867998843247495E-2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1.2962049217069501E-5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3.7170522915121697E-5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3.9181623502784501E-5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6.9511065404429599E-5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5.9267614132384299E-6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3.7128006893524133E-3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0.49524784726733745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1.9737849706049195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1.7082901625929416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2.6781621869790065E-3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0.18328411530753616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0.21968129955474991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0.40978980096205375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0.73349273306182416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7.8921536622504548E-2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1.3209819799956729E-3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0.70642603533388404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0.85374787973382682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1.6341023302945881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3.1336639608789607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1.5318251497175801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1.3170403602782647E-3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3.743799872132459E-3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3.9394154490392019E-5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1.0091738961768907E-4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5.6426161946836222E-5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6.8998632277259797E-5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5.8392629955246402E-6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6.2788044684537899E-4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2.1172016323204701E-2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3.0463398348105006E-3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4.6836429302186981E-3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1.0288799595048607E-2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4.6383803092757799E-4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3.5775604033422403E-3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5.2602488402247738E-3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3.6997377259003297E-3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1.8234628772455502E-3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3.2935111450027897E-4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0.10939474848474799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0.113544173220384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0.29483510246560302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3.9122697780686E-2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3.33502210938171E-5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4.1829676685000198E-5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6.92199369475225E-5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5.8865562752910697E-6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2.8496772891927753</v>
      </c>
      <c r="G1973" s="3">
        <f t="shared" ref="G1973" si="1306">SUM(G1974:G1996)</f>
        <v>2.8718711480904466</v>
      </c>
      <c r="H1973" s="3">
        <f t="shared" ref="H1973" si="1307">SUM(H1974:H1996)</f>
        <v>2.8920887646481241</v>
      </c>
      <c r="I1973" s="3">
        <f t="shared" ref="I1973" si="1308">SUM(I1974:I1996)</f>
        <v>2.9562361010959251</v>
      </c>
      <c r="J1973" s="3">
        <f t="shared" ref="J1973" si="1309">SUM(J1974:J1996)</f>
        <v>2.9632738686304965</v>
      </c>
      <c r="K1973" s="3">
        <f t="shared" ref="K1973" si="1310">SUM(K1974:K1996)</f>
        <v>2.9631164234875289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8.710523410190657E-3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1.1169387958150678E-2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0.15656055538934618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0.55533769866922389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1.3700617543804927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5.6013010790208406E-3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8.33041699054121E-3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8.6528868765495988E-3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1.1577912598725801E-2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0.69625214998391949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1.1965502808071538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1.6896446924862794E-3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3.0775801493822304E-3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2.922073959945756E-3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3.3214919423782806E-3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1.8891987278508302E-2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4.5848680678185601E-2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1.7443869694629301E-4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3.5720956659914698E-4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2.5512553105724498E-4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5.5938756660723233E-4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2.3896515190989731E-4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8.5556709059745994E-2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0.2289228285614841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0.1075320769301112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1.4005656624967999E-3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4.0038112782867598E-2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1.72926036014521E-2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5.8663196925657398E-4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5.0676797300156499E-2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0.19485265313404199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5.4193923160225402E-5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5.1302276086857805E-6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0.81681643075966603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0.81571878381261553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3.6051229215273983E-2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8.8013086349078788E-3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2.6136629516646157E-3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1.40019521547645E-3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2.4736659970053792E-3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2.6553270968255036E-2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9.6847468582513078E-3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1.892553406729069E-3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7.5108643429342304E-4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1.1932526237923501E-3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0.132151368481983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6.1265064387861596E-3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7.9299713637600905E-4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1.2086386106153E-5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3.3672624390916004E-5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3.1417726514608803E-5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5.9122413534932603E-5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4.8206559073542102E-6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4.6195142120304851E-2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0.23964868349816093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1.1595353311235221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0.63932990748357987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1.318299901399006E-3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0.75802691107008191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0.93559603196569385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1.2041704576433101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0.50003004396939921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1.0687183137979934E-3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0.20009406525014359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0.16046221026089258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0.16934763429391289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8.1908779649847205E-2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7.5478494835744203E-2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4.8527447201156601E-4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1.2228577658344602E-2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5.3850017112911058E-5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1.0318955602752681E-4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4.7070268275759702E-5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5.9565544479643802E-5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4.7941363806730403E-6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7.3714832647014201E-4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5.2327171143494193E-3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2.8793377188010296E-3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1.06523658096051E-2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2.0289029512826602E-3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4.4702621037522402E-4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2.5456355529739701E-3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4.5743669564980403E-3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5.6052339328873293E-3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1.9790747593863849E-3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2.4148778622391499E-4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3.0542711655299003E-2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4.9042407025742897E-2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0.116653080746313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1.8539806130755399E-2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2.9593682420355199E-5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3.2072164894343203E-5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6.0335897080744593E-5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5.3737608819337395E-6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399.86733292730406</v>
      </c>
      <c r="G1997" s="3">
        <f t="shared" ref="G1997:K1997" si="1313">SUM(G1998:G2006)</f>
        <v>399.40311448307818</v>
      </c>
      <c r="H1997" s="3">
        <f t="shared" si="1313"/>
        <v>407.07957531028131</v>
      </c>
      <c r="I1997" s="3">
        <f t="shared" si="1313"/>
        <v>419.87577137101255</v>
      </c>
      <c r="J1997" s="3">
        <f t="shared" si="1313"/>
        <v>467.95210071523184</v>
      </c>
      <c r="K1997" s="3">
        <f t="shared" si="1313"/>
        <v>507.02378982313064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3.7384082439452673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13.851810549820884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58.731750257296689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183.35659891554093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422.74225917054406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3.4111006885632397E-3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6.7645014845704203E-3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1.2193046435027799E-2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2.5062271303207512E-2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0.31943102439116161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30.634653795807942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12.434957745142789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14.133857641787593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26.513410638481034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47.569828692465805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5.2744300891941647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0.18455638462085142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152.66198828137016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106.16884142894605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125.16406545748049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158.44604953191964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104.18268235569666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7.9032513176105962E-2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3.5522261811652349E-2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13.8614789517173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21.062121900681902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114.3454369577785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276.1952588290003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80.404240618488529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2.6695337532152323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2.5262264207922795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2.6027761107151925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2.7355467280065273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3.0217180970171404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3.3377803632743892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41.456956467557617</v>
      </c>
      <c r="G2007" s="3">
        <f t="shared" ref="G2007" si="1316">SUM(G2008:G2016)</f>
        <v>42.399822861564338</v>
      </c>
      <c r="H2007" s="3">
        <f t="shared" ref="H2007" si="1317">SUM(H2008:H2016)</f>
        <v>43.497545992911377</v>
      </c>
      <c r="I2007" s="3">
        <f t="shared" ref="I2007" si="1318">SUM(I2008:I2016)</f>
        <v>45.39778755913693</v>
      </c>
      <c r="J2007" s="3">
        <f t="shared" ref="J2007" si="1319">SUM(J2008:J2016)</f>
        <v>49.357794430917885</v>
      </c>
      <c r="K2007" s="3">
        <f t="shared" ref="K2007" si="1320">SUM(K2008:K2016)</f>
        <v>53.368430607333131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0.15108050409097359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0.42718364036148798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1.5501766378491737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6.8887877882087798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25.809751584738802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1.3922093681306631E-2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4.1976795675576765E-2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4.2405656845904208E-2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0.17459183606966278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5.0496301724506907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12.2319990810579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11.607034373876306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6.5954850896403627E-3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1.0433370758736515E-2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7.6883789023192151E-3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2.97620043401797E-3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9.7227350811316597E-4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16.211794461859501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22.749475705933097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32.914037921840702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35.207929117246501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10.418789594908599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0.28130894818194702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0.49338095234545704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0.86395945114174866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2.2084711525778902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4.9069180731197202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4.4417017481539699E-4</v>
      </c>
      <c r="G2017" s="3">
        <f t="shared" ref="G2017" si="1324">SUM(G2018,G2022,G2025)</f>
        <v>1.1019102979656424E-3</v>
      </c>
      <c r="H2017" s="3">
        <f t="shared" ref="H2017" si="1325">SUM(H2018,H2022,H2025)</f>
        <v>1.1380462615180641E-3</v>
      </c>
      <c r="I2017" s="3">
        <f t="shared" ref="I2017" si="1326">SUM(I2018,I2022,I2025)</f>
        <v>3.9058083160544853E-3</v>
      </c>
      <c r="J2017" s="3">
        <f t="shared" ref="J2017" si="1327">SUM(J2018,J2022,J2025)</f>
        <v>1.3458724086254801</v>
      </c>
      <c r="K2017" s="3">
        <f t="shared" ref="K2017" si="1328">SUM(K2018,K2022,K2025)</f>
        <v>2.8440428766853167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4.4417017481539699E-4</v>
      </c>
      <c r="G2018" s="1" cm="1">
        <f t="array" ref="G2018">SUMPRODUCT(ISNUMBER(SEARCH("SUP_ELCH2*",[1]OUT_SyntheticFuels!$C$4:$C$1000))*1,("Var_cap"=[1]OUT_SyntheticFuels!$B$4:$B$1000)*1,[1]OUT_SyntheticFuels!F$4:F$1000)</f>
        <v>1.1019102979656424E-3</v>
      </c>
      <c r="H2018" s="1" cm="1">
        <f t="array" ref="H2018">SUMPRODUCT(ISNUMBER(SEARCH("SUP_ELCH2*",[1]OUT_SyntheticFuels!$C$4:$C$1000))*1,("Var_cap"=[1]OUT_SyntheticFuels!$B$4:$B$1000)*1,[1]OUT_SyntheticFuels!G$4:G$1000)</f>
        <v>1.1380462615180641E-3</v>
      </c>
      <c r="I2018" s="1" cm="1">
        <f t="array" ref="I2018">SUMPRODUCT(ISNUMBER(SEARCH("SUP_ELCH2*",[1]OUT_SyntheticFuels!$C$4:$C$1000))*1,("Var_cap"=[1]OUT_SyntheticFuels!$B$4:$B$1000)*1,[1]OUT_SyntheticFuels!H$4:H$1000)</f>
        <v>3.9048710271093901E-3</v>
      </c>
      <c r="J2018" s="1" cm="1">
        <f t="array" ref="J2018">SUMPRODUCT(ISNUMBER(SEARCH("SUP_ELCH2*",[1]OUT_SyntheticFuels!$C$4:$C$1000))*1,("Var_cap"=[1]OUT_SyntheticFuels!$B$4:$B$1000)*1,[1]OUT_SyntheticFuels!I$4:I$1000)</f>
        <v>1.3458695010652892</v>
      </c>
      <c r="K2018" s="1" cm="1">
        <f t="array" ref="K2018">SUMPRODUCT(ISNUMBER(SEARCH("SUP_ELCH2*",[1]OUT_SyntheticFuels!$C$4:$C$1000))*1,("Var_cap"=[1]OUT_SyntheticFuels!$B$4:$B$1000)*1,[1]OUT_SyntheticFuels!J$4:J$1000)</f>
        <v>2.8436546445856328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4.4417017481539699E-4</v>
      </c>
      <c r="G2019" s="1">
        <f t="shared" ref="G2019" si="1332">G2018-G2020-G2021</f>
        <v>1.1019102979656424E-3</v>
      </c>
      <c r="H2019" s="1">
        <f t="shared" ref="H2019" si="1333">H2018-H2020-H2021</f>
        <v>1.1380462615180641E-3</v>
      </c>
      <c r="I2019" s="1">
        <f t="shared" ref="I2019" si="1334">I2018-I2020-I2021</f>
        <v>3.8972577852327082E-3</v>
      </c>
      <c r="J2019" s="1">
        <f t="shared" ref="J2019" si="1335">J2018-J2020-J2021</f>
        <v>1.0199925260438341</v>
      </c>
      <c r="K2019" s="1">
        <f t="shared" ref="K2019" si="1336">K2018-K2020-K2021</f>
        <v>2.4988054812930627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7.6132418766818904E-6</v>
      </c>
      <c r="J2020" s="1" cm="1">
        <f t="array" ref="J2020">SUMPRODUCT(ISNUMBER(SEARCH("SUP_ELCH2*D",[1]OUT_SyntheticFuels!$C$4:$C$1000))*1,("Var_cap"=[1]OUT_SyntheticFuels!$B$4:$B$1000)*1,[1]OUT_SyntheticFuels!I$4:I$1000)</f>
        <v>0.32531164694915099</v>
      </c>
      <c r="K2020" s="1" cm="1">
        <f t="array" ref="K2020">SUMPRODUCT(ISNUMBER(SEARCH("SUP_ELCH2*D",[1]OUT_SyntheticFuels!$C$4:$C$1000))*1,("Var_cap"=[1]OUT_SyntheticFuels!$B$4:$B$1000)*1,[1]OUT_SyntheticFuels!J$4:J$1000)</f>
        <v>0.344213053436011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5.6532807230416703E-4</v>
      </c>
      <c r="K2021" s="1" cm="1">
        <f t="array" ref="K2021">SUMPRODUCT(ISNUMBER(SEARCH("SUP_ELCH2*SOEC*",[1]OUT_SyntheticFuels!$C$4:$C$1000))*1,("Var_cap"=[1]OUT_SyntheticFuels!$B$4:$B$1000)*1,[1]OUT_SyntheticFuels!J$4:J$1000)</f>
        <v>6.3610985655924654E-4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9.3728894509512501E-7</v>
      </c>
      <c r="J2022" s="1">
        <f t="shared" ref="J2022" si="1341">SUM(J2023:J2024)</f>
        <v>2.9075601907743318E-6</v>
      </c>
      <c r="K2022" s="1">
        <f t="shared" ref="K2022" si="1342">SUM(K2023:K2024)</f>
        <v>3.2920920114982435E-4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9.3728894509512501E-7</v>
      </c>
      <c r="J2023" s="1" cm="1">
        <f t="array" ref="J2023">SUMPRODUCT(ISNUMBER(SEARCH("SUP_NGAH2",[1]OUT_SyntheticFuels!$C$4:$C$1000))*1,("Var_cap"=[1]OUT_SyntheticFuels!$B$4:$B$1000)*1,[1]OUT_SyntheticFuels!I$4:I$1000)-J2024</f>
        <v>2.514428664370885E-6</v>
      </c>
      <c r="K2023" s="1" cm="1">
        <f t="array" ref="K2023">SUMPRODUCT(ISNUMBER(SEARCH("SUP_NGAH2",[1]OUT_SyntheticFuels!$C$4:$C$1000))*1,("Var_cap"=[1]OUT_SyntheticFuels!$B$4:$B$1000)*1,[1]OUT_SyntheticFuels!J$4:J$1000)-K2024</f>
        <v>7.4031646296514742E-5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3.9313152640344698E-7</v>
      </c>
      <c r="K2024" s="1" cm="1">
        <f t="array" ref="K2024">SUMPRODUCT(ISNUMBER(SEARCH("SUP_NGAH2CCS",[1]OUT_SyntheticFuels!$C$4:$C$1000))*1,("Var_cap"=[1]OUT_SyntheticFuels!$B$4:$B$1000)*1,[1]OUT_SyntheticFuels!J$4:J$1000)</f>
        <v>2.5517755485330961E-4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5.9022898534117599E-5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2.4189512517878697E-5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3.4833386016238902E-5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2.4992142417999408E-2</v>
      </c>
      <c r="G2029" s="7" cm="1">
        <f t="array" ref="G2029">SUMPRODUCT(("CT_CWODBDS"=[1]OUT_SyntheticFuels!$C$4:$C$1000)*1,("Var_cap"=[1]OUT_SyntheticFuels!$B$4:$B$1000)*1,[1]OUT_SyntheticFuels!F$4:F$1000)</f>
        <v>2.4985079685440413E-2</v>
      </c>
      <c r="H2029" s="7" cm="1">
        <f t="array" ref="H2029">SUMPRODUCT(("CT_CWODBDS"=[1]OUT_SyntheticFuels!$C$4:$C$1000)*1,("Var_cap"=[1]OUT_SyntheticFuels!$B$4:$B$1000)*1,[1]OUT_SyntheticFuels!G$4:G$1000)</f>
        <v>2.4984272122217183E-2</v>
      </c>
      <c r="I2029" s="7" cm="1">
        <f t="array" ref="I2029">SUMPRODUCT(("CT_CWODBDS"=[1]OUT_SyntheticFuels!$C$4:$C$1000)*1,("Var_cap"=[1]OUT_SyntheticFuels!$B$4:$B$1000)*1,[1]OUT_SyntheticFuels!H$4:H$1000)</f>
        <v>5.0461270989968221E-5</v>
      </c>
      <c r="J2029" s="7" cm="1">
        <f t="array" ref="J2029">SUMPRODUCT(("CT_CWODBDS"=[1]OUT_SyntheticFuels!$C$4:$C$1000)*1,("Var_cap"=[1]OUT_SyntheticFuels!$B$4:$B$1000)*1,[1]OUT_SyntheticFuels!I$4:I$1000)</f>
        <v>2.8491119248276664E-5</v>
      </c>
      <c r="K2029" s="7" cm="1">
        <f t="array" ref="K2029">SUMPRODUCT(("CT_CWODBDS"=[1]OUT_SyntheticFuels!$C$4:$C$1000)*1,("Var_cap"=[1]OUT_SyntheticFuels!$B$4:$B$1000)*1,[1]OUT_SyntheticFuels!J$4:J$1000)</f>
        <v>2.2949945173482565E-5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2.1403025484275499E-5</v>
      </c>
      <c r="K2030" s="7" cm="1">
        <f t="array" ref="K2030">SUMPRODUCT(("CT_CWODBDSCCS"=[1]OUT_SyntheticFuels!$C$4:$C$1000)*1,("Var_cap"=[1]OUT_SyntheticFuels!$B$4:$B$1000)*1,[1]OUT_SyntheticFuels!J$4:J$1000)</f>
        <v>2.19196445731578E-5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6.7053759664107201E-3</v>
      </c>
      <c r="G2031" s="7" cm="1">
        <f t="array" ref="G2031">SUMPRODUCT(("CT_CWODETH"=[1]OUT_SyntheticFuels!$C$4:$C$1000)*1,("Var_cap"=[1]OUT_SyntheticFuels!$B$4:$B$1000)*1,[1]OUT_SyntheticFuels!F$4:F$1000)</f>
        <v>1.5598665471697973E-4</v>
      </c>
      <c r="H2031" s="7" cm="1">
        <f t="array" ref="H2031">SUMPRODUCT(("CT_CWODETH"=[1]OUT_SyntheticFuels!$C$4:$C$1000)*1,("Var_cap"=[1]OUT_SyntheticFuels!$B$4:$B$1000)*1,[1]OUT_SyntheticFuels!G$4:G$1000)</f>
        <v>1.5581194729816922E-4</v>
      </c>
      <c r="I2031" s="7" cm="1">
        <f t="array" ref="I2031">SUMPRODUCT(("CT_CWODETH"=[1]OUT_SyntheticFuels!$C$4:$C$1000)*1,("Var_cap"=[1]OUT_SyntheticFuels!$B$4:$B$1000)*1,[1]OUT_SyntheticFuels!H$4:H$1000)</f>
        <v>3.6798341809529678E-5</v>
      </c>
      <c r="J2031" s="7" cm="1">
        <f t="array" ref="J2031">SUMPRODUCT(("CT_CWODETH"=[1]OUT_SyntheticFuels!$C$4:$C$1000)*1,("Var_cap"=[1]OUT_SyntheticFuels!$B$4:$B$1000)*1,[1]OUT_SyntheticFuels!I$4:I$1000)</f>
        <v>2.3629654983329997E-5</v>
      </c>
      <c r="K2031" s="7" cm="1">
        <f t="array" ref="K2031">SUMPRODUCT(("CT_CWODETH"=[1]OUT_SyntheticFuels!$C$4:$C$1000)*1,("Var_cap"=[1]OUT_SyntheticFuels!$B$4:$B$1000)*1,[1]OUT_SyntheticFuels!J$4:J$1000)</f>
        <v>1.3133980009345523E-5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1.3445322498158099E-5</v>
      </c>
      <c r="K2032" s="7" cm="1">
        <f t="array" ref="K2032">SUMPRODUCT(("CT_CWODETHCCS"=[1]OUT_SyntheticFuels!$C$4:$C$1000)*1,("Var_cap"=[1]OUT_SyntheticFuels!$B$4:$B$1000)*1,[1]OUT_SyntheticFuels!J$4:J$1000)</f>
        <v>1.3643798708589401E-5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5.0354046967487902E-2</v>
      </c>
      <c r="G2033" s="7" cm="1">
        <f t="array" ref="G2033">SUMPRODUCT(("SUP_MNRBIO"=[1]OUT_SyntheticFuels!$C$4:$C$1000)*1,("Var_cap"=[1]OUT_SyntheticFuels!$B$4:$B$1000)*1,[1]OUT_SyntheticFuels!F$4:F$1000)</f>
        <v>0.17562159165975072</v>
      </c>
      <c r="H2033" s="7" cm="1">
        <f t="array" ref="H2033">SUMPRODUCT(("SUP_MNRBIO"=[1]OUT_SyntheticFuels!$C$4:$C$1000)*1,("Var_cap"=[1]OUT_SyntheticFuels!$B$4:$B$1000)*1,[1]OUT_SyntheticFuels!G$4:G$1000)</f>
        <v>0.19672175297255973</v>
      </c>
      <c r="I2033" s="7" cm="1">
        <f t="array" ref="I2033">SUMPRODUCT(("SUP_MNRBIO"=[1]OUT_SyntheticFuels!$C$4:$C$1000)*1,("Var_cap"=[1]OUT_SyntheticFuels!$B$4:$B$1000)*1,[1]OUT_SyntheticFuels!H$4:H$1000)</f>
        <v>0.22152945734012727</v>
      </c>
      <c r="J2033" s="7" cm="1">
        <f t="array" ref="J2033">SUMPRODUCT(("SUP_MNRBIO"=[1]OUT_SyntheticFuels!$C$4:$C$1000)*1,("Var_cap"=[1]OUT_SyntheticFuels!$B$4:$B$1000)*1,[1]OUT_SyntheticFuels!I$4:I$1000)</f>
        <v>0.23908197691863231</v>
      </c>
      <c r="K2033" s="7" cm="1">
        <f t="array" ref="K2033">SUMPRODUCT(("SUP_MNRBIO"=[1]OUT_SyntheticFuels!$C$4:$C$1000)*1,("Var_cap"=[1]OUT_SyntheticFuels!$B$4:$B$1000)*1,[1]OUT_SyntheticFuels!J$4:J$1000)</f>
        <v>0.3496517155535076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0.21266799498762801</v>
      </c>
      <c r="G2034" s="7" cm="1">
        <f t="array" ref="G2034">SUMPRODUCT(("SUP_WSTBIO"=[1]OUT_SyntheticFuels!$C$4:$C$1000)*1,("Var_cap"=[1]OUT_SyntheticFuels!$B$4:$B$1000)*1,[1]OUT_SyntheticFuels!F$4:F$1000)</f>
        <v>0.21296000185062094</v>
      </c>
      <c r="H2034" s="7" cm="1">
        <f t="array" ref="H2034">SUMPRODUCT(("SUP_WSTBIO"=[1]OUT_SyntheticFuels!$C$4:$C$1000)*1,("Var_cap"=[1]OUT_SyntheticFuels!$B$4:$B$1000)*1,[1]OUT_SyntheticFuels!G$4:G$1000)</f>
        <v>0.21295713329555679</v>
      </c>
      <c r="I2034" s="7" cm="1">
        <f t="array" ref="I2034">SUMPRODUCT(("SUP_WSTBIO"=[1]OUT_SyntheticFuels!$C$4:$C$1000)*1,("Var_cap"=[1]OUT_SyntheticFuels!$B$4:$B$1000)*1,[1]OUT_SyntheticFuels!H$4:H$1000)</f>
        <v>0.21222419537193155</v>
      </c>
      <c r="J2034" s="7" cm="1">
        <f t="array" ref="J2034">SUMPRODUCT(("SUP_WSTBIO"=[1]OUT_SyntheticFuels!$C$4:$C$1000)*1,("Var_cap"=[1]OUT_SyntheticFuels!$B$4:$B$1000)*1,[1]OUT_SyntheticFuels!I$4:I$1000)</f>
        <v>0.20567743456043289</v>
      </c>
      <c r="K2034" s="7" cm="1">
        <f t="array" ref="K2034">SUMPRODUCT(("SUP_WSTBIO"=[1]OUT_SyntheticFuels!$C$4:$C$1000)*1,("Var_cap"=[1]OUT_SyntheticFuels!$B$4:$B$1000)*1,[1]OUT_SyntheticFuels!J$4:J$1000)</f>
        <v>0.19358836745211982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2.2469986231991799E-5</v>
      </c>
      <c r="K2036" s="7" cm="1">
        <f t="array" ref="K2036">SUMPRODUCT(("SUP_WSTHTGBIO"=[1]OUT_SyntheticFuels!$C$4:$C$1000)*1,("Var_cap"=[1]OUT_SyntheticFuels!$B$4:$B$1000)*1,[1]OUT_SyntheticFuels!J$4:J$1000)</f>
        <v>2.265713428454101E-5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7.1866738857620003E-6</v>
      </c>
      <c r="K2037" s="7" cm="1">
        <f t="array" ref="K2037">SUMPRODUCT(("SUP_WSTHTGBIOCCS"=[1]OUT_SyntheticFuels!$C$4:$C$1000)*1,("Var_cap"=[1]OUT_SyntheticFuels!$B$4:$B$1000)*1,[1]OUT_SyntheticFuels!J$4:J$1000)</f>
        <v>8.8413915763697609E-6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1.2896005782536001E-6</v>
      </c>
      <c r="G2038" s="7" cm="1">
        <f t="array" ref="G2038">SUMPRODUCT(("SUP_WODBIO"=[1]OUT_SyntheticFuels!$C$4:$C$1000)*1,("Var_cap"=[1]OUT_SyntheticFuels!$B$4:$B$1000)*1,[1]OUT_SyntheticFuels!F$4:F$1000)</f>
        <v>3.9127733593342804E-5</v>
      </c>
      <c r="H2038" s="7" cm="1">
        <f t="array" ref="H2038">SUMPRODUCT(("SUP_WODBIO"=[1]OUT_SyntheticFuels!$C$4:$C$1000)*1,("Var_cap"=[1]OUT_SyntheticFuels!$B$4:$B$1000)*1,[1]OUT_SyntheticFuels!G$4:G$1000)</f>
        <v>3.9876064951305262E-5</v>
      </c>
      <c r="I2038" s="7" cm="1">
        <f t="array" ref="I2038">SUMPRODUCT(("SUP_WODBIO"=[1]OUT_SyntheticFuels!$C$4:$C$1000)*1,("Var_cap"=[1]OUT_SyntheticFuels!$B$4:$B$1000)*1,[1]OUT_SyntheticFuels!H$4:H$1000)</f>
        <v>4.0024909603430664E-5</v>
      </c>
      <c r="J2038" s="7" cm="1">
        <f t="array" ref="J2038">SUMPRODUCT(("SUP_WODBIO"=[1]OUT_SyntheticFuels!$C$4:$C$1000)*1,("Var_cap"=[1]OUT_SyntheticFuels!$B$4:$B$1000)*1,[1]OUT_SyntheticFuels!I$4:I$1000)</f>
        <v>3.3513474547824568E-5</v>
      </c>
      <c r="K2038" s="7" cm="1">
        <f t="array" ref="K2038">SUMPRODUCT(("SUP_WODBIO"=[1]OUT_SyntheticFuels!$C$4:$C$1000)*1,("Var_cap"=[1]OUT_SyntheticFuels!$B$4:$B$1000)*1,[1]OUT_SyntheticFuels!J$4:J$1000)</f>
        <v>1.9564765707221845E-5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1.74451655910164E-5</v>
      </c>
      <c r="K2039" s="7" cm="1">
        <f t="array" ref="K2039">SUMPRODUCT(("SUP_WODBIOCCS"=[1]OUT_SyntheticFuels!$C$4:$C$1000)*1,("Var_cap"=[1]OUT_SyntheticFuels!$B$4:$B$1000)*1,[1]OUT_SyntheticFuels!J$4:J$1000)</f>
        <v>1.75549736868388E-5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4.2386622455705805E-2</v>
      </c>
      <c r="G2040" s="7" cm="1">
        <f t="array" ref="G2040">SUMPRODUCT(("SUP_BIONGA"=[1]OUT_SyntheticFuels!$C$4:$C$1000)*1,("Var_cap"=[1]OUT_SyntheticFuels!$B$4:$B$1000)*1,[1]OUT_SyntheticFuels!F$4:F$1000)</f>
        <v>0.17025916141415587</v>
      </c>
      <c r="H2040" s="7" cm="1">
        <f t="array" ref="H2040">SUMPRODUCT(("SUP_BIONGA"=[1]OUT_SyntheticFuels!$C$4:$C$1000)*1,("Var_cap"=[1]OUT_SyntheticFuels!$B$4:$B$1000)*1,[1]OUT_SyntheticFuels!G$4:G$1000)</f>
        <v>0.14226601946812567</v>
      </c>
      <c r="I2040" s="7" cm="1">
        <f t="array" ref="I2040">SUMPRODUCT(("SUP_BIONGA"=[1]OUT_SyntheticFuels!$C$4:$C$1000)*1,("Var_cap"=[1]OUT_SyntheticFuels!$B$4:$B$1000)*1,[1]OUT_SyntheticFuels!H$4:H$1000)</f>
        <v>0.14224851747928258</v>
      </c>
      <c r="J2040" s="7" cm="1">
        <f t="array" ref="J2040">SUMPRODUCT(("SUP_BIONGA"=[1]OUT_SyntheticFuels!$C$4:$C$1000)*1,("Var_cap"=[1]OUT_SyntheticFuels!$B$4:$B$1000)*1,[1]OUT_SyntheticFuels!I$4:I$1000)</f>
        <v>0.14332568393642256</v>
      </c>
      <c r="K2040" s="7" cm="1">
        <f t="array" ref="K2040">SUMPRODUCT(("SUP_BIONGA"=[1]OUT_SyntheticFuels!$C$4:$C$1000)*1,("Var_cap"=[1]OUT_SyntheticFuels!$B$4:$B$1000)*1,[1]OUT_SyntheticFuels!J$4:J$1000)</f>
        <v>0.14477041149725123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0.35523368919578746</v>
      </c>
      <c r="G2041" s="7" cm="1">
        <f t="array" ref="G2041">SUMPRODUCT(("CT_CWODPLT"=[1]OUT_SyntheticFuels!$C$4:$C$1000)*1,("Var_cap"=[1]OUT_SyntheticFuels!$B$4:$B$1000)*1,[1]OUT_SyntheticFuels!F$4:F$1000)</f>
        <v>0.411160824527946</v>
      </c>
      <c r="H2041" s="7" cm="1">
        <f t="array" ref="H2041">SUMPRODUCT(("CT_CWODPLT"=[1]OUT_SyntheticFuels!$C$4:$C$1000)*1,("Var_cap"=[1]OUT_SyntheticFuels!$B$4:$B$1000)*1,[1]OUT_SyntheticFuels!G$4:G$1000)</f>
        <v>0.41116566861220177</v>
      </c>
      <c r="I2041" s="7" cm="1">
        <f t="array" ref="I2041">SUMPRODUCT(("CT_CWODPLT"=[1]OUT_SyntheticFuels!$C$4:$C$1000)*1,("Var_cap"=[1]OUT_SyntheticFuels!$B$4:$B$1000)*1,[1]OUT_SyntheticFuels!H$4:H$1000)</f>
        <v>0.41320064233999709</v>
      </c>
      <c r="J2041" s="7" cm="1">
        <f t="array" ref="J2041">SUMPRODUCT(("CT_CWODPLT"=[1]OUT_SyntheticFuels!$C$4:$C$1000)*1,("Var_cap"=[1]OUT_SyntheticFuels!$B$4:$B$1000)*1,[1]OUT_SyntheticFuels!I$4:I$1000)</f>
        <v>0.44954607461159707</v>
      </c>
      <c r="K2041" s="7" cm="1">
        <f t="array" ref="K2041">SUMPRODUCT(("CT_CWODPLT"=[1]OUT_SyntheticFuels!$C$4:$C$1000)*1,("Var_cap"=[1]OUT_SyntheticFuels!$B$4:$B$1000)*1,[1]OUT_SyntheticFuels!J$4:J$1000)</f>
        <v>0.45832535864783458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1.3360891591592199E-6</v>
      </c>
      <c r="J2042" s="7" cm="1">
        <f t="array" ref="J2042">SUMPRODUCT(("SUP_H2NGA"=[1]OUT_SyntheticFuels!$C$4:$C$1000)*1,("Var_cap"=[1]OUT_SyntheticFuels!$B$4:$B$1000)*1,[1]OUT_SyntheticFuels!I$4:I$1000)</f>
        <v>1.6673452307458452E-4</v>
      </c>
      <c r="K2042" s="7" cm="1">
        <f t="array" ref="K2042">SUMPRODUCT(("SUP_H2NGA"=[1]OUT_SyntheticFuels!$C$4:$C$1000)*1,("Var_cap"=[1]OUT_SyntheticFuels!$B$4:$B$1000)*1,[1]OUT_SyntheticFuels!J$4:J$1000)</f>
        <v>1.6835973187487091E-4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2.0492776798314899E-6</v>
      </c>
      <c r="J2043" s="7" cm="1">
        <f t="array" ref="J2043">SUMPRODUCT(("SUP_H2DSL"=[1]OUT_SyntheticFuels!$C$4:$C$1000)*1,("Var_cap"=[1]OUT_SyntheticFuels!$B$4:$B$1000)*1,[1]OUT_SyntheticFuels!I$4:I$1000)</f>
        <v>0.41808365488770538</v>
      </c>
      <c r="K2043" s="7" cm="1">
        <f t="array" ref="K2043">SUMPRODUCT(("SUP_H2DSL"=[1]OUT_SyntheticFuels!$C$4:$C$1000)*1,("Var_cap"=[1]OUT_SyntheticFuels!$B$4:$B$1000)*1,[1]OUT_SyntheticFuels!J$4:J$1000)</f>
        <v>1.1437833381482032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2.0582836263304902E-6</v>
      </c>
      <c r="J2044" s="7" cm="1">
        <f t="array" ref="J2044">SUMPRODUCT(("SUP_H2GSL"=[1]OUT_SyntheticFuels!$C$4:$C$1000)*1,("Var_cap"=[1]OUT_SyntheticFuels!$B$4:$B$1000)*1,[1]OUT_SyntheticFuels!I$4:I$1000)</f>
        <v>4.6065490931674946E-2</v>
      </c>
      <c r="K2044" s="7" cm="1">
        <f t="array" ref="K2044">SUMPRODUCT(("SUP_H2GSL"=[1]OUT_SyntheticFuels!$C$4:$C$1000)*1,("Var_cap"=[1]OUT_SyntheticFuels!$B$4:$B$1000)*1,[1]OUT_SyntheticFuels!J$4:J$1000)</f>
        <v>4.6062917217498139E-2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713.32068656009108</v>
      </c>
      <c r="D3" s="3">
        <f t="shared" ref="D3:H3" si="0">SUM(D4:D7)</f>
        <v>703.77381618350103</v>
      </c>
      <c r="E3" s="3">
        <f t="shared" si="0"/>
        <v>683.40760176016613</v>
      </c>
      <c r="F3" s="3">
        <f t="shared" si="0"/>
        <v>633.60172781781114</v>
      </c>
      <c r="G3" s="3">
        <f t="shared" si="0"/>
        <v>575.6442307756472</v>
      </c>
      <c r="H3" s="3">
        <f t="shared" si="0"/>
        <v>545.59300142263078</v>
      </c>
    </row>
    <row r="4" spans="2:8" x14ac:dyDescent="0.3">
      <c r="B4" s="25" t="s">
        <v>1728</v>
      </c>
      <c r="C4" s="1">
        <f>'SPS1'!F761</f>
        <v>142.21735401964671</v>
      </c>
      <c r="D4" s="1">
        <f>'SPS1'!G761</f>
        <v>140.22033176440277</v>
      </c>
      <c r="E4" s="1">
        <f>'SPS1'!H761</f>
        <v>140.99610275433773</v>
      </c>
      <c r="F4" s="1">
        <f>'SPS1'!I761</f>
        <v>144.59429343227146</v>
      </c>
      <c r="G4" s="1">
        <f>'SPS1'!J761</f>
        <v>146.83288967052567</v>
      </c>
      <c r="H4" s="1">
        <f>'SPS1'!K761</f>
        <v>151.82693657183026</v>
      </c>
    </row>
    <row r="5" spans="2:8" x14ac:dyDescent="0.3">
      <c r="B5" s="25" t="s">
        <v>1729</v>
      </c>
      <c r="C5" s="1">
        <f>'SPS1'!F880</f>
        <v>140.10106259091725</v>
      </c>
      <c r="D5" s="1">
        <f>'SPS1'!G880</f>
        <v>139.81312856359546</v>
      </c>
      <c r="E5" s="1">
        <f>'SPS1'!H880</f>
        <v>142.5092186779581</v>
      </c>
      <c r="F5" s="1">
        <f>'SPS1'!I880</f>
        <v>137.46500180315005</v>
      </c>
      <c r="G5" s="1">
        <f>'SPS1'!J880</f>
        <v>126.04624466985122</v>
      </c>
      <c r="H5" s="1">
        <f>'SPS1'!K880</f>
        <v>115.38712065936978</v>
      </c>
    </row>
    <row r="6" spans="2:8" x14ac:dyDescent="0.3">
      <c r="B6" s="25" t="s">
        <v>1730</v>
      </c>
      <c r="C6" s="1">
        <f>'SPS1'!F970</f>
        <v>217.10158411700317</v>
      </c>
      <c r="D6" s="1">
        <f>'SPS1'!G970</f>
        <v>216.42975284700356</v>
      </c>
      <c r="E6" s="1">
        <f>'SPS1'!H970</f>
        <v>215.01189329370268</v>
      </c>
      <c r="F6" s="1">
        <f>'SPS1'!I970</f>
        <v>210.97555017545196</v>
      </c>
      <c r="G6" s="1">
        <f>'SPS1'!J970</f>
        <v>192.26134013937258</v>
      </c>
      <c r="H6" s="1">
        <f>'SPS1'!K970</f>
        <v>180.13466991505868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213.90068583252389</v>
      </c>
      <c r="D7" s="1">
        <f>'SPS1'!G1134+'SPS1'!G1313+'SPS1'!G1397+'SPS1'!G1481+'SPS1'!G1488+'SPS1'!G1495+'SPS1'!G1544+'SPS1'!G1591+'SPS1'!G1638</f>
        <v>207.31060300849921</v>
      </c>
      <c r="E7" s="1">
        <f>'SPS1'!H1134+'SPS1'!H1313+'SPS1'!H1397+'SPS1'!H1481+'SPS1'!H1488+'SPS1'!H1495+'SPS1'!H1544+'SPS1'!H1591+'SPS1'!H1638</f>
        <v>184.89038703416759</v>
      </c>
      <c r="F7" s="1">
        <f>'SPS1'!I1134+'SPS1'!I1313+'SPS1'!I1397+'SPS1'!I1481+'SPS1'!I1488+'SPS1'!I1495+'SPS1'!I1544+'SPS1'!I1591+'SPS1'!I1638</f>
        <v>140.56688240693768</v>
      </c>
      <c r="G7" s="1">
        <f>'SPS1'!J1134+'SPS1'!J1313+'SPS1'!J1397+'SPS1'!J1481+'SPS1'!J1488+'SPS1'!J1495+'SPS1'!J1544+'SPS1'!J1591+'SPS1'!J1638</f>
        <v>110.50375629589776</v>
      </c>
      <c r="H7" s="1">
        <f>'SPS1'!K1134+'SPS1'!K1313+'SPS1'!K1397+'SPS1'!K1481+'SPS1'!K1488+'SPS1'!K1495+'SPS1'!K1544+'SPS1'!K1591+'SPS1'!K1638</f>
        <v>98.244274276372096</v>
      </c>
    </row>
    <row r="8" spans="2:8" x14ac:dyDescent="0.3">
      <c r="B8" s="2" t="s">
        <v>1736</v>
      </c>
      <c r="C8" s="3">
        <f>SUM(C9:C12)</f>
        <v>508.7710876048547</v>
      </c>
      <c r="D8" s="3">
        <f t="shared" ref="D8:H8" si="1">SUM(D9:D12)</f>
        <v>494.9094424470905</v>
      </c>
      <c r="E8" s="3">
        <f t="shared" si="1"/>
        <v>483.53503908033372</v>
      </c>
      <c r="F8" s="3">
        <f t="shared" si="1"/>
        <v>514.07291889450687</v>
      </c>
      <c r="G8" s="3">
        <f t="shared" si="1"/>
        <v>473.67041223036449</v>
      </c>
      <c r="H8" s="3">
        <f t="shared" si="1"/>
        <v>475.7731969437454</v>
      </c>
    </row>
    <row r="9" spans="2:8" x14ac:dyDescent="0.3">
      <c r="B9" s="25" t="s">
        <v>1733</v>
      </c>
      <c r="C9" s="1">
        <f>'SPS1'!F289+'SPS1'!F407</f>
        <v>493.43869315436956</v>
      </c>
      <c r="D9" s="1">
        <f>'SPS1'!G289+'SPS1'!G407</f>
        <v>473.32942176288884</v>
      </c>
      <c r="E9" s="1">
        <f>'SPS1'!H289+'SPS1'!H407</f>
        <v>457.5564473684845</v>
      </c>
      <c r="F9" s="1">
        <f>'SPS1'!I289+'SPS1'!I407</f>
        <v>487.18595826454163</v>
      </c>
      <c r="G9" s="1">
        <f>'SPS1'!J289+'SPS1'!J407</f>
        <v>432.36101702881228</v>
      </c>
      <c r="H9" s="1">
        <f>'SPS1'!K289+'SPS1'!K407</f>
        <v>404.20975677641985</v>
      </c>
    </row>
    <row r="10" spans="2:8" x14ac:dyDescent="0.3">
      <c r="B10" s="25" t="s">
        <v>1734</v>
      </c>
      <c r="C10" s="1">
        <f>'SPS1'!F588+'SPS1'!F602+'SPS1'!F642</f>
        <v>15.324975901863189</v>
      </c>
      <c r="D10" s="1">
        <f>'SPS1'!G588+'SPS1'!G602+'SPS1'!G642</f>
        <v>21.552862976299107</v>
      </c>
      <c r="E10" s="1">
        <f>'SPS1'!H588+'SPS1'!H602+'SPS1'!H642</f>
        <v>25.944664858175134</v>
      </c>
      <c r="F10" s="1">
        <f>'SPS1'!I588+'SPS1'!I602+'SPS1'!I642</f>
        <v>26.766694811506088</v>
      </c>
      <c r="G10" s="1">
        <f>'SPS1'!J588+'SPS1'!J602+'SPS1'!J642</f>
        <v>27.825759931309076</v>
      </c>
      <c r="H10" s="1">
        <f>'SPS1'!K588+'SPS1'!K602+'SPS1'!K642</f>
        <v>35.813343744590362</v>
      </c>
    </row>
    <row r="11" spans="2:8" x14ac:dyDescent="0.3">
      <c r="B11" s="25" t="s">
        <v>1732</v>
      </c>
      <c r="C11" s="1">
        <f>'SPS1'!F677</f>
        <v>7.418548621963424E-3</v>
      </c>
      <c r="D11" s="1">
        <f>'SPS1'!G677</f>
        <v>2.7157707902579934E-2</v>
      </c>
      <c r="E11" s="1">
        <f>'SPS1'!H677</f>
        <v>3.3926853674049712E-2</v>
      </c>
      <c r="F11" s="1">
        <f>'SPS1'!I677</f>
        <v>0.12026581845917959</v>
      </c>
      <c r="G11" s="1">
        <f>'SPS1'!J677</f>
        <v>13.483584556473534</v>
      </c>
      <c r="H11" s="1">
        <f>'SPS1'!K677</f>
        <v>35.749842813408009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5.0713769609674377E-5</v>
      </c>
      <c r="H12" s="1">
        <f>'SPS1'!K1702</f>
        <v>2.5360932713512668E-4</v>
      </c>
    </row>
    <row r="13" spans="2:8" x14ac:dyDescent="0.3">
      <c r="B13" s="2" t="s">
        <v>1737</v>
      </c>
      <c r="C13" s="3">
        <f>'SPS1'!F2+'SPS1'!F20-'SPS1'!F55</f>
        <v>961.89692789559035</v>
      </c>
      <c r="D13" s="3">
        <f>'SPS1'!G2+'SPS1'!G20-'SPS1'!G55</f>
        <v>959.93606702088437</v>
      </c>
      <c r="E13" s="3">
        <f>'SPS1'!H2+'SPS1'!H20-'SPS1'!H55</f>
        <v>898.93905037809327</v>
      </c>
      <c r="F13" s="3">
        <f>'SPS1'!I2+'SPS1'!I20-'SPS1'!I55</f>
        <v>857.65235641935055</v>
      </c>
      <c r="G13" s="3">
        <f>'SPS1'!J2+'SPS1'!J20-'SPS1'!J55</f>
        <v>721.49601186236634</v>
      </c>
      <c r="H13" s="3">
        <f>'SPS1'!K2+'SPS1'!K20-'SPS1'!K55</f>
        <v>649.0266710357547</v>
      </c>
    </row>
    <row r="14" spans="2:8" x14ac:dyDescent="0.3">
      <c r="B14" s="25" t="s">
        <v>1738</v>
      </c>
      <c r="C14" s="1">
        <f>'SPS1'!F2</f>
        <v>299.34491286053901</v>
      </c>
      <c r="D14" s="1">
        <f>'SPS1'!G2</f>
        <v>292.06375580023769</v>
      </c>
      <c r="E14" s="1">
        <f>'SPS1'!H2</f>
        <v>335.95502122135503</v>
      </c>
      <c r="F14" s="1">
        <f>'SPS1'!I2</f>
        <v>363.97103894662501</v>
      </c>
      <c r="G14" s="1">
        <f>'SPS1'!J2</f>
        <v>425.95000100427472</v>
      </c>
      <c r="H14" s="1">
        <f>'SPS1'!K2</f>
        <v>567.48213856789823</v>
      </c>
    </row>
    <row r="15" spans="2:8" x14ac:dyDescent="0.3">
      <c r="B15" s="25" t="s">
        <v>19</v>
      </c>
      <c r="C15" s="1">
        <f>'SPS1'!F20</f>
        <v>779.72202013153628</v>
      </c>
      <c r="D15" s="1">
        <f>'SPS1'!G20</f>
        <v>703.30818367436734</v>
      </c>
      <c r="E15" s="1">
        <f>'SPS1'!H20</f>
        <v>617.83391787194</v>
      </c>
      <c r="F15" s="1">
        <f>'SPS1'!I20</f>
        <v>524.70647941288041</v>
      </c>
      <c r="G15" s="1">
        <f>'SPS1'!J20</f>
        <v>309.53014822292772</v>
      </c>
      <c r="H15" s="1">
        <f>'SPS1'!K20</f>
        <v>103.80497834260376</v>
      </c>
    </row>
    <row r="16" spans="2:8" x14ac:dyDescent="0.3">
      <c r="B16" s="25" t="s">
        <v>24</v>
      </c>
      <c r="C16" s="1">
        <f>'SPS1'!F55</f>
        <v>117.1700050964848</v>
      </c>
      <c r="D16" s="1">
        <f>'SPS1'!G55</f>
        <v>35.435872453720627</v>
      </c>
      <c r="E16" s="1">
        <f>'SPS1'!H55</f>
        <v>54.849888715201836</v>
      </c>
      <c r="F16" s="1">
        <f>'SPS1'!I55</f>
        <v>31.025161940154945</v>
      </c>
      <c r="G16" s="1">
        <f>'SPS1'!J55</f>
        <v>13.984137364836098</v>
      </c>
      <c r="H16" s="1">
        <f>'SPS1'!K55</f>
        <v>22.260445874747216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