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4_Projects_Proposals\01_Current Projects\2022 - AEGIS-CH\SP4 - STEM\"/>
    </mc:Choice>
  </mc:AlternateContent>
  <xr:revisionPtr revIDLastSave="0" documentId="13_ncr:1_{7F282049-528B-4DD1-A9F0-DD18285316FC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K1688" i="1" a="1"/>
  <c r="K1688" i="1" s="1"/>
  <c r="H1688" i="1" a="1"/>
  <c r="H1688" i="1" s="1"/>
  <c r="I1688" i="1" a="1"/>
  <c r="I1688" i="1" s="1"/>
  <c r="J1688" i="1" a="1"/>
  <c r="J1688" i="1" s="1"/>
  <c r="F1688" i="1" a="1"/>
  <c r="F1688" i="1" s="1"/>
  <c r="G1688" i="1" a="1"/>
  <c r="G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J2016" i="1" a="1"/>
  <c r="J2016" i="1" s="1"/>
  <c r="H2013" i="1" a="1"/>
  <c r="H2013" i="1" s="1"/>
  <c r="H2014" i="1" s="1" a="1"/>
  <c r="H2014" i="1" s="1"/>
  <c r="J2013" i="1" a="1"/>
  <c r="J2013" i="1" s="1"/>
  <c r="K2011" i="1" a="1"/>
  <c r="K2011" i="1" s="1"/>
  <c r="J2010" i="1" a="1"/>
  <c r="J2010" i="1" s="1"/>
  <c r="K2013" i="1" a="1"/>
  <c r="K2013" i="1" s="1"/>
  <c r="K2014" i="1" s="1" a="1"/>
  <c r="K2014" i="1" s="1"/>
  <c r="H2010" i="1" a="1"/>
  <c r="H2010" i="1" s="1"/>
  <c r="I2010" i="1" a="1"/>
  <c r="I2010" i="1" s="1"/>
  <c r="I2011" i="1" a="1"/>
  <c r="I2011" i="1" s="1"/>
  <c r="I2012" i="1" s="1" a="1"/>
  <c r="I2012" i="1" s="1"/>
  <c r="J2015" i="1" a="1"/>
  <c r="J2015" i="1" s="1"/>
  <c r="J2011" i="1" a="1"/>
  <c r="J2011" i="1" s="1"/>
  <c r="J2012" i="1" s="1" a="1"/>
  <c r="J2012" i="1" s="1"/>
  <c r="J2014" i="1" a="1"/>
  <c r="J2014" i="1" s="1"/>
  <c r="H2011" i="1" a="1"/>
  <c r="H2011" i="1" s="1"/>
  <c r="H2015" i="1" a="1"/>
  <c r="H2015" i="1" s="1"/>
  <c r="I2013" i="1" a="1"/>
  <c r="I2013" i="1" s="1"/>
  <c r="K2015" i="1" a="1"/>
  <c r="K2015" i="1" s="1"/>
  <c r="F2011" i="1" a="1"/>
  <c r="F2011" i="1" s="1"/>
  <c r="F2012" i="1" s="1" a="1"/>
  <c r="F2012" i="1" s="1"/>
  <c r="G2010" i="1" a="1"/>
  <c r="G2010" i="1" s="1"/>
  <c r="F2013" i="1" a="1"/>
  <c r="F2013" i="1" s="1"/>
  <c r="G2016" i="1" a="1"/>
  <c r="G2016" i="1" s="1"/>
  <c r="H2016" i="1" a="1"/>
  <c r="H2016" i="1" s="1"/>
  <c r="F2016" i="1" a="1"/>
  <c r="F2016" i="1" s="1"/>
  <c r="I2015" i="1" a="1"/>
  <c r="I2015" i="1" s="1"/>
  <c r="H2012" i="1" a="1"/>
  <c r="H2012" i="1" s="1"/>
  <c r="K2016" i="1" a="1"/>
  <c r="K2016" i="1" s="1"/>
  <c r="F2015" i="1" a="1"/>
  <c r="F2015" i="1" s="1"/>
  <c r="G2015" i="1" a="1"/>
  <c r="G2015" i="1" s="1"/>
  <c r="I2016" i="1" a="1"/>
  <c r="I2016" i="1" s="1"/>
  <c r="G2013" i="1" a="1"/>
  <c r="G2013" i="1" s="1"/>
  <c r="G2014" i="1" s="1" a="1"/>
  <c r="G2014" i="1" s="1"/>
  <c r="K2012" i="1" a="1"/>
  <c r="K2012" i="1" s="1"/>
  <c r="I2014" i="1" a="1"/>
  <c r="I2014" i="1" s="1"/>
  <c r="G2011" i="1" a="1"/>
  <c r="G2011" i="1" s="1"/>
  <c r="G2012" i="1" s="1" a="1"/>
  <c r="G2012" i="1" s="1"/>
  <c r="F2014" i="1" a="1"/>
  <c r="F2014" i="1" s="1"/>
  <c r="K2010" i="1" a="1"/>
  <c r="K2010" i="1" s="1"/>
  <c r="F2010" i="1" a="1"/>
  <c r="F2010" i="1" s="1"/>
  <c r="F2001" i="1" a="1"/>
  <c r="F2001" i="1" s="1"/>
  <c r="F2002" i="1" s="1" a="1"/>
  <c r="F2002" i="1" s="1"/>
  <c r="H2005" i="1" a="1"/>
  <c r="H2005" i="1" s="1"/>
  <c r="F2000" i="1" a="1"/>
  <c r="F2000" i="1" s="1"/>
  <c r="I2000" i="1" a="1"/>
  <c r="I2000" i="1" s="1"/>
  <c r="I2008" i="1" a="1"/>
  <c r="I2008" i="1" s="1"/>
  <c r="I2009" i="1" s="1" a="1"/>
  <c r="I2009" i="1" s="1"/>
  <c r="K2008" i="1" a="1"/>
  <c r="K2008" i="1" s="1"/>
  <c r="K2009" i="1" s="1" a="1"/>
  <c r="K2009" i="1" s="1"/>
  <c r="H2008" i="1" a="1"/>
  <c r="H2008" i="1" s="1"/>
  <c r="J2000" i="1" a="1"/>
  <c r="J2000" i="1" s="1"/>
  <c r="J2006" i="1" a="1"/>
  <c r="J2006" i="1" s="1"/>
  <c r="J2003" i="1" a="1"/>
  <c r="J2003" i="1"/>
  <c r="F2006" i="1" a="1"/>
  <c r="F2006" i="1" s="1"/>
  <c r="G2003" i="1" a="1"/>
  <c r="G2003" i="1" s="1"/>
  <c r="K2001" i="1" a="1"/>
  <c r="K2001" i="1" s="1"/>
  <c r="I2005" i="1" a="1"/>
  <c r="I2005" i="1" s="1"/>
  <c r="K2003" i="1" a="1"/>
  <c r="K2003" i="1" s="1"/>
  <c r="K2004" i="1" s="1" a="1"/>
  <c r="K2004" i="1" s="1"/>
  <c r="H2009" i="1" a="1"/>
  <c r="H2009" i="1" s="1"/>
  <c r="I2003" i="1" a="1"/>
  <c r="I2003" i="1" s="1"/>
  <c r="F2003" i="1" a="1"/>
  <c r="F2003" i="1" s="1"/>
  <c r="F2004" i="1" s="1" a="1"/>
  <c r="F2004" i="1" s="1"/>
  <c r="K2005" i="1" a="1"/>
  <c r="K2005" i="1" s="1"/>
  <c r="J2004" i="1" a="1"/>
  <c r="J2004" i="1" s="1"/>
  <c r="H2006" i="1" a="1"/>
  <c r="H2006" i="1" s="1"/>
  <c r="H2000" i="1" a="1"/>
  <c r="H2000" i="1" s="1"/>
  <c r="G2000" i="1" a="1"/>
  <c r="G2000" i="1" s="1"/>
  <c r="G2008" i="1" a="1"/>
  <c r="G2008" i="1" s="1"/>
  <c r="G2009" i="1" s="1" a="1"/>
  <c r="G2009" i="1" s="1"/>
  <c r="H2003" i="1" a="1"/>
  <c r="H2003" i="1" s="1"/>
  <c r="K2006" i="1" a="1"/>
  <c r="K2006" i="1" s="1"/>
  <c r="I2006" i="1" a="1"/>
  <c r="I2006" i="1" s="1"/>
  <c r="G2006" i="1" a="1"/>
  <c r="G2006" i="1" s="1"/>
  <c r="J2005" i="1" a="1"/>
  <c r="J2005" i="1" s="1"/>
  <c r="F2005" i="1" a="1"/>
  <c r="F2005" i="1" s="1"/>
  <c r="G2004" i="1" a="1"/>
  <c r="G2004" i="1" s="1"/>
  <c r="K2000" i="1" a="1"/>
  <c r="K2000" i="1" s="1"/>
  <c r="J2001" i="1" a="1"/>
  <c r="J2001" i="1" s="1"/>
  <c r="J2002" i="1" s="1" a="1"/>
  <c r="J2002" i="1" s="1"/>
  <c r="J2008" i="1" a="1"/>
  <c r="J2008" i="1" s="1"/>
  <c r="J2009" i="1" s="1" a="1"/>
  <c r="J2009" i="1" s="1"/>
  <c r="I2001" i="1" a="1"/>
  <c r="I2001" i="1" s="1"/>
  <c r="I2002" i="1" s="1" a="1"/>
  <c r="I2002" i="1" s="1"/>
  <c r="G2001" i="1" a="1"/>
  <c r="G2001" i="1"/>
  <c r="K2002" i="1" a="1"/>
  <c r="K2002" i="1" s="1"/>
  <c r="G2002" i="1" a="1"/>
  <c r="G2002" i="1" s="1"/>
  <c r="F2008" i="1" a="1"/>
  <c r="F2008" i="1" s="1"/>
  <c r="F2009" i="1" s="1" a="1"/>
  <c r="F2009" i="1" s="1"/>
  <c r="H2001" i="1" a="1"/>
  <c r="H2001" i="1" s="1"/>
  <c r="H2002" i="1" s="1" a="1"/>
  <c r="H2002" i="1" s="1"/>
  <c r="G2005" i="1" a="1"/>
  <c r="G2005" i="1" s="1"/>
  <c r="H2004" i="1" a="1"/>
  <c r="H2004" i="1" s="1"/>
  <c r="I2004" i="1" a="1"/>
  <c r="I2004" i="1" s="1"/>
  <c r="K1998" i="1" a="1"/>
  <c r="K1998" i="1" s="1"/>
  <c r="K1999" i="1" s="1" a="1"/>
  <c r="K1999" i="1" s="1"/>
  <c r="F1996" i="1" a="1"/>
  <c r="F1996" i="1" s="1"/>
  <c r="G1989" i="1" a="1"/>
  <c r="G1989" i="1" s="1"/>
  <c r="J1991" i="1" a="1"/>
  <c r="J1991" i="1" s="1"/>
  <c r="G1991" i="1" a="1"/>
  <c r="G1991" i="1" s="1"/>
  <c r="J1998" i="1" a="1"/>
  <c r="J1998" i="1" s="1"/>
  <c r="J1999" i="1" s="1" a="1"/>
  <c r="J1999" i="1" s="1"/>
  <c r="J1994" i="1" a="1"/>
  <c r="J1994" i="1" s="1"/>
  <c r="I1990" i="1" a="1"/>
  <c r="I1990" i="1" s="1"/>
  <c r="K1995" i="1" a="1"/>
  <c r="K1995" i="1" s="1"/>
  <c r="G1990" i="1" a="1"/>
  <c r="G1990" i="1"/>
  <c r="K1990" i="1" a="1"/>
  <c r="K1990" i="1" s="1"/>
  <c r="H1988" i="1" a="1"/>
  <c r="H1988" i="1" s="1"/>
  <c r="I1998" i="1" a="1"/>
  <c r="I1998" i="1" s="1"/>
  <c r="I1999" i="1" s="1" a="1"/>
  <c r="I1999" i="1" s="1"/>
  <c r="H1998" i="1" a="1"/>
  <c r="H1998" i="1" s="1"/>
  <c r="H1999" i="1" s="1" a="1"/>
  <c r="H1999" i="1" s="1"/>
  <c r="K1994" i="1" a="1"/>
  <c r="K1994" i="1" s="1"/>
  <c r="I1994" i="1" a="1"/>
  <c r="I1994" i="1" s="1"/>
  <c r="H1992" i="1" a="1"/>
  <c r="H1992" i="1" s="1"/>
  <c r="H1990" i="1" a="1"/>
  <c r="H1990" i="1" s="1"/>
  <c r="K1989" i="1" a="1"/>
  <c r="K1989" i="1" s="1"/>
  <c r="G1998" i="1" a="1"/>
  <c r="G1998" i="1" s="1"/>
  <c r="G1999" i="1" s="1" a="1"/>
  <c r="G1999" i="1" s="1"/>
  <c r="H1989" i="1" a="1"/>
  <c r="H1989" i="1" s="1"/>
  <c r="G1993" i="1" a="1"/>
  <c r="G1993" i="1" s="1"/>
  <c r="I1991" i="1" a="1"/>
  <c r="I1991" i="1" s="1"/>
  <c r="F1990" i="1" a="1"/>
  <c r="F1990" i="1" s="1"/>
  <c r="F1989" i="1" a="1"/>
  <c r="F1989" i="1" s="1"/>
  <c r="G1992" i="1" a="1"/>
  <c r="G1992" i="1" s="1"/>
  <c r="K1988" i="1" a="1"/>
  <c r="K1988" i="1" s="1"/>
  <c r="H1996" i="1" a="1"/>
  <c r="H1996" i="1"/>
  <c r="H1993" i="1" a="1"/>
  <c r="H1993" i="1" s="1"/>
  <c r="K1992" i="1" a="1"/>
  <c r="K1992" i="1" s="1"/>
  <c r="K1991" i="1" a="1"/>
  <c r="K1991" i="1" s="1"/>
  <c r="I1995" i="1" a="1"/>
  <c r="I1995" i="1" s="1"/>
  <c r="G1988" i="1" a="1"/>
  <c r="G1988" i="1" s="1"/>
  <c r="I1993" i="1" a="1"/>
  <c r="I1993" i="1"/>
  <c r="F1993" i="1" a="1"/>
  <c r="F1993" i="1" s="1"/>
  <c r="I1989" i="1" a="1"/>
  <c r="I1989" i="1" s="1"/>
  <c r="J1996" i="1" a="1"/>
  <c r="J1996" i="1" s="1"/>
  <c r="F1998" i="1" a="1"/>
  <c r="F1998" i="1" s="1"/>
  <c r="K1996" i="1" a="1"/>
  <c r="K1996" i="1" s="1"/>
  <c r="I1996" i="1" a="1"/>
  <c r="I1996" i="1"/>
  <c r="F1988" i="1" a="1"/>
  <c r="F1988" i="1" s="1"/>
  <c r="J1990" i="1" a="1"/>
  <c r="J1990" i="1" s="1"/>
  <c r="G1996" i="1" a="1"/>
  <c r="G1996" i="1" s="1"/>
  <c r="J1989" i="1" a="1"/>
  <c r="J1989" i="1" s="1"/>
  <c r="J1995" i="1" a="1"/>
  <c r="J1995" i="1" s="1"/>
  <c r="F1991" i="1" a="1"/>
  <c r="F1991" i="1" s="1"/>
  <c r="H1991" i="1" a="1"/>
  <c r="H1991" i="1" s="1"/>
  <c r="H1995" i="1" a="1"/>
  <c r="H1995" i="1" s="1"/>
  <c r="G1995" i="1" a="1"/>
  <c r="G1995" i="1" s="1"/>
  <c r="F1995" i="1" a="1"/>
  <c r="F1995" i="1" s="1"/>
  <c r="H1994" i="1" a="1"/>
  <c r="H1994" i="1" s="1"/>
  <c r="I1988" i="1" a="1"/>
  <c r="I1988" i="1" s="1"/>
  <c r="J1993" i="1" a="1"/>
  <c r="J1993" i="1" s="1"/>
  <c r="G1994" i="1" a="1"/>
  <c r="G1994" i="1" s="1"/>
  <c r="F1994" i="1" a="1"/>
  <c r="F1994" i="1" s="1"/>
  <c r="K1993" i="1" a="1"/>
  <c r="K1993" i="1" s="1"/>
  <c r="F1992" i="1" a="1"/>
  <c r="F1992" i="1" s="1"/>
  <c r="J1988" i="1" a="1"/>
  <c r="J1988" i="1" s="1"/>
  <c r="I1992" i="1" a="1"/>
  <c r="I1992" i="1" s="1"/>
  <c r="J1992" i="1" a="1"/>
  <c r="J1992" i="1" s="1"/>
  <c r="F1999" i="1" a="1"/>
  <c r="F1999" i="1" s="1"/>
  <c r="I1983" i="1" a="1"/>
  <c r="I1983" i="1" s="1"/>
  <c r="I1982" i="1" a="1"/>
  <c r="I1982" i="1" s="1"/>
  <c r="I1979" i="1" a="1"/>
  <c r="I1979" i="1"/>
  <c r="G1984" i="1" a="1"/>
  <c r="G1984" i="1" s="1"/>
  <c r="J1978" i="1" a="1"/>
  <c r="J1978" i="1" s="1"/>
  <c r="H1980" i="1" a="1"/>
  <c r="H1980" i="1" s="1"/>
  <c r="J1979" i="1" a="1"/>
  <c r="J1979" i="1" s="1"/>
  <c r="H1985" i="1" a="1"/>
  <c r="H1985" i="1" s="1"/>
  <c r="G1983" i="1" a="1"/>
  <c r="G1983" i="1" s="1"/>
  <c r="I1980" i="1" a="1"/>
  <c r="I1980" i="1" s="1"/>
  <c r="G1986" i="1" a="1"/>
  <c r="G1986" i="1" s="1"/>
  <c r="F1986" i="1" a="1"/>
  <c r="F1986" i="1" s="1"/>
  <c r="H1981" i="1" a="1"/>
  <c r="H1981" i="1" s="1"/>
  <c r="K1978" i="1" a="1"/>
  <c r="K1978" i="1" s="1"/>
  <c r="G1980" i="1" a="1"/>
  <c r="G1980" i="1" s="1"/>
  <c r="K1985" i="1" a="1"/>
  <c r="K1985" i="1" s="1"/>
  <c r="F1980" i="1" a="1"/>
  <c r="F1980" i="1" s="1"/>
  <c r="I1978" i="1" a="1"/>
  <c r="I1978" i="1" s="1"/>
  <c r="F1984" i="1" a="1"/>
  <c r="F1984" i="1" s="1"/>
  <c r="I1985" i="1" a="1"/>
  <c r="I1985" i="1" s="1"/>
  <c r="G1978" i="1" a="1"/>
  <c r="G1978" i="1" s="1"/>
  <c r="G1985" i="1" a="1"/>
  <c r="G1985" i="1" s="1"/>
  <c r="H1978" i="1" a="1"/>
  <c r="H1978" i="1" s="1"/>
  <c r="H1983" i="1" a="1"/>
  <c r="H1983" i="1" s="1"/>
  <c r="F1985" i="1" a="1"/>
  <c r="F1985" i="1" s="1"/>
  <c r="I1984" i="1" a="1"/>
  <c r="I1984" i="1" s="1"/>
  <c r="H1984" i="1" a="1"/>
  <c r="H1984" i="1" s="1"/>
  <c r="K1983" i="1" a="1"/>
  <c r="K1983" i="1" s="1"/>
  <c r="J1982" i="1" a="1"/>
  <c r="J1982" i="1" s="1"/>
  <c r="H1977" i="1" a="1"/>
  <c r="H1977" i="1" s="1"/>
  <c r="K1977" i="1" a="1"/>
  <c r="K1977" i="1" s="1"/>
  <c r="I1981" i="1" a="1"/>
  <c r="I1981" i="1" s="1"/>
  <c r="J1977" i="1" a="1"/>
  <c r="J1977" i="1" s="1"/>
  <c r="J1980" i="1" a="1"/>
  <c r="J1980" i="1" s="1"/>
  <c r="F1978" i="1" a="1"/>
  <c r="F1978" i="1" s="1"/>
  <c r="H1982" i="1" a="1"/>
  <c r="H1982" i="1" s="1"/>
  <c r="H1979" i="1" a="1"/>
  <c r="H1979" i="1" s="1"/>
  <c r="G1982" i="1" a="1"/>
  <c r="G1982" i="1" s="1"/>
  <c r="K1984" i="1" a="1"/>
  <c r="K1984" i="1"/>
  <c r="K1982" i="1" a="1"/>
  <c r="K1982" i="1" s="1"/>
  <c r="G1981" i="1" a="1"/>
  <c r="G1981" i="1" s="1"/>
  <c r="K1979" i="1" a="1"/>
  <c r="K1979" i="1" s="1"/>
  <c r="K1981" i="1" a="1"/>
  <c r="K1981" i="1" s="1"/>
  <c r="F1981" i="1" a="1"/>
  <c r="F1981" i="1" s="1"/>
  <c r="G1979" i="1" a="1"/>
  <c r="G1979" i="1"/>
  <c r="F1979" i="1" a="1"/>
  <c r="F1979" i="1" s="1"/>
  <c r="I1977" i="1" a="1"/>
  <c r="I1977" i="1" s="1"/>
  <c r="J1985" i="1" a="1"/>
  <c r="J1985" i="1" s="1"/>
  <c r="J1983" i="1" a="1"/>
  <c r="J1983" i="1" s="1"/>
  <c r="K1987" i="1" a="1"/>
  <c r="K1987" i="1" s="1"/>
  <c r="J1987" i="1" a="1"/>
  <c r="J1987" i="1"/>
  <c r="I1987" i="1" a="1"/>
  <c r="I1987" i="1" s="1"/>
  <c r="H1987" i="1" a="1"/>
  <c r="H1987" i="1" s="1"/>
  <c r="K1980" i="1" a="1"/>
  <c r="K1980" i="1" s="1"/>
  <c r="G1987" i="1" a="1"/>
  <c r="G1987" i="1" s="1"/>
  <c r="F1987" i="1" a="1"/>
  <c r="F1987" i="1" s="1"/>
  <c r="J1986" i="1" a="1"/>
  <c r="J1986" i="1" s="1"/>
  <c r="J1981" i="1" a="1"/>
  <c r="J1981" i="1" s="1"/>
  <c r="H1986" i="1" a="1"/>
  <c r="H1986" i="1" s="1"/>
  <c r="F1982" i="1" a="1"/>
  <c r="F1982" i="1" s="1"/>
  <c r="K1986" i="1" a="1"/>
  <c r="K1986" i="1" s="1"/>
  <c r="I1986" i="1" a="1"/>
  <c r="I1986" i="1" s="1"/>
  <c r="F1983" i="1" a="1"/>
  <c r="F1983" i="1" s="1"/>
  <c r="J1984" i="1" a="1"/>
  <c r="J1984" i="1" s="1"/>
  <c r="J1975" i="1" a="1"/>
  <c r="J1975" i="1" s="1"/>
  <c r="J1974" i="1" a="1"/>
  <c r="J1974" i="1" s="1"/>
  <c r="F1976" i="1" a="1"/>
  <c r="F1976" i="1" s="1"/>
  <c r="K1975" i="1" a="1"/>
  <c r="K1975" i="1" s="1"/>
  <c r="H1970" i="1" a="1"/>
  <c r="H1970" i="1" s="1"/>
  <c r="F1969" i="1" a="1"/>
  <c r="F1969" i="1" s="1"/>
  <c r="H1975" i="1" a="1"/>
  <c r="H1975" i="1" s="1"/>
  <c r="I1971" i="1" a="1"/>
  <c r="I1971" i="1" s="1"/>
  <c r="K1969" i="1" a="1"/>
  <c r="K1969" i="1" s="1"/>
  <c r="G1975" i="1" a="1"/>
  <c r="G1975" i="1" s="1"/>
  <c r="I1968" i="1" a="1"/>
  <c r="I1968" i="1"/>
  <c r="H1968" i="1" a="1"/>
  <c r="H1968" i="1" s="1"/>
  <c r="F1975" i="1" a="1"/>
  <c r="F1975" i="1" s="1"/>
  <c r="I1969" i="1" a="1"/>
  <c r="I1969" i="1" s="1"/>
  <c r="K1974" i="1" a="1"/>
  <c r="K1974" i="1" s="1"/>
  <c r="J1971" i="1" a="1"/>
  <c r="J1971" i="1" s="1"/>
  <c r="I1970" i="1" a="1"/>
  <c r="I1970" i="1" s="1"/>
  <c r="H1971" i="1" a="1"/>
  <c r="H1971" i="1" s="1"/>
  <c r="I1975" i="1" a="1"/>
  <c r="I1975" i="1" s="1"/>
  <c r="H1974" i="1" a="1"/>
  <c r="H1974" i="1" s="1"/>
  <c r="G1970" i="1" a="1"/>
  <c r="G1970" i="1" s="1"/>
  <c r="K1966" i="1" a="1"/>
  <c r="K1966" i="1" s="1"/>
  <c r="F1968" i="1" a="1"/>
  <c r="F1968" i="1" s="1"/>
  <c r="J1968" i="1" a="1"/>
  <c r="J1968" i="1" s="1"/>
  <c r="I1972" i="1" a="1"/>
  <c r="I1972" i="1" s="1"/>
  <c r="H1972" i="1" a="1"/>
  <c r="H1972" i="1" s="1"/>
  <c r="G1972" i="1" a="1"/>
  <c r="G1972" i="1" s="1"/>
  <c r="J1969" i="1" a="1"/>
  <c r="J1969" i="1" s="1"/>
  <c r="F1972" i="1" a="1"/>
  <c r="F1972" i="1"/>
  <c r="G1967" i="1" a="1"/>
  <c r="G1967" i="1" s="1"/>
  <c r="J1970" i="1" a="1"/>
  <c r="J1970" i="1" s="1"/>
  <c r="F1970" i="1" a="1"/>
  <c r="F1970" i="1" s="1"/>
  <c r="H1969" i="1" a="1"/>
  <c r="H1969" i="1" s="1"/>
  <c r="J1967" i="1" a="1"/>
  <c r="J1967" i="1" s="1"/>
  <c r="G1976" i="1" a="1"/>
  <c r="G1976" i="1"/>
  <c r="J1972" i="1" a="1"/>
  <c r="J1972" i="1" s="1"/>
  <c r="F1971" i="1" a="1"/>
  <c r="F1971" i="1" s="1"/>
  <c r="I1967" i="1" a="1"/>
  <c r="I1967" i="1" s="1"/>
  <c r="G1968" i="1" a="1"/>
  <c r="G1968" i="1" s="1"/>
  <c r="G1971" i="1" a="1"/>
  <c r="G1971" i="1" s="1"/>
  <c r="K1970" i="1" a="1"/>
  <c r="K1970" i="1" s="1"/>
  <c r="G1977" i="1" a="1"/>
  <c r="G1977" i="1" s="1"/>
  <c r="K1972" i="1" a="1"/>
  <c r="K1972" i="1" s="1"/>
  <c r="F1974" i="1" a="1"/>
  <c r="F1974" i="1" s="1"/>
  <c r="F1967" i="1" a="1"/>
  <c r="F1967" i="1" s="1"/>
  <c r="H1967" i="1" a="1"/>
  <c r="H1967" i="1" s="1"/>
  <c r="F1977" i="1" a="1"/>
  <c r="F1977" i="1"/>
  <c r="G1974" i="1" a="1"/>
  <c r="G1974" i="1" s="1"/>
  <c r="K1971" i="1" a="1"/>
  <c r="K1971" i="1" s="1"/>
  <c r="K1976" i="1" a="1"/>
  <c r="K1976" i="1" s="1"/>
  <c r="J1976" i="1" a="1"/>
  <c r="J1976" i="1" s="1"/>
  <c r="G1969" i="1" a="1"/>
  <c r="G1969" i="1" s="1"/>
  <c r="K1968" i="1" a="1"/>
  <c r="K1968" i="1"/>
  <c r="K1967" i="1" a="1"/>
  <c r="K1967" i="1" s="1"/>
  <c r="I1974" i="1" a="1"/>
  <c r="I1974" i="1" s="1"/>
  <c r="I1976" i="1" a="1"/>
  <c r="I1976" i="1" s="1"/>
  <c r="H1976" i="1" a="1"/>
  <c r="H1976" i="1" s="1"/>
  <c r="G1353" i="1" a="1"/>
  <c r="G1353" i="1" s="1"/>
  <c r="F1353" i="1" a="1"/>
  <c r="F1353" i="1"/>
  <c r="K1352" i="1" a="1"/>
  <c r="K1352" i="1" s="1"/>
  <c r="J1348" i="1" a="1"/>
  <c r="J1348" i="1" s="1"/>
  <c r="K1351" i="1" a="1"/>
  <c r="K1351" i="1" s="1"/>
  <c r="I1355" i="1" a="1"/>
  <c r="I1355" i="1" s="1"/>
  <c r="H1355" i="1" a="1"/>
  <c r="H1355" i="1" s="1"/>
  <c r="H1354" i="1" a="1"/>
  <c r="H1354" i="1"/>
  <c r="F1354" i="1" a="1"/>
  <c r="F1354" i="1" s="1"/>
  <c r="I1351" i="1" a="1"/>
  <c r="I1351" i="1" s="1"/>
  <c r="J1352" i="1" a="1"/>
  <c r="J1352" i="1" s="1"/>
  <c r="H1356" i="1" a="1"/>
  <c r="H1356" i="1" s="1"/>
  <c r="G1356" i="1" a="1"/>
  <c r="G1356" i="1" s="1"/>
  <c r="F1356" i="1" a="1"/>
  <c r="F1356" i="1" s="1"/>
  <c r="K1350" i="1" a="1"/>
  <c r="K1350" i="1" s="1"/>
  <c r="J1347" i="1" a="1"/>
  <c r="J1347" i="1" s="1"/>
  <c r="K1346" i="1" a="1"/>
  <c r="K1346" i="1" s="1"/>
  <c r="F1355" i="1" a="1"/>
  <c r="F1355" i="1" s="1"/>
  <c r="K1355" i="1" a="1"/>
  <c r="K1355" i="1" s="1"/>
  <c r="G1354" i="1" a="1"/>
  <c r="G1354" i="1" s="1"/>
  <c r="F1352" i="1" a="1"/>
  <c r="F1352" i="1" s="1"/>
  <c r="G1351" i="1" a="1"/>
  <c r="G1351" i="1" s="1"/>
  <c r="K1354" i="1" a="1"/>
  <c r="K1354" i="1" s="1"/>
  <c r="H1350" i="1" a="1"/>
  <c r="H1350" i="1" s="1"/>
  <c r="F1350" i="1" a="1"/>
  <c r="F1350" i="1" s="1"/>
  <c r="J1355" i="1" a="1"/>
  <c r="J1355" i="1"/>
  <c r="G1355" i="1" a="1"/>
  <c r="G1355" i="1" s="1"/>
  <c r="G1350" i="1" a="1"/>
  <c r="G1350" i="1" s="1"/>
  <c r="K1353" i="1" a="1"/>
  <c r="K1353" i="1" s="1"/>
  <c r="J1353" i="1" a="1"/>
  <c r="J1353" i="1" s="1"/>
  <c r="H1347" i="1" a="1"/>
  <c r="H1347" i="1" s="1"/>
  <c r="G1348" i="1" a="1"/>
  <c r="G1348" i="1" s="1"/>
  <c r="K1348" i="1" a="1"/>
  <c r="K1348" i="1" s="1"/>
  <c r="F1347" i="1" a="1"/>
  <c r="F1347" i="1" s="1"/>
  <c r="H1352" i="1" a="1"/>
  <c r="H1352" i="1" s="1"/>
  <c r="J1350" i="1" a="1"/>
  <c r="J1350" i="1" s="1"/>
  <c r="I1348" i="1" a="1"/>
  <c r="I1348" i="1" s="1"/>
  <c r="G1352" i="1" a="1"/>
  <c r="G1352" i="1" s="1"/>
  <c r="I1353" i="1" a="1"/>
  <c r="I1353" i="1" s="1"/>
  <c r="H1351" i="1" a="1"/>
  <c r="H1351" i="1" s="1"/>
  <c r="J1351" i="1" a="1"/>
  <c r="J1351" i="1" s="1"/>
  <c r="G1347" i="1" a="1"/>
  <c r="G1347" i="1" s="1"/>
  <c r="J1354" i="1" a="1"/>
  <c r="J1354" i="1" s="1"/>
  <c r="I1354" i="1" a="1"/>
  <c r="I1354" i="1" s="1"/>
  <c r="I1347" i="1" a="1"/>
  <c r="I1347" i="1" s="1"/>
  <c r="H1353" i="1" a="1"/>
  <c r="H1353" i="1" s="1"/>
  <c r="H1348" i="1" a="1"/>
  <c r="H1348" i="1" s="1"/>
  <c r="F1348" i="1" a="1"/>
  <c r="F1348" i="1" s="1"/>
  <c r="K1347" i="1" a="1"/>
  <c r="K1347" i="1" s="1"/>
  <c r="I1352" i="1" a="1"/>
  <c r="I1352" i="1"/>
  <c r="F1351" i="1" a="1"/>
  <c r="F1351" i="1" s="1"/>
  <c r="I1350" i="1" a="1"/>
  <c r="I1350" i="1" s="1"/>
  <c r="G1338" i="1" a="1"/>
  <c r="G1338" i="1" s="1"/>
  <c r="H1345" i="1" a="1"/>
  <c r="H1345" i="1" s="1"/>
  <c r="I1344" i="1" a="1"/>
  <c r="I1344" i="1" s="1"/>
  <c r="F1335" i="1" a="1"/>
  <c r="F1335" i="1" s="1"/>
  <c r="G1335" i="1" a="1"/>
  <c r="G1335" i="1" s="1"/>
  <c r="J1336" i="1" a="1"/>
  <c r="J1336" i="1" s="1"/>
  <c r="K1338" i="1" a="1"/>
  <c r="K1338" i="1" s="1"/>
  <c r="I1336" i="1" a="1"/>
  <c r="I1336" i="1" s="1"/>
  <c r="F1338" i="1" a="1"/>
  <c r="F1338" i="1" s="1"/>
  <c r="F1334" i="1" a="1"/>
  <c r="F1334" i="1"/>
  <c r="H1338" i="1" a="1"/>
  <c r="H1338" i="1" s="1"/>
  <c r="G1346" i="1" a="1"/>
  <c r="G1346" i="1" s="1"/>
  <c r="H1344" i="1" a="1"/>
  <c r="H1344" i="1" s="1"/>
  <c r="K1335" i="1" a="1"/>
  <c r="K1335" i="1" s="1"/>
  <c r="I1335" i="1" a="1"/>
  <c r="I1335" i="1" s="1"/>
  <c r="J1338" i="1" a="1"/>
  <c r="J1338" i="1"/>
  <c r="K1334" i="1" a="1"/>
  <c r="K1334" i="1" s="1"/>
  <c r="F1337" i="1" a="1"/>
  <c r="F1337" i="1" s="1"/>
  <c r="K1337" i="1" a="1"/>
  <c r="K1337" i="1" s="1"/>
  <c r="J1345" i="1" a="1"/>
  <c r="J1345" i="1" s="1"/>
  <c r="H1334" i="1" a="1"/>
  <c r="H1334" i="1" s="1"/>
  <c r="I1345" i="1" a="1"/>
  <c r="I1345" i="1"/>
  <c r="G1345" i="1" a="1"/>
  <c r="G1345" i="1" s="1"/>
  <c r="G1344" i="1" a="1"/>
  <c r="G1344" i="1" s="1"/>
  <c r="G1337" i="1" a="1"/>
  <c r="G1337" i="1" s="1"/>
  <c r="J1334" i="1" a="1"/>
  <c r="J1334" i="1" s="1"/>
  <c r="K1333" i="1" a="1"/>
  <c r="K1333" i="1" s="1"/>
  <c r="I1334" i="1" a="1"/>
  <c r="I1334" i="1" s="1"/>
  <c r="I1333" i="1" a="1"/>
  <c r="I1333" i="1" s="1"/>
  <c r="I1337" i="1" a="1"/>
  <c r="I1337" i="1" s="1"/>
  <c r="I1338" i="1" a="1"/>
  <c r="I1338" i="1" s="1"/>
  <c r="J1335" i="1" a="1"/>
  <c r="J1335" i="1" s="1"/>
  <c r="J1333" i="1" a="1"/>
  <c r="J1333" i="1" s="1"/>
  <c r="H1337" i="1" a="1"/>
  <c r="H1337" i="1" s="1"/>
  <c r="H1336" i="1" a="1"/>
  <c r="H1336" i="1" s="1"/>
  <c r="K1336" i="1" a="1"/>
  <c r="K1336" i="1" s="1"/>
  <c r="G1334" i="1" a="1"/>
  <c r="G1334" i="1" s="1"/>
  <c r="F1344" i="1" a="1"/>
  <c r="F1344" i="1" s="1"/>
  <c r="G1336" i="1" a="1"/>
  <c r="G1336" i="1" s="1"/>
  <c r="H1335" i="1" a="1"/>
  <c r="H1335" i="1"/>
  <c r="J1346" i="1" a="1"/>
  <c r="J1346" i="1" s="1"/>
  <c r="F1336" i="1" a="1"/>
  <c r="F1336" i="1" s="1"/>
  <c r="K1344" i="1" a="1"/>
  <c r="K1344" i="1" s="1"/>
  <c r="I1346" i="1" a="1"/>
  <c r="I1346" i="1" s="1"/>
  <c r="H1333" i="1" a="1"/>
  <c r="H1333" i="1" s="1"/>
  <c r="J1344" i="1" a="1"/>
  <c r="J1344" i="1"/>
  <c r="H1346" i="1" a="1"/>
  <c r="H1346" i="1" s="1"/>
  <c r="J1337" i="1" a="1"/>
  <c r="J1337" i="1" s="1"/>
  <c r="F1346" i="1" a="1"/>
  <c r="F1346" i="1" s="1"/>
  <c r="K1345" i="1" a="1"/>
  <c r="K1345" i="1" s="1"/>
  <c r="F1345" i="1" a="1"/>
  <c r="F1345" i="1" s="1"/>
  <c r="J1319" i="1" a="1"/>
  <c r="J1319" i="1" s="1"/>
  <c r="K1319" i="1" a="1"/>
  <c r="K1319" i="1" s="1"/>
  <c r="K1331" i="1" a="1"/>
  <c r="K1331" i="1" s="1"/>
  <c r="G1330" i="1" a="1"/>
  <c r="G1330" i="1" s="1"/>
  <c r="J1331" i="1" a="1"/>
  <c r="J1331" i="1" s="1"/>
  <c r="I1331" i="1" a="1"/>
  <c r="I1331" i="1" s="1"/>
  <c r="K1330" i="1" a="1"/>
  <c r="K1330" i="1"/>
  <c r="F1331" i="1" a="1"/>
  <c r="F1331" i="1" s="1"/>
  <c r="J1330" i="1" a="1"/>
  <c r="J1330" i="1" s="1"/>
  <c r="F1319" i="1" a="1"/>
  <c r="F1319" i="1" s="1"/>
  <c r="I1323" i="1" a="1"/>
  <c r="I1323" i="1" s="1"/>
  <c r="J1322" i="1" a="1"/>
  <c r="J1322" i="1" s="1"/>
  <c r="F1330" i="1" a="1"/>
  <c r="F1330" i="1" s="1"/>
  <c r="K1322" i="1" a="1"/>
  <c r="K1322" i="1" s="1"/>
  <c r="I1324" i="1" a="1"/>
  <c r="I1324" i="1" s="1"/>
  <c r="G1322" i="1" a="1"/>
  <c r="G1322" i="1" s="1"/>
  <c r="G1319" i="1" a="1"/>
  <c r="G1319" i="1" s="1"/>
  <c r="K1323" i="1" a="1"/>
  <c r="K1323" i="1" s="1"/>
  <c r="J1323" i="1" a="1"/>
  <c r="J1323" i="1" s="1"/>
  <c r="I1322" i="1" a="1"/>
  <c r="I1322" i="1" s="1"/>
  <c r="H1323" i="1" a="1"/>
  <c r="H1323" i="1" s="1"/>
  <c r="F1323" i="1" a="1"/>
  <c r="F1323" i="1" s="1"/>
  <c r="K1321" i="1" a="1"/>
  <c r="K1321" i="1" s="1"/>
  <c r="H1321" i="1" a="1"/>
  <c r="H1321" i="1" s="1"/>
  <c r="I1321" i="1" a="1"/>
  <c r="I1321" i="1" s="1"/>
  <c r="H1319" i="1" a="1"/>
  <c r="H1319" i="1"/>
  <c r="H1322" i="1" a="1"/>
  <c r="H1322" i="1" s="1"/>
  <c r="K1324" i="1" a="1"/>
  <c r="K1324" i="1"/>
  <c r="G1333" i="1" a="1"/>
  <c r="G1333" i="1"/>
  <c r="F1333" i="1" a="1"/>
  <c r="F1333" i="1" s="1"/>
  <c r="K1332" i="1" a="1"/>
  <c r="K1332" i="1"/>
  <c r="I1332" i="1" a="1"/>
  <c r="I1332" i="1"/>
  <c r="H1332" i="1" a="1"/>
  <c r="H1332" i="1" s="1"/>
  <c r="I1319" i="1" a="1"/>
  <c r="I1319" i="1"/>
  <c r="F1332" i="1" a="1"/>
  <c r="F1332" i="1" s="1"/>
  <c r="I1330" i="1" a="1"/>
  <c r="I1330" i="1" s="1"/>
  <c r="H1330" i="1" a="1"/>
  <c r="H1330" i="1" s="1"/>
  <c r="F1324" i="1" a="1"/>
  <c r="F1324" i="1" s="1"/>
  <c r="G1323" i="1" a="1"/>
  <c r="G1323" i="1"/>
  <c r="G1321" i="1" a="1"/>
  <c r="G1321" i="1" s="1"/>
  <c r="F1321" i="1" a="1"/>
  <c r="F1321" i="1"/>
  <c r="J1332" i="1" a="1"/>
  <c r="J1332" i="1" s="1"/>
  <c r="G1324" i="1" a="1"/>
  <c r="G1324" i="1" s="1"/>
  <c r="G1332" i="1" a="1"/>
  <c r="G1332" i="1"/>
  <c r="H1324" i="1" a="1"/>
  <c r="H1324" i="1"/>
  <c r="H1331" i="1" a="1"/>
  <c r="H1331" i="1" s="1"/>
  <c r="G1331" i="1" a="1"/>
  <c r="G1331" i="1"/>
  <c r="J1324" i="1" a="1"/>
  <c r="J1324" i="1" s="1"/>
  <c r="F1322" i="1" a="1"/>
  <c r="F1322" i="1"/>
  <c r="J1321" i="1" a="1"/>
  <c r="J1321" i="1" s="1"/>
  <c r="K1318" i="1" a="1"/>
  <c r="K1318" i="1" s="1"/>
  <c r="I1318" i="1" a="1"/>
  <c r="I1318" i="1"/>
  <c r="J1316" i="1" a="1"/>
  <c r="J1316" i="1" s="1"/>
  <c r="F1259" i="1" a="1"/>
  <c r="F1259" i="1" s="1"/>
  <c r="G1318" i="1" a="1"/>
  <c r="G1318" i="1" s="1"/>
  <c r="F1318" i="1" a="1"/>
  <c r="F1318" i="1" s="1"/>
  <c r="F1261" i="1" a="1"/>
  <c r="F1261" i="1"/>
  <c r="J1260" i="1" a="1"/>
  <c r="J1260" i="1"/>
  <c r="J1317" i="1" a="1"/>
  <c r="J1317" i="1" s="1"/>
  <c r="H1317" i="1" a="1"/>
  <c r="H1317" i="1" s="1"/>
  <c r="G1317" i="1" a="1"/>
  <c r="G1317" i="1"/>
  <c r="I1260" i="1" a="1"/>
  <c r="I1260" i="1"/>
  <c r="K1316" i="1" a="1"/>
  <c r="K1316" i="1" s="1"/>
  <c r="H1315" i="1" a="1"/>
  <c r="H1315" i="1"/>
  <c r="K1261" i="1" a="1"/>
  <c r="K1261" i="1"/>
  <c r="K1258" i="1" a="1"/>
  <c r="K1258" i="1" s="1"/>
  <c r="I1316" i="1" a="1"/>
  <c r="I1316" i="1"/>
  <c r="G1316" i="1" a="1"/>
  <c r="G1316" i="1" s="1"/>
  <c r="G1315" i="1" a="1"/>
  <c r="G1315" i="1" s="1"/>
  <c r="H1261" i="1" a="1"/>
  <c r="H1261" i="1"/>
  <c r="K1260" i="1" a="1"/>
  <c r="K1260" i="1"/>
  <c r="H1259" i="1" a="1"/>
  <c r="H1259" i="1" s="1"/>
  <c r="G1259" i="1" a="1"/>
  <c r="G1259" i="1" s="1"/>
  <c r="J1259" i="1" a="1"/>
  <c r="J1259" i="1"/>
  <c r="F1316" i="1" a="1"/>
  <c r="F1316" i="1"/>
  <c r="I1261" i="1" a="1"/>
  <c r="I1261" i="1" s="1"/>
  <c r="J1261" i="1" a="1"/>
  <c r="J1261" i="1"/>
  <c r="G1261" i="1" a="1"/>
  <c r="G1261" i="1" s="1"/>
  <c r="J1315" i="1" a="1"/>
  <c r="J1315" i="1" s="1"/>
  <c r="G1260" i="1" a="1"/>
  <c r="G1260" i="1"/>
  <c r="I1259" i="1" a="1"/>
  <c r="I1259" i="1" s="1"/>
  <c r="F1315" i="1" a="1"/>
  <c r="F1315" i="1" s="1"/>
  <c r="K1317" i="1" a="1"/>
  <c r="K1317" i="1"/>
  <c r="J1318" i="1" a="1"/>
  <c r="J1318" i="1" s="1"/>
  <c r="F1317" i="1" a="1"/>
  <c r="F1317" i="1"/>
  <c r="I1315" i="1" a="1"/>
  <c r="I1315" i="1" s="1"/>
  <c r="I1317" i="1" a="1"/>
  <c r="I1317" i="1"/>
  <c r="F1260" i="1" a="1"/>
  <c r="F1260" i="1"/>
  <c r="H1318" i="1" a="1"/>
  <c r="H1318" i="1" s="1"/>
  <c r="K1315" i="1" a="1"/>
  <c r="K1315" i="1" s="1"/>
  <c r="K1259" i="1" a="1"/>
  <c r="K1259" i="1"/>
  <c r="H1316" i="1" a="1"/>
  <c r="H1316" i="1" s="1"/>
  <c r="H1260" i="1" a="1"/>
  <c r="H1260" i="1"/>
  <c r="G1254" i="1" a="1"/>
  <c r="G1254" i="1" s="1"/>
  <c r="H1253" i="1" a="1"/>
  <c r="H1253" i="1" s="1"/>
  <c r="J1252" i="1" a="1"/>
  <c r="J1252" i="1" s="1"/>
  <c r="H1248" i="1" a="1"/>
  <c r="H1248" i="1"/>
  <c r="K1250" i="1" a="1"/>
  <c r="K1250" i="1"/>
  <c r="F1252" i="1" a="1"/>
  <c r="F1252" i="1" s="1"/>
  <c r="I1252" i="1" a="1"/>
  <c r="I1252" i="1"/>
  <c r="G1250" i="1" a="1"/>
  <c r="G1250" i="1"/>
  <c r="F1249" i="1" a="1"/>
  <c r="F1249" i="1" s="1"/>
  <c r="I1248" i="1" a="1"/>
  <c r="I1248" i="1"/>
  <c r="J1250" i="1" a="1"/>
  <c r="J1250" i="1"/>
  <c r="J1249" i="1" a="1"/>
  <c r="J1249" i="1" s="1"/>
  <c r="I1250" i="1" a="1"/>
  <c r="I1250" i="1"/>
  <c r="H1251" i="1" a="1"/>
  <c r="H1251" i="1" s="1"/>
  <c r="F1251" i="1" a="1"/>
  <c r="F1251" i="1" s="1"/>
  <c r="H1252" i="1" a="1"/>
  <c r="H1252" i="1" s="1"/>
  <c r="J1258" i="1" a="1"/>
  <c r="J1258" i="1"/>
  <c r="J1256" i="1" a="1"/>
  <c r="J1256" i="1"/>
  <c r="F1255" i="1" a="1"/>
  <c r="F1255" i="1" s="1"/>
  <c r="H1258" i="1" a="1"/>
  <c r="H1258" i="1"/>
  <c r="F1253" i="1" a="1"/>
  <c r="F1253" i="1" s="1"/>
  <c r="G1253" i="1" a="1"/>
  <c r="G1253" i="1" s="1"/>
  <c r="F1257" i="1" a="1"/>
  <c r="F1257" i="1"/>
  <c r="J1248" i="1" a="1"/>
  <c r="J1248" i="1"/>
  <c r="K1257" i="1" a="1"/>
  <c r="K1257" i="1" s="1"/>
  <c r="K1255" i="1" a="1"/>
  <c r="K1255" i="1"/>
  <c r="J1251" i="1" a="1"/>
  <c r="J1251" i="1" s="1"/>
  <c r="K1249" i="1" a="1"/>
  <c r="K1249" i="1"/>
  <c r="K1254" i="1" a="1"/>
  <c r="K1254" i="1" s="1"/>
  <c r="I1253" i="1" a="1"/>
  <c r="I1253" i="1"/>
  <c r="I1258" i="1" a="1"/>
  <c r="I1258" i="1"/>
  <c r="G1258" i="1" a="1"/>
  <c r="G1258" i="1" s="1"/>
  <c r="F1258" i="1" a="1"/>
  <c r="F1258" i="1" s="1"/>
  <c r="I1251" i="1" a="1"/>
  <c r="I1251" i="1" s="1"/>
  <c r="G1249" i="1" a="1"/>
  <c r="G1249" i="1" s="1"/>
  <c r="I1256" i="1" a="1"/>
  <c r="I1256" i="1"/>
  <c r="H1250" i="1" a="1"/>
  <c r="H1250" i="1"/>
  <c r="K1248" i="1" a="1"/>
  <c r="K1248" i="1" s="1"/>
  <c r="J1254" i="1" a="1"/>
  <c r="J1254" i="1" s="1"/>
  <c r="H1254" i="1" a="1"/>
  <c r="H1254" i="1"/>
  <c r="F1254" i="1" a="1"/>
  <c r="F1254" i="1"/>
  <c r="G1252" i="1" a="1"/>
  <c r="G1252" i="1" s="1"/>
  <c r="F1250" i="1" a="1"/>
  <c r="F1250" i="1"/>
  <c r="J1257" i="1" a="1"/>
  <c r="J1257" i="1"/>
  <c r="I1257" i="1" a="1"/>
  <c r="I1257" i="1" s="1"/>
  <c r="K1253" i="1" a="1"/>
  <c r="K1253" i="1"/>
  <c r="K1251" i="1" a="1"/>
  <c r="K1251" i="1" s="1"/>
  <c r="H1257" i="1" a="1"/>
  <c r="H1257" i="1" s="1"/>
  <c r="K1256" i="1" a="1"/>
  <c r="K1256" i="1"/>
  <c r="G1256" i="1" a="1"/>
  <c r="G1256" i="1"/>
  <c r="H1249" i="1" a="1"/>
  <c r="H1249" i="1" s="1"/>
  <c r="J1255" i="1" a="1"/>
  <c r="J1255" i="1" s="1"/>
  <c r="G1251" i="1" a="1"/>
  <c r="G1251" i="1"/>
  <c r="J1253" i="1" a="1"/>
  <c r="J1253" i="1"/>
  <c r="I1249" i="1" a="1"/>
  <c r="I1249" i="1" s="1"/>
  <c r="F1256" i="1" a="1"/>
  <c r="F1256" i="1"/>
  <c r="G1257" i="1" a="1"/>
  <c r="G1257" i="1" s="1"/>
  <c r="H1256" i="1" a="1"/>
  <c r="H1256" i="1" s="1"/>
  <c r="G1248" i="1" a="1"/>
  <c r="G1248" i="1"/>
  <c r="H1255" i="1" a="1"/>
  <c r="H1255" i="1" s="1"/>
  <c r="I1255" i="1" a="1"/>
  <c r="I1255" i="1" s="1"/>
  <c r="G1255" i="1" a="1"/>
  <c r="G1255" i="1"/>
  <c r="I1254" i="1" a="1"/>
  <c r="I1254" i="1" s="1"/>
  <c r="K1252" i="1" a="1"/>
  <c r="K1252" i="1"/>
  <c r="I1247" i="1" a="1"/>
  <c r="I1247" i="1" s="1"/>
  <c r="H1247" i="1" a="1"/>
  <c r="H1247" i="1"/>
  <c r="G1240" i="1" a="1"/>
  <c r="G1240" i="1"/>
  <c r="G1247" i="1" a="1"/>
  <c r="G1247" i="1" s="1"/>
  <c r="F1247" i="1" a="1"/>
  <c r="F1247" i="1" s="1"/>
  <c r="K1237" i="1" a="1"/>
  <c r="K1237" i="1"/>
  <c r="I1237" i="1" a="1"/>
  <c r="I1237" i="1" s="1"/>
  <c r="J1240" i="1" a="1"/>
  <c r="J1240" i="1"/>
  <c r="K1246" i="1" a="1"/>
  <c r="K1246" i="1" s="1"/>
  <c r="J1246" i="1" a="1"/>
  <c r="J1246" i="1" s="1"/>
  <c r="I1246" i="1" a="1"/>
  <c r="I1246" i="1" s="1"/>
  <c r="F1240" i="1" a="1"/>
  <c r="F1240" i="1"/>
  <c r="H1246" i="1" a="1"/>
  <c r="H1246" i="1"/>
  <c r="G1246" i="1" a="1"/>
  <c r="G1246" i="1" s="1"/>
  <c r="K1245" i="1" a="1"/>
  <c r="K1245" i="1"/>
  <c r="J1245" i="1" a="1"/>
  <c r="J1245" i="1"/>
  <c r="I1244" i="1" a="1"/>
  <c r="I1244" i="1" s="1"/>
  <c r="H1238" i="1" a="1"/>
  <c r="H1238" i="1"/>
  <c r="G1245" i="1" a="1"/>
  <c r="G1245" i="1"/>
  <c r="J1244" i="1" a="1"/>
  <c r="J1244" i="1" s="1"/>
  <c r="I1241" i="1" a="1"/>
  <c r="I1241" i="1"/>
  <c r="J1237" i="1" a="1"/>
  <c r="J1237" i="1" s="1"/>
  <c r="G1241" i="1" a="1"/>
  <c r="G1241" i="1" s="1"/>
  <c r="J1241" i="1" a="1"/>
  <c r="J1241" i="1" s="1"/>
  <c r="K1243" i="1" a="1"/>
  <c r="K1243" i="1"/>
  <c r="J1243" i="1" a="1"/>
  <c r="J1243" i="1"/>
  <c r="H1242" i="1" a="1"/>
  <c r="H1242" i="1" s="1"/>
  <c r="H1243" i="1" a="1"/>
  <c r="H1243" i="1"/>
  <c r="F1238" i="1" a="1"/>
  <c r="F1238" i="1" s="1"/>
  <c r="J1242" i="1" a="1"/>
  <c r="J1242" i="1" s="1"/>
  <c r="I1242" i="1" a="1"/>
  <c r="I1242" i="1"/>
  <c r="G1239" i="1" a="1"/>
  <c r="G1239" i="1"/>
  <c r="K1238" i="1" a="1"/>
  <c r="K1238" i="1" s="1"/>
  <c r="G1238" i="1" a="1"/>
  <c r="G1238" i="1"/>
  <c r="I1239" i="1" a="1"/>
  <c r="I1239" i="1" s="1"/>
  <c r="K1241" i="1" a="1"/>
  <c r="K1241" i="1"/>
  <c r="I1243" i="1" a="1"/>
  <c r="I1243" i="1" s="1"/>
  <c r="F1246" i="1" a="1"/>
  <c r="F1246" i="1"/>
  <c r="F1243" i="1" a="1"/>
  <c r="F1243" i="1"/>
  <c r="H1241" i="1" a="1"/>
  <c r="H1241" i="1" s="1"/>
  <c r="J1239" i="1" a="1"/>
  <c r="J1239" i="1" s="1"/>
  <c r="F1242" i="1" a="1"/>
  <c r="F1242" i="1" s="1"/>
  <c r="I1245" i="1" a="1"/>
  <c r="I1245" i="1" s="1"/>
  <c r="G1244" i="1" a="1"/>
  <c r="G1244" i="1"/>
  <c r="G1242" i="1" a="1"/>
  <c r="G1242" i="1"/>
  <c r="F1244" i="1" a="1"/>
  <c r="F1244" i="1" s="1"/>
  <c r="H1245" i="1" a="1"/>
  <c r="H1245" i="1" s="1"/>
  <c r="F1239" i="1" a="1"/>
  <c r="F1239" i="1"/>
  <c r="F1245" i="1" a="1"/>
  <c r="F1245" i="1"/>
  <c r="K1244" i="1" a="1"/>
  <c r="K1244" i="1" s="1"/>
  <c r="H1244" i="1" a="1"/>
  <c r="H1244" i="1"/>
  <c r="K1242" i="1" a="1"/>
  <c r="K1242" i="1"/>
  <c r="F1241" i="1" a="1"/>
  <c r="F1241" i="1" s="1"/>
  <c r="K1240" i="1" a="1"/>
  <c r="K1240" i="1"/>
  <c r="J1238" i="1" a="1"/>
  <c r="J1238" i="1" s="1"/>
  <c r="I1240" i="1" a="1"/>
  <c r="I1240" i="1" s="1"/>
  <c r="H1239" i="1" a="1"/>
  <c r="H1239" i="1"/>
  <c r="I1238" i="1" a="1"/>
  <c r="I1238" i="1"/>
  <c r="H1240" i="1" a="1"/>
  <c r="H1240" i="1" s="1"/>
  <c r="K1239" i="1" a="1"/>
  <c r="K1239" i="1" s="1"/>
  <c r="F1248" i="1" a="1"/>
  <c r="F1248" i="1"/>
  <c r="G1243" i="1" a="1"/>
  <c r="G1243" i="1"/>
  <c r="K1247" i="1" a="1"/>
  <c r="K1247" i="1" s="1"/>
  <c r="J1247" i="1" a="1"/>
  <c r="J1247" i="1"/>
  <c r="F1228" i="1" a="1"/>
  <c r="F1228" i="1" s="1"/>
  <c r="H1227" i="1" a="1"/>
  <c r="H1227" i="1" s="1"/>
  <c r="J1235" i="1" a="1"/>
  <c r="J1235" i="1"/>
  <c r="I1235" i="1" a="1"/>
  <c r="I1235" i="1" s="1"/>
  <c r="G1235" i="1" a="1"/>
  <c r="G1235" i="1" s="1"/>
  <c r="J1234" i="1" a="1"/>
  <c r="J1234" i="1"/>
  <c r="G1234" i="1" a="1"/>
  <c r="G1234" i="1" s="1"/>
  <c r="G1231" i="1" a="1"/>
  <c r="G1231" i="1"/>
  <c r="H1231" i="1" a="1"/>
  <c r="H1231" i="1" s="1"/>
  <c r="F1231" i="1" a="1"/>
  <c r="F1231" i="1"/>
  <c r="J1230" i="1" a="1"/>
  <c r="J1230" i="1"/>
  <c r="K1232" i="1" a="1"/>
  <c r="K1232" i="1" s="1"/>
  <c r="H1232" i="1" a="1"/>
  <c r="H1232" i="1" s="1"/>
  <c r="J1229" i="1" a="1"/>
  <c r="J1229" i="1"/>
  <c r="I1229" i="1" a="1"/>
  <c r="I1229" i="1" s="1"/>
  <c r="J1227" i="1" a="1"/>
  <c r="J1227" i="1"/>
  <c r="H1229" i="1" a="1"/>
  <c r="H1229" i="1" s="1"/>
  <c r="J1228" i="1" a="1"/>
  <c r="J1228" i="1" s="1"/>
  <c r="K1233" i="1" a="1"/>
  <c r="K1233" i="1" s="1"/>
  <c r="K1228" i="1" a="1"/>
  <c r="K1228" i="1"/>
  <c r="I1227" i="1" a="1"/>
  <c r="I1227" i="1"/>
  <c r="I1233" i="1" a="1"/>
  <c r="I1233" i="1" s="1"/>
  <c r="H1233" i="1" a="1"/>
  <c r="H1233" i="1"/>
  <c r="G1233" i="1" a="1"/>
  <c r="G1233" i="1"/>
  <c r="G1229" i="1" a="1"/>
  <c r="G1229" i="1" s="1"/>
  <c r="I1230" i="1" a="1"/>
  <c r="I1230" i="1"/>
  <c r="H1235" i="1" a="1"/>
  <c r="H1235" i="1"/>
  <c r="G1232" i="1" a="1"/>
  <c r="G1232" i="1" s="1"/>
  <c r="H1237" i="1" a="1"/>
  <c r="H1237" i="1"/>
  <c r="G1237" i="1" a="1"/>
  <c r="G1237" i="1" s="1"/>
  <c r="F1237" i="1" a="1"/>
  <c r="F1237" i="1" s="1"/>
  <c r="K1236" i="1" a="1"/>
  <c r="K1236" i="1" s="1"/>
  <c r="K1235" i="1" a="1"/>
  <c r="K1235" i="1"/>
  <c r="J1236" i="1" a="1"/>
  <c r="J1236" i="1"/>
  <c r="J1231" i="1" a="1"/>
  <c r="J1231" i="1" s="1"/>
  <c r="K1230" i="1" a="1"/>
  <c r="K1230" i="1"/>
  <c r="G1228" i="1" a="1"/>
  <c r="G1228" i="1" s="1"/>
  <c r="I1234" i="1" a="1"/>
  <c r="I1234" i="1" s="1"/>
  <c r="I1232" i="1" a="1"/>
  <c r="I1232" i="1"/>
  <c r="K1234" i="1" a="1"/>
  <c r="K1234" i="1"/>
  <c r="K1226" i="1" a="1"/>
  <c r="K1226" i="1" s="1"/>
  <c r="F1232" i="1" a="1"/>
  <c r="F1232" i="1"/>
  <c r="H1230" i="1" a="1"/>
  <c r="H1230" i="1" s="1"/>
  <c r="I1228" i="1" a="1"/>
  <c r="I1228" i="1"/>
  <c r="G1227" i="1" a="1"/>
  <c r="G1227" i="1" s="1"/>
  <c r="J1232" i="1" a="1"/>
  <c r="J1232" i="1"/>
  <c r="I1236" i="1" a="1"/>
  <c r="I1236" i="1"/>
  <c r="G1230" i="1" a="1"/>
  <c r="G1230" i="1" s="1"/>
  <c r="F1230" i="1" a="1"/>
  <c r="F1230" i="1" s="1"/>
  <c r="K1229" i="1" a="1"/>
  <c r="K1229" i="1" s="1"/>
  <c r="F1236" i="1" a="1"/>
  <c r="F1236" i="1" s="1"/>
  <c r="H1234" i="1" a="1"/>
  <c r="H1234" i="1"/>
  <c r="F1234" i="1" a="1"/>
  <c r="F1234" i="1"/>
  <c r="H1228" i="1" a="1"/>
  <c r="H1228" i="1"/>
  <c r="F1229" i="1" a="1"/>
  <c r="F1229" i="1" s="1"/>
  <c r="J1233" i="1" a="1"/>
  <c r="J1233" i="1"/>
  <c r="F1233" i="1" a="1"/>
  <c r="F1233" i="1" s="1"/>
  <c r="K1227" i="1" a="1"/>
  <c r="K1227" i="1" s="1"/>
  <c r="F1235" i="1" a="1"/>
  <c r="F1235" i="1"/>
  <c r="H1236" i="1" a="1"/>
  <c r="H1236" i="1" s="1"/>
  <c r="I1231" i="1" a="1"/>
  <c r="I1231" i="1" s="1"/>
  <c r="F1227" i="1" a="1"/>
  <c r="F1227" i="1"/>
  <c r="K1231" i="1" a="1"/>
  <c r="K1231" i="1"/>
  <c r="G1236" i="1" a="1"/>
  <c r="G1236" i="1" s="1"/>
  <c r="G1220" i="1" a="1"/>
  <c r="G1220" i="1"/>
  <c r="H1218" i="1" a="1"/>
  <c r="H1218" i="1"/>
  <c r="G1218" i="1" a="1"/>
  <c r="G1218" i="1" s="1"/>
  <c r="H1216" i="1" a="1"/>
  <c r="H1216" i="1" s="1"/>
  <c r="G1219" i="1" a="1"/>
  <c r="G1219" i="1"/>
  <c r="K1217" i="1" a="1"/>
  <c r="K1217" i="1"/>
  <c r="G1217" i="1" a="1"/>
  <c r="G1217" i="1" s="1"/>
  <c r="F1222" i="1" a="1"/>
  <c r="F1222" i="1"/>
  <c r="I1221" i="1" a="1"/>
  <c r="I1221" i="1" s="1"/>
  <c r="F1221" i="1" a="1"/>
  <c r="F1221" i="1" s="1"/>
  <c r="J1218" i="1" a="1"/>
  <c r="J1218" i="1"/>
  <c r="I1216" i="1" a="1"/>
  <c r="I1216" i="1" s="1"/>
  <c r="G1221" i="1" a="1"/>
  <c r="G1221" i="1"/>
  <c r="I1225" i="1" a="1"/>
  <c r="I1225" i="1"/>
  <c r="H1217" i="1" a="1"/>
  <c r="H1217" i="1" s="1"/>
  <c r="J1226" i="1" a="1"/>
  <c r="J1226" i="1" s="1"/>
  <c r="J1217" i="1" a="1"/>
  <c r="J1217" i="1" s="1"/>
  <c r="I1226" i="1" a="1"/>
  <c r="I1226" i="1"/>
  <c r="F1217" i="1" a="1"/>
  <c r="F1217" i="1" s="1"/>
  <c r="H1226" i="1" a="1"/>
  <c r="H1226" i="1" s="1"/>
  <c r="G1226" i="1" a="1"/>
  <c r="G1226" i="1" s="1"/>
  <c r="F1224" i="1" a="1"/>
  <c r="F1224" i="1"/>
  <c r="G1225" i="1" a="1"/>
  <c r="G1225" i="1"/>
  <c r="K1223" i="1" a="1"/>
  <c r="K1223" i="1"/>
  <c r="I1222" i="1" a="1"/>
  <c r="I1222" i="1"/>
  <c r="K1218" i="1" a="1"/>
  <c r="K1218" i="1" s="1"/>
  <c r="G1216" i="1" a="1"/>
  <c r="G1216" i="1" s="1"/>
  <c r="H1221" i="1" a="1"/>
  <c r="H1221" i="1"/>
  <c r="J1216" i="1" a="1"/>
  <c r="J1216" i="1"/>
  <c r="F1226" i="1" a="1"/>
  <c r="F1226" i="1" s="1"/>
  <c r="F1218" i="1" a="1"/>
  <c r="F1218" i="1"/>
  <c r="K1219" i="1" a="1"/>
  <c r="K1219" i="1"/>
  <c r="K1225" i="1" a="1"/>
  <c r="K1225" i="1" s="1"/>
  <c r="K1224" i="1" a="1"/>
  <c r="K1224" i="1"/>
  <c r="H1224" i="1" a="1"/>
  <c r="H1224" i="1"/>
  <c r="H1220" i="1" a="1"/>
  <c r="H1220" i="1" s="1"/>
  <c r="F1223" i="1" a="1"/>
  <c r="F1223" i="1"/>
  <c r="I1218" i="1" a="1"/>
  <c r="I1218" i="1" s="1"/>
  <c r="J1220" i="1" a="1"/>
  <c r="J1220" i="1" s="1"/>
  <c r="H1222" i="1" a="1"/>
  <c r="H1222" i="1" s="1"/>
  <c r="K1221" i="1" a="1"/>
  <c r="K1221" i="1"/>
  <c r="J1219" i="1" a="1"/>
  <c r="J1219" i="1"/>
  <c r="I1223" i="1" a="1"/>
  <c r="I1223" i="1" s="1"/>
  <c r="J1221" i="1" a="1"/>
  <c r="J1221" i="1"/>
  <c r="K1216" i="1" a="1"/>
  <c r="K1216" i="1" s="1"/>
  <c r="G1223" i="1" a="1"/>
  <c r="G1223" i="1" s="1"/>
  <c r="K1220" i="1" a="1"/>
  <c r="K1220" i="1"/>
  <c r="I1220" i="1" a="1"/>
  <c r="I1220" i="1"/>
  <c r="J1222" i="1" a="1"/>
  <c r="J1222" i="1"/>
  <c r="H1219" i="1" a="1"/>
  <c r="H1219" i="1"/>
  <c r="H1223" i="1" a="1"/>
  <c r="H1223" i="1" s="1"/>
  <c r="I1219" i="1" a="1"/>
  <c r="I1219" i="1" s="1"/>
  <c r="J1225" i="1" a="1"/>
  <c r="J1225" i="1" s="1"/>
  <c r="H1225" i="1" a="1"/>
  <c r="H1225" i="1"/>
  <c r="F1225" i="1" a="1"/>
  <c r="F1225" i="1" s="1"/>
  <c r="I1224" i="1" a="1"/>
  <c r="I1224" i="1" s="1"/>
  <c r="J1224" i="1" a="1"/>
  <c r="J1224" i="1" s="1"/>
  <c r="G1224" i="1" a="1"/>
  <c r="G1224" i="1" s="1"/>
  <c r="J1223" i="1" a="1"/>
  <c r="J1223" i="1" s="1"/>
  <c r="K1222" i="1" a="1"/>
  <c r="K1222" i="1"/>
  <c r="F1219" i="1" a="1"/>
  <c r="F1219" i="1"/>
  <c r="G1222" i="1" a="1"/>
  <c r="G1222" i="1" s="1"/>
  <c r="I1217" i="1" a="1"/>
  <c r="I1217" i="1" s="1"/>
  <c r="F1220" i="1" a="1"/>
  <c r="F1220" i="1" s="1"/>
  <c r="H1206" i="1" a="1"/>
  <c r="H1206" i="1"/>
  <c r="J1206" i="1" a="1"/>
  <c r="J1206" i="1" s="1"/>
  <c r="I1213" i="1" a="1"/>
  <c r="I1213" i="1" s="1"/>
  <c r="I1206" i="1" a="1"/>
  <c r="I1206" i="1"/>
  <c r="H1214" i="1" a="1"/>
  <c r="H1214" i="1" s="1"/>
  <c r="G1213" i="1" a="1"/>
  <c r="G1213" i="1"/>
  <c r="K1209" i="1" a="1"/>
  <c r="K1209" i="1" s="1"/>
  <c r="I1208" i="1" a="1"/>
  <c r="I1208" i="1" s="1"/>
  <c r="H1207" i="1" a="1"/>
  <c r="H1207" i="1"/>
  <c r="H1213" i="1" a="1"/>
  <c r="H1213" i="1"/>
  <c r="I1212" i="1" a="1"/>
  <c r="I1212" i="1" s="1"/>
  <c r="G1212" i="1" a="1"/>
  <c r="G1212" i="1" s="1"/>
  <c r="G1209" i="1" a="1"/>
  <c r="G1209" i="1"/>
  <c r="J1209" i="1" a="1"/>
  <c r="J1209" i="1" s="1"/>
  <c r="H1208" i="1" a="1"/>
  <c r="H1208" i="1" s="1"/>
  <c r="J1208" i="1" a="1"/>
  <c r="J1208" i="1" s="1"/>
  <c r="G1208" i="1" a="1"/>
  <c r="G1208" i="1" s="1"/>
  <c r="G1207" i="1" a="1"/>
  <c r="G1207" i="1"/>
  <c r="H1212" i="1" a="1"/>
  <c r="H1212" i="1"/>
  <c r="I1214" i="1" a="1"/>
  <c r="I1214" i="1"/>
  <c r="F1216" i="1" a="1"/>
  <c r="F1216" i="1" s="1"/>
  <c r="K1215" i="1" a="1"/>
  <c r="K1215" i="1"/>
  <c r="K1212" i="1" a="1"/>
  <c r="K1212" i="1" s="1"/>
  <c r="F1215" i="1" a="1"/>
  <c r="F1215" i="1" s="1"/>
  <c r="G1210" i="1" a="1"/>
  <c r="G1210" i="1" s="1"/>
  <c r="K1207" i="1" a="1"/>
  <c r="K1207" i="1" s="1"/>
  <c r="F1207" i="1" a="1"/>
  <c r="F1207" i="1" s="1"/>
  <c r="J1212" i="1" a="1"/>
  <c r="J1212" i="1" s="1"/>
  <c r="J1207" i="1" a="1"/>
  <c r="J1207" i="1" s="1"/>
  <c r="G1214" i="1" a="1"/>
  <c r="G1214" i="1" s="1"/>
  <c r="F1209" i="1" a="1"/>
  <c r="F1209" i="1" s="1"/>
  <c r="J1215" i="1" a="1"/>
  <c r="J1215" i="1"/>
  <c r="I1210" i="1" a="1"/>
  <c r="I1210" i="1" s="1"/>
  <c r="H1215" i="1" a="1"/>
  <c r="H1215" i="1" s="1"/>
  <c r="J1214" i="1" a="1"/>
  <c r="J1214" i="1" s="1"/>
  <c r="I1215" i="1" a="1"/>
  <c r="I1215" i="1"/>
  <c r="G1206" i="1" a="1"/>
  <c r="G1206" i="1" s="1"/>
  <c r="G1215" i="1" a="1"/>
  <c r="G1215" i="1" s="1"/>
  <c r="K1208" i="1" a="1"/>
  <c r="K1208" i="1"/>
  <c r="K1214" i="1" a="1"/>
  <c r="K1214" i="1" s="1"/>
  <c r="I1207" i="1" a="1"/>
  <c r="I1207" i="1" s="1"/>
  <c r="F1214" i="1" a="1"/>
  <c r="F1214" i="1"/>
  <c r="K1213" i="1" a="1"/>
  <c r="K1213" i="1"/>
  <c r="J1213" i="1" a="1"/>
  <c r="J1213" i="1" s="1"/>
  <c r="F1213" i="1" a="1"/>
  <c r="F1213" i="1"/>
  <c r="H1209" i="1" a="1"/>
  <c r="H1209" i="1"/>
  <c r="F1212" i="1" a="1"/>
  <c r="F1212" i="1" s="1"/>
  <c r="K1210" i="1" a="1"/>
  <c r="K1210" i="1" s="1"/>
  <c r="J1210" i="1" a="1"/>
  <c r="J1210" i="1"/>
  <c r="H1210" i="1" a="1"/>
  <c r="H1210" i="1" s="1"/>
  <c r="F1210" i="1" a="1"/>
  <c r="F1210" i="1" s="1"/>
  <c r="I1209" i="1" a="1"/>
  <c r="I1209" i="1" s="1"/>
  <c r="F1208" i="1" a="1"/>
  <c r="F1208" i="1" s="1"/>
  <c r="K1206" i="1" a="1"/>
  <c r="K1206" i="1" s="1"/>
  <c r="F1206" i="1" a="1"/>
  <c r="F1206" i="1"/>
  <c r="J1191" i="1" a="1"/>
  <c r="J1191" i="1" s="1"/>
  <c r="I1200" i="1" a="1"/>
  <c r="I1200" i="1"/>
  <c r="K1195" i="1" a="1"/>
  <c r="K1195" i="1" s="1"/>
  <c r="H1195" i="1" a="1"/>
  <c r="H1195" i="1" s="1"/>
  <c r="K1192" i="1" a="1"/>
  <c r="K1192" i="1"/>
  <c r="H1198" i="1" a="1"/>
  <c r="H1198" i="1" s="1"/>
  <c r="K1196" i="1" a="1"/>
  <c r="K1196" i="1" s="1"/>
  <c r="F1194" i="1" a="1"/>
  <c r="F1194" i="1" s="1"/>
  <c r="J1199" i="1" a="1"/>
  <c r="J1199" i="1" s="1"/>
  <c r="G1199" i="1" a="1"/>
  <c r="G1199" i="1" s="1"/>
  <c r="K1198" i="1" a="1"/>
  <c r="K1198" i="1" s="1"/>
  <c r="F1198" i="1" a="1"/>
  <c r="F1198" i="1"/>
  <c r="I1198" i="1" a="1"/>
  <c r="I1198" i="1"/>
  <c r="K1197" i="1" a="1"/>
  <c r="K1197" i="1"/>
  <c r="I1197" i="1" a="1"/>
  <c r="I1197" i="1"/>
  <c r="J1195" i="1" a="1"/>
  <c r="J1195" i="1" s="1"/>
  <c r="J1193" i="1" a="1"/>
  <c r="J1193" i="1" s="1"/>
  <c r="I1192" i="1" a="1"/>
  <c r="I1192" i="1"/>
  <c r="F1195" i="1" a="1"/>
  <c r="F1195" i="1" s="1"/>
  <c r="F1199" i="1" a="1"/>
  <c r="F1199" i="1"/>
  <c r="I1196" i="1" a="1"/>
  <c r="I1196" i="1"/>
  <c r="H1196" i="1" a="1"/>
  <c r="H1196" i="1" s="1"/>
  <c r="I1193" i="1" a="1"/>
  <c r="I1193" i="1" s="1"/>
  <c r="K1194" i="1" a="1"/>
  <c r="K1194" i="1" s="1"/>
  <c r="F1193" i="1" a="1"/>
  <c r="F1193" i="1" s="1"/>
  <c r="K1193" i="1" a="1"/>
  <c r="K1193" i="1" s="1"/>
  <c r="I1199" i="1" a="1"/>
  <c r="I1199" i="1" s="1"/>
  <c r="J1197" i="1" a="1"/>
  <c r="J1197" i="1" s="1"/>
  <c r="G1196" i="1" a="1"/>
  <c r="G1196" i="1"/>
  <c r="G1192" i="1" a="1"/>
  <c r="G1192" i="1" s="1"/>
  <c r="G1193" i="1" a="1"/>
  <c r="G1193" i="1" s="1"/>
  <c r="K1191" i="1" a="1"/>
  <c r="K1191" i="1"/>
  <c r="H1199" i="1" a="1"/>
  <c r="H1199" i="1"/>
  <c r="F1192" i="1" a="1"/>
  <c r="F1192" i="1"/>
  <c r="G1197" i="1" a="1"/>
  <c r="G1197" i="1" s="1"/>
  <c r="F1197" i="1" a="1"/>
  <c r="F1197" i="1" s="1"/>
  <c r="F1196" i="1" a="1"/>
  <c r="F1196" i="1" s="1"/>
  <c r="J1192" i="1" a="1"/>
  <c r="J1192" i="1"/>
  <c r="J1198" i="1" a="1"/>
  <c r="J1198" i="1" s="1"/>
  <c r="I1194" i="1" a="1"/>
  <c r="I1194" i="1" s="1"/>
  <c r="K1200" i="1" a="1"/>
  <c r="K1200" i="1" s="1"/>
  <c r="H1200" i="1" a="1"/>
  <c r="H1200" i="1"/>
  <c r="J1200" i="1" a="1"/>
  <c r="J1200" i="1" s="1"/>
  <c r="H1194" i="1" a="1"/>
  <c r="H1194" i="1" s="1"/>
  <c r="G1200" i="1" a="1"/>
  <c r="G1200" i="1"/>
  <c r="F1200" i="1" a="1"/>
  <c r="F1200" i="1"/>
  <c r="G1198" i="1" a="1"/>
  <c r="G1198" i="1"/>
  <c r="I1195" i="1" a="1"/>
  <c r="I1195" i="1" s="1"/>
  <c r="G1194" i="1" a="1"/>
  <c r="G1194" i="1" s="1"/>
  <c r="H1197" i="1" a="1"/>
  <c r="H1197" i="1" s="1"/>
  <c r="J1194" i="1" a="1"/>
  <c r="J1194" i="1"/>
  <c r="G1195" i="1" a="1"/>
  <c r="G1195" i="1" s="1"/>
  <c r="H1193" i="1" a="1"/>
  <c r="H1193" i="1" s="1"/>
  <c r="K1199" i="1" a="1"/>
  <c r="K1199" i="1" s="1"/>
  <c r="J1196" i="1" a="1"/>
  <c r="J1196" i="1" s="1"/>
  <c r="H1192" i="1" a="1"/>
  <c r="H1192" i="1" s="1"/>
  <c r="H1191" i="1" a="1"/>
  <c r="H1191" i="1" s="1"/>
  <c r="H1190" i="1" a="1"/>
  <c r="H1190" i="1"/>
  <c r="F1183" i="1" a="1"/>
  <c r="F1183" i="1"/>
  <c r="K1190" i="1" a="1"/>
  <c r="K1190" i="1"/>
  <c r="K1185" i="1" a="1"/>
  <c r="K1185" i="1" s="1"/>
  <c r="F1184" i="1" a="1"/>
  <c r="F1184" i="1"/>
  <c r="G1190" i="1" a="1"/>
  <c r="G1190" i="1" s="1"/>
  <c r="H1188" i="1" a="1"/>
  <c r="H1188" i="1"/>
  <c r="G1191" i="1" a="1"/>
  <c r="G1191" i="1" s="1"/>
  <c r="F1191" i="1" a="1"/>
  <c r="F1191" i="1" s="1"/>
  <c r="J1185" i="1" a="1"/>
  <c r="J1185" i="1" s="1"/>
  <c r="J1190" i="1" a="1"/>
  <c r="J1190" i="1" s="1"/>
  <c r="I1189" i="1" a="1"/>
  <c r="I1189" i="1" s="1"/>
  <c r="I1190" i="1" a="1"/>
  <c r="I1190" i="1" s="1"/>
  <c r="K1189" i="1" a="1"/>
  <c r="K1189" i="1"/>
  <c r="H1189" i="1" a="1"/>
  <c r="H1189" i="1"/>
  <c r="F1189" i="1" a="1"/>
  <c r="F1189" i="1" s="1"/>
  <c r="I1188" i="1" a="1"/>
  <c r="I1188" i="1" s="1"/>
  <c r="K1186" i="1" a="1"/>
  <c r="K1186" i="1"/>
  <c r="J1188" i="1" a="1"/>
  <c r="J1188" i="1" s="1"/>
  <c r="J1187" i="1" a="1"/>
  <c r="J1187" i="1"/>
  <c r="G1183" i="1" a="1"/>
  <c r="G1183" i="1" s="1"/>
  <c r="G1188" i="1" a="1"/>
  <c r="G1188" i="1" s="1"/>
  <c r="K1183" i="1" a="1"/>
  <c r="K1183" i="1"/>
  <c r="J1186" i="1" a="1"/>
  <c r="J1186" i="1" s="1"/>
  <c r="F1186" i="1" a="1"/>
  <c r="F1186" i="1" s="1"/>
  <c r="J1184" i="1" a="1"/>
  <c r="J1184" i="1" s="1"/>
  <c r="I1185" i="1" a="1"/>
  <c r="I1185" i="1"/>
  <c r="I1183" i="1" a="1"/>
  <c r="I1183" i="1" s="1"/>
  <c r="G1185" i="1" a="1"/>
  <c r="G1185" i="1" s="1"/>
  <c r="F1185" i="1" a="1"/>
  <c r="F1185" i="1" s="1"/>
  <c r="G1189" i="1" a="1"/>
  <c r="G1189" i="1"/>
  <c r="K1188" i="1" a="1"/>
  <c r="K1188" i="1" s="1"/>
  <c r="G1184" i="1" a="1"/>
  <c r="G1184" i="1"/>
  <c r="K1187" i="1" a="1"/>
  <c r="K1187" i="1" s="1"/>
  <c r="F1187" i="1" a="1"/>
  <c r="F1187" i="1"/>
  <c r="H1185" i="1" a="1"/>
  <c r="H1185" i="1"/>
  <c r="F1190" i="1" a="1"/>
  <c r="F1190" i="1" s="1"/>
  <c r="J1189" i="1" a="1"/>
  <c r="J1189" i="1" s="1"/>
  <c r="K1184" i="1" a="1"/>
  <c r="K1184" i="1" s="1"/>
  <c r="F1188" i="1" a="1"/>
  <c r="F1188" i="1" s="1"/>
  <c r="I1187" i="1" a="1"/>
  <c r="I1187" i="1" s="1"/>
  <c r="G1186" i="1" a="1"/>
  <c r="G1186" i="1" s="1"/>
  <c r="G1187" i="1" a="1"/>
  <c r="G1187" i="1" s="1"/>
  <c r="H1184" i="1" a="1"/>
  <c r="H1184" i="1"/>
  <c r="H1187" i="1" a="1"/>
  <c r="H1187" i="1" s="1"/>
  <c r="J1183" i="1" a="1"/>
  <c r="J1183" i="1" s="1"/>
  <c r="H1183" i="1" a="1"/>
  <c r="H1183" i="1"/>
  <c r="H1186" i="1" a="1"/>
  <c r="H1186" i="1"/>
  <c r="I1186" i="1" a="1"/>
  <c r="I1186" i="1"/>
  <c r="I1184" i="1" a="1"/>
  <c r="I1184" i="1" s="1"/>
  <c r="I1191" i="1" a="1"/>
  <c r="I1191" i="1" s="1"/>
  <c r="H1174" i="1" a="1"/>
  <c r="H1174" i="1" s="1"/>
  <c r="K1173" i="1" a="1"/>
  <c r="K1173" i="1"/>
  <c r="K1171" i="1" a="1"/>
  <c r="K1171" i="1" s="1"/>
  <c r="G1170" i="1" a="1"/>
  <c r="G1170" i="1" s="1"/>
  <c r="I1172" i="1" a="1"/>
  <c r="I1172" i="1" s="1"/>
  <c r="J1168" i="1" a="1"/>
  <c r="J1168" i="1"/>
  <c r="H1172" i="1" a="1"/>
  <c r="H1172" i="1" s="1"/>
  <c r="I1171" i="1" a="1"/>
  <c r="I1171" i="1" s="1"/>
  <c r="K1169" i="1" a="1"/>
  <c r="K1169" i="1"/>
  <c r="F1171" i="1" a="1"/>
  <c r="F1171" i="1"/>
  <c r="F1175" i="1" a="1"/>
  <c r="F1175" i="1"/>
  <c r="G1174" i="1" a="1"/>
  <c r="G1174" i="1" s="1"/>
  <c r="I1170" i="1" a="1"/>
  <c r="I1170" i="1" s="1"/>
  <c r="K1175" i="1" a="1"/>
  <c r="K1175" i="1" s="1"/>
  <c r="J1169" i="1" a="1"/>
  <c r="J1169" i="1"/>
  <c r="I1174" i="1" a="1"/>
  <c r="I1174" i="1" s="1"/>
  <c r="J1171" i="1" a="1"/>
  <c r="J1171" i="1" s="1"/>
  <c r="K1168" i="1" a="1"/>
  <c r="K1168" i="1" s="1"/>
  <c r="G1169" i="1" a="1"/>
  <c r="G1169" i="1" s="1"/>
  <c r="H1170" i="1" a="1"/>
  <c r="H1170" i="1" s="1"/>
  <c r="K1172" i="1" a="1"/>
  <c r="K1172" i="1" s="1"/>
  <c r="G1172" i="1" a="1"/>
  <c r="G1172" i="1"/>
  <c r="G1168" i="1" a="1"/>
  <c r="G1168" i="1"/>
  <c r="K1177" i="1" a="1"/>
  <c r="K1177" i="1"/>
  <c r="J1177" i="1" a="1"/>
  <c r="J1177" i="1" s="1"/>
  <c r="G1177" i="1" a="1"/>
  <c r="G1177" i="1"/>
  <c r="K1170" i="1" a="1"/>
  <c r="K1170" i="1" s="1"/>
  <c r="J1176" i="1" a="1"/>
  <c r="J1176" i="1"/>
  <c r="G1175" i="1" a="1"/>
  <c r="G1175" i="1" s="1"/>
  <c r="H1173" i="1" a="1"/>
  <c r="H1173" i="1" s="1"/>
  <c r="G1171" i="1" a="1"/>
  <c r="G1171" i="1" s="1"/>
  <c r="H1169" i="1" a="1"/>
  <c r="H1169" i="1" s="1"/>
  <c r="F1168" i="1" a="1"/>
  <c r="F1168" i="1" s="1"/>
  <c r="I1177" i="1" a="1"/>
  <c r="I1177" i="1" s="1"/>
  <c r="I1176" i="1" a="1"/>
  <c r="I1176" i="1"/>
  <c r="H1176" i="1" a="1"/>
  <c r="H1176" i="1"/>
  <c r="H1175" i="1" a="1"/>
  <c r="H1175" i="1" s="1"/>
  <c r="J1172" i="1" a="1"/>
  <c r="J1172" i="1" s="1"/>
  <c r="J1174" i="1" a="1"/>
  <c r="J1174" i="1"/>
  <c r="F1176" i="1" a="1"/>
  <c r="F1176" i="1" s="1"/>
  <c r="J1173" i="1" a="1"/>
  <c r="J1173" i="1"/>
  <c r="I1175" i="1" a="1"/>
  <c r="I1175" i="1" s="1"/>
  <c r="F1174" i="1" a="1"/>
  <c r="F1174" i="1" s="1"/>
  <c r="H1168" i="1" a="1"/>
  <c r="H1168" i="1"/>
  <c r="J1170" i="1" a="1"/>
  <c r="J1170" i="1" s="1"/>
  <c r="H1171" i="1" a="1"/>
  <c r="H1171" i="1" s="1"/>
  <c r="F1169" i="1" a="1"/>
  <c r="F1169" i="1" s="1"/>
  <c r="H1177" i="1" a="1"/>
  <c r="H1177" i="1"/>
  <c r="F1177" i="1" a="1"/>
  <c r="F1177" i="1" s="1"/>
  <c r="K1176" i="1" a="1"/>
  <c r="K1176" i="1" s="1"/>
  <c r="G1176" i="1" a="1"/>
  <c r="G1176" i="1" s="1"/>
  <c r="J1175" i="1" a="1"/>
  <c r="J1175" i="1"/>
  <c r="I1169" i="1" a="1"/>
  <c r="I1169" i="1" s="1"/>
  <c r="I1173" i="1" a="1"/>
  <c r="I1173" i="1"/>
  <c r="G1173" i="1" a="1"/>
  <c r="G1173" i="1" s="1"/>
  <c r="F1173" i="1" a="1"/>
  <c r="F1173" i="1"/>
  <c r="F1172" i="1" a="1"/>
  <c r="F1172" i="1"/>
  <c r="F1170" i="1" a="1"/>
  <c r="F1170" i="1" s="1"/>
  <c r="K1174" i="1" a="1"/>
  <c r="K1174" i="1" s="1"/>
  <c r="I1168" i="1" a="1"/>
  <c r="I1168" i="1" s="1"/>
  <c r="F1162" i="1" a="1"/>
  <c r="F1162" i="1" s="1"/>
  <c r="J1167" i="1" a="1"/>
  <c r="J1167" i="1" s="1"/>
  <c r="H1167" i="1" a="1"/>
  <c r="H1167" i="1" s="1"/>
  <c r="I1161" i="1" a="1"/>
  <c r="I1161" i="1" s="1"/>
  <c r="G1167" i="1" a="1"/>
  <c r="G1167" i="1"/>
  <c r="H1164" i="1" a="1"/>
  <c r="H1164" i="1" s="1"/>
  <c r="J1163" i="1" a="1"/>
  <c r="J1163" i="1" s="1"/>
  <c r="G1163" i="1" a="1"/>
  <c r="G1163" i="1"/>
  <c r="I1163" i="1" a="1"/>
  <c r="I1163" i="1"/>
  <c r="F1163" i="1" a="1"/>
  <c r="F1163" i="1"/>
  <c r="H1163" i="1" a="1"/>
  <c r="H1163" i="1" s="1"/>
  <c r="K1164" i="1" a="1"/>
  <c r="K1164" i="1" s="1"/>
  <c r="K1163" i="1" a="1"/>
  <c r="K1163" i="1" s="1"/>
  <c r="J1164" i="1" a="1"/>
  <c r="J1164" i="1"/>
  <c r="G1161" i="1" a="1"/>
  <c r="G1161" i="1" s="1"/>
  <c r="F1161" i="1" a="1"/>
  <c r="F1161" i="1" s="1"/>
  <c r="F1167" i="1" a="1"/>
  <c r="F1167" i="1" s="1"/>
  <c r="G1164" i="1" a="1"/>
  <c r="G1164" i="1"/>
  <c r="F1165" i="1" a="1"/>
  <c r="F1165" i="1" s="1"/>
  <c r="F1164" i="1" a="1"/>
  <c r="F1164" i="1" s="1"/>
  <c r="K1166" i="1" a="1"/>
  <c r="K1166" i="1"/>
  <c r="J1166" i="1" a="1"/>
  <c r="J1166" i="1"/>
  <c r="G1165" i="1" a="1"/>
  <c r="G1165" i="1"/>
  <c r="I1166" i="1" a="1"/>
  <c r="I1166" i="1" s="1"/>
  <c r="H1166" i="1" a="1"/>
  <c r="H1166" i="1" s="1"/>
  <c r="F1166" i="1" a="1"/>
  <c r="F1166" i="1" s="1"/>
  <c r="K1161" i="1" a="1"/>
  <c r="K1161" i="1"/>
  <c r="K1165" i="1" a="1"/>
  <c r="K1165" i="1" s="1"/>
  <c r="J1165" i="1" a="1"/>
  <c r="J1165" i="1" s="1"/>
  <c r="H1160" i="1" a="1"/>
  <c r="H1160" i="1" s="1"/>
  <c r="I1165" i="1" a="1"/>
  <c r="I1165" i="1" s="1"/>
  <c r="H1165" i="1" a="1"/>
  <c r="H1165" i="1" s="1"/>
  <c r="I1164" i="1" a="1"/>
  <c r="I1164" i="1" s="1"/>
  <c r="K1162" i="1" a="1"/>
  <c r="K1162" i="1"/>
  <c r="J1162" i="1" a="1"/>
  <c r="J1162" i="1"/>
  <c r="G1160" i="1" a="1"/>
  <c r="G1160" i="1"/>
  <c r="J1154" i="1" a="1"/>
  <c r="J1154" i="1" s="1"/>
  <c r="I1162" i="1" a="1"/>
  <c r="I1162" i="1"/>
  <c r="G1162" i="1" a="1"/>
  <c r="G1162" i="1" s="1"/>
  <c r="I1160" i="1" a="1"/>
  <c r="I1160" i="1"/>
  <c r="K1160" i="1" a="1"/>
  <c r="K1160" i="1" s="1"/>
  <c r="J1161" i="1" a="1"/>
  <c r="J1161" i="1" s="1"/>
  <c r="H1161" i="1" a="1"/>
  <c r="H1161" i="1" s="1"/>
  <c r="J1160" i="1" a="1"/>
  <c r="J1160" i="1" s="1"/>
  <c r="F1160" i="1" a="1"/>
  <c r="F1160" i="1" s="1"/>
  <c r="G1166" i="1" a="1"/>
  <c r="G1166" i="1" s="1"/>
  <c r="H1162" i="1" a="1"/>
  <c r="H1162" i="1"/>
  <c r="K1154" i="1" a="1"/>
  <c r="K1154" i="1"/>
  <c r="I1167" i="1" a="1"/>
  <c r="I1167" i="1" s="1"/>
  <c r="K1167" i="1" a="1"/>
  <c r="K1167" i="1" s="1"/>
  <c r="J1144" i="1" a="1"/>
  <c r="J1144" i="1"/>
  <c r="I1153" i="1" a="1"/>
  <c r="I1153" i="1" s="1"/>
  <c r="I1145" i="1" a="1"/>
  <c r="I1145" i="1"/>
  <c r="K1151" i="1" a="1"/>
  <c r="K1151" i="1" s="1"/>
  <c r="F1151" i="1" a="1"/>
  <c r="F1151" i="1" s="1"/>
  <c r="G1146" i="1" a="1"/>
  <c r="G1146" i="1"/>
  <c r="F1144" i="1" a="1"/>
  <c r="F1144" i="1" s="1"/>
  <c r="F1143" i="1" a="1"/>
  <c r="F1143" i="1" s="1"/>
  <c r="J1145" i="1" a="1"/>
  <c r="J1145" i="1" s="1"/>
  <c r="K1143" i="1" a="1"/>
  <c r="K1143" i="1"/>
  <c r="K1142" i="1" a="1"/>
  <c r="K1142" i="1" s="1"/>
  <c r="J1142" i="1" a="1"/>
  <c r="J1142" i="1" s="1"/>
  <c r="J1151" i="1" a="1"/>
  <c r="J1151" i="1" s="1"/>
  <c r="F1146" i="1" a="1"/>
  <c r="F1146" i="1"/>
  <c r="I1154" i="1" a="1"/>
  <c r="I1154" i="1" s="1"/>
  <c r="G1154" i="1" a="1"/>
  <c r="G1154" i="1"/>
  <c r="F1152" i="1" a="1"/>
  <c r="F1152" i="1" s="1"/>
  <c r="K1153" i="1" a="1"/>
  <c r="K1153" i="1"/>
  <c r="I1147" i="1" a="1"/>
  <c r="I1147" i="1"/>
  <c r="I1146" i="1" a="1"/>
  <c r="I1146" i="1" s="1"/>
  <c r="G1153" i="1" a="1"/>
  <c r="G1153" i="1" s="1"/>
  <c r="I1152" i="1" a="1"/>
  <c r="I1152" i="1" s="1"/>
  <c r="K1152" i="1" a="1"/>
  <c r="K1152" i="1" s="1"/>
  <c r="G1143" i="1" a="1"/>
  <c r="G1143" i="1" s="1"/>
  <c r="G1144" i="1" a="1"/>
  <c r="G1144" i="1" s="1"/>
  <c r="H1148" i="1" a="1"/>
  <c r="H1148" i="1" s="1"/>
  <c r="F1154" i="1" a="1"/>
  <c r="F1154" i="1"/>
  <c r="G1147" i="1" a="1"/>
  <c r="G1147" i="1" s="1"/>
  <c r="K1146" i="1" a="1"/>
  <c r="K1146" i="1" s="1"/>
  <c r="F1147" i="1" a="1"/>
  <c r="F1147" i="1"/>
  <c r="K1147" i="1" a="1"/>
  <c r="K1147" i="1"/>
  <c r="I1143" i="1" a="1"/>
  <c r="I1143" i="1"/>
  <c r="H1153" i="1" a="1"/>
  <c r="H1153" i="1" s="1"/>
  <c r="J1152" i="1" a="1"/>
  <c r="J1152" i="1" s="1"/>
  <c r="H1152" i="1" a="1"/>
  <c r="H1152" i="1" s="1"/>
  <c r="H1151" i="1" a="1"/>
  <c r="H1151" i="1"/>
  <c r="H1147" i="1" a="1"/>
  <c r="H1147" i="1" s="1"/>
  <c r="I1151" i="1" a="1"/>
  <c r="I1151" i="1" s="1"/>
  <c r="J1147" i="1" a="1"/>
  <c r="J1147" i="1" s="1"/>
  <c r="H1146" i="1" a="1"/>
  <c r="H1146" i="1"/>
  <c r="F1153" i="1" a="1"/>
  <c r="F1153" i="1" s="1"/>
  <c r="G1152" i="1" a="1"/>
  <c r="G1152" i="1" s="1"/>
  <c r="G1151" i="1" a="1"/>
  <c r="G1151" i="1"/>
  <c r="J1148" i="1" a="1"/>
  <c r="J1148" i="1"/>
  <c r="G1145" i="1" a="1"/>
  <c r="G1145" i="1"/>
  <c r="F1145" i="1" a="1"/>
  <c r="F1145" i="1" s="1"/>
  <c r="F1148" i="1" a="1"/>
  <c r="F1148" i="1" s="1"/>
  <c r="K1144" i="1" a="1"/>
  <c r="K1144" i="1" s="1"/>
  <c r="I1148" i="1" a="1"/>
  <c r="I1148" i="1"/>
  <c r="J1146" i="1" a="1"/>
  <c r="J1146" i="1" s="1"/>
  <c r="I1144" i="1" a="1"/>
  <c r="I1144" i="1" s="1"/>
  <c r="I1142" i="1" a="1"/>
  <c r="I1142" i="1" s="1"/>
  <c r="H1143" i="1" a="1"/>
  <c r="H1143" i="1" s="1"/>
  <c r="K1145" i="1" a="1"/>
  <c r="K1145" i="1" s="1"/>
  <c r="J1153" i="1" a="1"/>
  <c r="J1153" i="1" s="1"/>
  <c r="J1143" i="1" a="1"/>
  <c r="J1143" i="1"/>
  <c r="G1148" i="1" a="1"/>
  <c r="G1148" i="1"/>
  <c r="H1145" i="1" a="1"/>
  <c r="H1145" i="1"/>
  <c r="K1148" i="1" a="1"/>
  <c r="K1148" i="1" s="1"/>
  <c r="H1154" i="1" a="1"/>
  <c r="H1154" i="1"/>
  <c r="H1144" i="1" a="1"/>
  <c r="H1144" i="1" s="1"/>
  <c r="K1136" i="1" a="1"/>
  <c r="K1136" i="1"/>
  <c r="G1139" i="1" a="1"/>
  <c r="G1139" i="1" s="1"/>
  <c r="F1137" i="1" a="1"/>
  <c r="F1137" i="1" s="1"/>
  <c r="K1139" i="1" a="1"/>
  <c r="K1139" i="1" s="1"/>
  <c r="I1139" i="1" a="1"/>
  <c r="I1139" i="1" s="1"/>
  <c r="J1138" i="1" a="1"/>
  <c r="J1138" i="1" s="1"/>
  <c r="F1136" i="1" a="1"/>
  <c r="F1136" i="1" s="1"/>
  <c r="J1139" i="1" a="1"/>
  <c r="J1139" i="1"/>
  <c r="G1137" i="1" a="1"/>
  <c r="G1137" i="1"/>
  <c r="F1139" i="1" a="1"/>
  <c r="F1139" i="1" s="1"/>
  <c r="J1140" i="1" a="1"/>
  <c r="J1140" i="1" s="1"/>
  <c r="G1140" i="1" a="1"/>
  <c r="G1140" i="1"/>
  <c r="F1140" i="1" a="1"/>
  <c r="F1140" i="1" s="1"/>
  <c r="K1137" i="1" a="1"/>
  <c r="K1137" i="1"/>
  <c r="H1136" i="1" a="1"/>
  <c r="H1136" i="1" s="1"/>
  <c r="I1138" i="1" a="1"/>
  <c r="I1138" i="1" s="1"/>
  <c r="G1138" i="1" a="1"/>
  <c r="G1138" i="1"/>
  <c r="J1136" i="1" a="1"/>
  <c r="J1136" i="1" s="1"/>
  <c r="H1139" i="1" a="1"/>
  <c r="H1139" i="1" s="1"/>
  <c r="G1136" i="1" a="1"/>
  <c r="G1136" i="1" s="1"/>
  <c r="J1137" i="1" a="1"/>
  <c r="J1137" i="1"/>
  <c r="H1142" i="1" a="1"/>
  <c r="H1142" i="1" s="1"/>
  <c r="G1142" i="1" a="1"/>
  <c r="G1142" i="1" s="1"/>
  <c r="F1142" i="1" a="1"/>
  <c r="F1142" i="1" s="1"/>
  <c r="K1141" i="1" a="1"/>
  <c r="K1141" i="1"/>
  <c r="F1138" i="1" a="1"/>
  <c r="F1138" i="1" s="1"/>
  <c r="J1141" i="1" a="1"/>
  <c r="J1141" i="1"/>
  <c r="I1141" i="1" a="1"/>
  <c r="I1141" i="1" s="1"/>
  <c r="K1138" i="1" a="1"/>
  <c r="K1138" i="1"/>
  <c r="H1141" i="1" a="1"/>
  <c r="H1141" i="1"/>
  <c r="G1141" i="1" a="1"/>
  <c r="G1141" i="1" s="1"/>
  <c r="H1138" i="1" a="1"/>
  <c r="H1138" i="1" s="1"/>
  <c r="F1141" i="1" a="1"/>
  <c r="F1141" i="1" s="1"/>
  <c r="K1140" i="1" a="1"/>
  <c r="K1140" i="1" s="1"/>
  <c r="I1136" i="1" a="1"/>
  <c r="I1136" i="1" s="1"/>
  <c r="I1137" i="1" a="1"/>
  <c r="I1137" i="1" s="1"/>
  <c r="I1140" i="1" a="1"/>
  <c r="I1140" i="1" s="1"/>
  <c r="H1140" i="1" a="1"/>
  <c r="H1140" i="1"/>
  <c r="H1137" i="1" a="1"/>
  <c r="H1137" i="1" s="1"/>
  <c r="H1953" i="1" a="1"/>
  <c r="H1953" i="1" s="1"/>
  <c r="H1947" i="1" a="1"/>
  <c r="H1947" i="1" s="1"/>
  <c r="J1952" i="1" a="1"/>
  <c r="J1952" i="1" s="1"/>
  <c r="H1950" i="1" a="1"/>
  <c r="H1950" i="1"/>
  <c r="F1948" i="1" a="1"/>
  <c r="F1948" i="1" s="1"/>
  <c r="F1950" i="1" a="1"/>
  <c r="F1950" i="1" s="1"/>
  <c r="H1951" i="1" a="1"/>
  <c r="H1951" i="1" s="1"/>
  <c r="H1948" i="1" a="1"/>
  <c r="H1948" i="1"/>
  <c r="K1951" i="1" a="1"/>
  <c r="K1951" i="1" s="1"/>
  <c r="J1951" i="1" a="1"/>
  <c r="J1951" i="1" s="1"/>
  <c r="H1954" i="1" a="1"/>
  <c r="H1954" i="1" s="1"/>
  <c r="J1948" i="1" a="1"/>
  <c r="J1948" i="1"/>
  <c r="I1947" i="1" a="1"/>
  <c r="I1947" i="1" s="1"/>
  <c r="F1956" i="1" a="1"/>
  <c r="F1956" i="1" s="1"/>
  <c r="K1955" i="1" a="1"/>
  <c r="K1955" i="1" s="1"/>
  <c r="K1953" i="1" a="1"/>
  <c r="K1953" i="1" s="1"/>
  <c r="G1948" i="1" a="1"/>
  <c r="G1948" i="1"/>
  <c r="J1955" i="1" a="1"/>
  <c r="J1955" i="1" s="1"/>
  <c r="I1955" i="1" a="1"/>
  <c r="I1955" i="1" s="1"/>
  <c r="G1953" i="1" a="1"/>
  <c r="G1953" i="1" s="1"/>
  <c r="K1952" i="1" a="1"/>
  <c r="K1952" i="1"/>
  <c r="K1946" i="1" a="1"/>
  <c r="K1946" i="1" s="1"/>
  <c r="I1952" i="1" a="1"/>
  <c r="I1952" i="1" s="1"/>
  <c r="J1950" i="1" a="1"/>
  <c r="J1950" i="1" s="1"/>
  <c r="H1946" i="1" a="1"/>
  <c r="H1946" i="1" s="1"/>
  <c r="F1951" i="1" a="1"/>
  <c r="F1951" i="1" s="1"/>
  <c r="H1955" i="1" a="1"/>
  <c r="H1955" i="1" s="1"/>
  <c r="F1953" i="1" a="1"/>
  <c r="F1953" i="1" s="1"/>
  <c r="K1947" i="1" a="1"/>
  <c r="K1947" i="1" s="1"/>
  <c r="J1947" i="1" a="1"/>
  <c r="J1947" i="1"/>
  <c r="I1950" i="1" a="1"/>
  <c r="I1950" i="1" s="1"/>
  <c r="K1950" i="1" a="1"/>
  <c r="K1950" i="1" s="1"/>
  <c r="G1955" i="1" a="1"/>
  <c r="G1955" i="1" s="1"/>
  <c r="J1946" i="1" a="1"/>
  <c r="J1946" i="1"/>
  <c r="G1952" i="1" a="1"/>
  <c r="G1952" i="1" s="1"/>
  <c r="F1955" i="1" a="1"/>
  <c r="F1955" i="1" s="1"/>
  <c r="K1954" i="1" a="1"/>
  <c r="K1954" i="1" s="1"/>
  <c r="G1954" i="1" a="1"/>
  <c r="G1954" i="1" s="1"/>
  <c r="I1953" i="1" a="1"/>
  <c r="I1953" i="1" s="1"/>
  <c r="F1947" i="1" a="1"/>
  <c r="F1947" i="1" s="1"/>
  <c r="J1953" i="1" a="1"/>
  <c r="J1953" i="1" s="1"/>
  <c r="G1951" i="1" a="1"/>
  <c r="G1951" i="1" s="1"/>
  <c r="G1947" i="1" a="1"/>
  <c r="G1947" i="1" s="1"/>
  <c r="G1950" i="1" a="1"/>
  <c r="G1950" i="1" s="1"/>
  <c r="F1954" i="1" a="1"/>
  <c r="F1954" i="1" s="1"/>
  <c r="F1952" i="1" a="1"/>
  <c r="F1952" i="1" s="1"/>
  <c r="J1954" i="1" a="1"/>
  <c r="J1954" i="1"/>
  <c r="H1952" i="1" a="1"/>
  <c r="H1952" i="1" s="1"/>
  <c r="K1948" i="1" a="1"/>
  <c r="K1948" i="1" s="1"/>
  <c r="I1946" i="1" a="1"/>
  <c r="I1946" i="1" s="1"/>
  <c r="I1954" i="1" a="1"/>
  <c r="I1954" i="1" s="1"/>
  <c r="I1948" i="1" a="1"/>
  <c r="I1948" i="1" s="1"/>
  <c r="I1951" i="1" a="1"/>
  <c r="I1951" i="1" s="1"/>
  <c r="H1938" i="1" a="1"/>
  <c r="H1938" i="1" s="1"/>
  <c r="G1938" i="1" a="1"/>
  <c r="G1938" i="1" s="1"/>
  <c r="K1939" i="1" a="1"/>
  <c r="K1939" i="1" s="1"/>
  <c r="F1946" i="1" a="1"/>
  <c r="F1946" i="1" s="1"/>
  <c r="J1945" i="1" a="1"/>
  <c r="J1945" i="1"/>
  <c r="H1945" i="1" a="1"/>
  <c r="H1945" i="1" s="1"/>
  <c r="G1945" i="1" a="1"/>
  <c r="G1945" i="1"/>
  <c r="F1945" i="1" a="1"/>
  <c r="F1945" i="1" s="1"/>
  <c r="I1944" i="1" a="1"/>
  <c r="I1944" i="1" s="1"/>
  <c r="F1937" i="1" a="1"/>
  <c r="F1937" i="1" s="1"/>
  <c r="K1944" i="1" a="1"/>
  <c r="K1944" i="1" s="1"/>
  <c r="J1944" i="1" a="1"/>
  <c r="J1944" i="1" s="1"/>
  <c r="F1942" i="1" a="1"/>
  <c r="F1942" i="1" s="1"/>
  <c r="F1940" i="1" a="1"/>
  <c r="F1940" i="1" s="1"/>
  <c r="I1937" i="1" a="1"/>
  <c r="I1937" i="1" s="1"/>
  <c r="J1943" i="1" a="1"/>
  <c r="J1943" i="1" s="1"/>
  <c r="H1944" i="1" a="1"/>
  <c r="H1944" i="1" s="1"/>
  <c r="G1940" i="1" a="1"/>
  <c r="G1940" i="1"/>
  <c r="G1944" i="1" a="1"/>
  <c r="G1944" i="1" s="1"/>
  <c r="K1943" i="1" a="1"/>
  <c r="K1943" i="1" s="1"/>
  <c r="H1942" i="1" a="1"/>
  <c r="H1942" i="1" s="1"/>
  <c r="K1940" i="1" a="1"/>
  <c r="K1940" i="1" s="1"/>
  <c r="H1939" i="1" a="1"/>
  <c r="H1939" i="1" s="1"/>
  <c r="K1936" i="1" a="1"/>
  <c r="K1936" i="1" s="1"/>
  <c r="G1937" i="1" a="1"/>
  <c r="G1937" i="1" s="1"/>
  <c r="H1940" i="1" a="1"/>
  <c r="H1940" i="1" s="1"/>
  <c r="G1939" i="1" a="1"/>
  <c r="G1939" i="1" s="1"/>
  <c r="H1943" i="1" a="1"/>
  <c r="H1943" i="1" s="1"/>
  <c r="I1942" i="1" a="1"/>
  <c r="I1942" i="1" s="1"/>
  <c r="J1936" i="1" a="1"/>
  <c r="J1936" i="1" s="1"/>
  <c r="G1942" i="1" a="1"/>
  <c r="G1942" i="1"/>
  <c r="F1938" i="1" a="1"/>
  <c r="F1938" i="1" s="1"/>
  <c r="F1943" i="1" a="1"/>
  <c r="F1943" i="1" s="1"/>
  <c r="K1941" i="1" a="1"/>
  <c r="K1941" i="1" s="1"/>
  <c r="K1942" i="1" a="1"/>
  <c r="K1942" i="1" s="1"/>
  <c r="G1941" i="1" a="1"/>
  <c r="G1941" i="1" s="1"/>
  <c r="K1938" i="1" a="1"/>
  <c r="K1938" i="1" s="1"/>
  <c r="H1937" i="1" a="1"/>
  <c r="H1937" i="1" s="1"/>
  <c r="F1941" i="1" a="1"/>
  <c r="F1941" i="1" s="1"/>
  <c r="J1938" i="1" a="1"/>
  <c r="J1938" i="1" s="1"/>
  <c r="I1938" i="1" a="1"/>
  <c r="I1938" i="1" s="1"/>
  <c r="F1944" i="1" a="1"/>
  <c r="F1944" i="1" s="1"/>
  <c r="G1946" i="1" a="1"/>
  <c r="G1946" i="1" s="1"/>
  <c r="K1945" i="1" a="1"/>
  <c r="K1945" i="1" s="1"/>
  <c r="J1941" i="1" a="1"/>
  <c r="J1941" i="1" s="1"/>
  <c r="F1939" i="1" a="1"/>
  <c r="F1939" i="1" s="1"/>
  <c r="J1937" i="1" a="1"/>
  <c r="J1937" i="1" s="1"/>
  <c r="I1945" i="1" a="1"/>
  <c r="I1945" i="1" s="1"/>
  <c r="J1942" i="1" a="1"/>
  <c r="J1942" i="1" s="1"/>
  <c r="I1943" i="1" a="1"/>
  <c r="I1943" i="1" s="1"/>
  <c r="G1943" i="1" a="1"/>
  <c r="G1943" i="1"/>
  <c r="I1941" i="1" a="1"/>
  <c r="I1941" i="1" s="1"/>
  <c r="H1941" i="1" a="1"/>
  <c r="H1941" i="1" s="1"/>
  <c r="J1940" i="1" a="1"/>
  <c r="J1940" i="1" s="1"/>
  <c r="I1940" i="1" a="1"/>
  <c r="I1940" i="1" s="1"/>
  <c r="J1939" i="1" a="1"/>
  <c r="J1939" i="1" s="1"/>
  <c r="I1939" i="1" a="1"/>
  <c r="I1939" i="1" s="1"/>
  <c r="K1937" i="1" a="1"/>
  <c r="K1937" i="1" s="1"/>
  <c r="K1933" i="1" a="1"/>
  <c r="K1933" i="1" s="1"/>
  <c r="I1932" i="1" a="1"/>
  <c r="I1932" i="1" s="1"/>
  <c r="F1931" i="1" a="1"/>
  <c r="F1931" i="1" s="1"/>
  <c r="J1927" i="1" a="1"/>
  <c r="J1927" i="1" s="1"/>
  <c r="I1930" i="1" a="1"/>
  <c r="I1930" i="1" s="1"/>
  <c r="J1930" i="1" a="1"/>
  <c r="J1930" i="1"/>
  <c r="J1934" i="1" a="1"/>
  <c r="J1934" i="1" s="1"/>
  <c r="H1932" i="1" a="1"/>
  <c r="H1932" i="1" s="1"/>
  <c r="H1931" i="1" a="1"/>
  <c r="H1931" i="1" s="1"/>
  <c r="I1929" i="1" a="1"/>
  <c r="I1929" i="1" s="1"/>
  <c r="H1929" i="1" a="1"/>
  <c r="H1929" i="1" s="1"/>
  <c r="F1928" i="1" a="1"/>
  <c r="F1928" i="1" s="1"/>
  <c r="G1928" i="1" a="1"/>
  <c r="G1928" i="1" s="1"/>
  <c r="K1926" i="1" a="1"/>
  <c r="K1926" i="1" s="1"/>
  <c r="F1932" i="1" a="1"/>
  <c r="F1932" i="1" s="1"/>
  <c r="K1930" i="1" a="1"/>
  <c r="K1930" i="1" s="1"/>
  <c r="F1927" i="1" a="1"/>
  <c r="F1927" i="1" s="1"/>
  <c r="J1929" i="1" a="1"/>
  <c r="J1929" i="1" s="1"/>
  <c r="G1929" i="1" a="1"/>
  <c r="G1929" i="1"/>
  <c r="I1928" i="1" a="1"/>
  <c r="I1928" i="1" s="1"/>
  <c r="H1928" i="1" a="1"/>
  <c r="H1928" i="1" s="1"/>
  <c r="J1926" i="1" a="1"/>
  <c r="J1926" i="1" s="1"/>
  <c r="G1936" i="1" a="1"/>
  <c r="G1936" i="1" s="1"/>
  <c r="G1935" i="1" a="1"/>
  <c r="G1935" i="1" s="1"/>
  <c r="F1935" i="1" a="1"/>
  <c r="F1935" i="1" s="1"/>
  <c r="I1933" i="1" a="1"/>
  <c r="I1933" i="1" s="1"/>
  <c r="G1934" i="1" a="1"/>
  <c r="G1934" i="1" s="1"/>
  <c r="G1931" i="1" a="1"/>
  <c r="G1931" i="1" s="1"/>
  <c r="I1934" i="1" a="1"/>
  <c r="I1934" i="1" s="1"/>
  <c r="F1929" i="1" a="1"/>
  <c r="F1929" i="1" s="1"/>
  <c r="I1931" i="1" a="1"/>
  <c r="I1931" i="1" s="1"/>
  <c r="G1927" i="1" a="1"/>
  <c r="G1927" i="1"/>
  <c r="F1936" i="1" a="1"/>
  <c r="F1936" i="1" s="1"/>
  <c r="G1933" i="1" a="1"/>
  <c r="G1933" i="1" s="1"/>
  <c r="G1930" i="1" a="1"/>
  <c r="G1930" i="1" s="1"/>
  <c r="F1933" i="1" a="1"/>
  <c r="F1933" i="1" s="1"/>
  <c r="K1932" i="1" a="1"/>
  <c r="K1932" i="1" s="1"/>
  <c r="I1926" i="1" a="1"/>
  <c r="I1926" i="1" s="1"/>
  <c r="I1936" i="1" a="1"/>
  <c r="I1936" i="1" s="1"/>
  <c r="F1930" i="1" a="1"/>
  <c r="F1930" i="1" s="1"/>
  <c r="H1936" i="1" a="1"/>
  <c r="H1936" i="1"/>
  <c r="J1931" i="1" a="1"/>
  <c r="J1931" i="1" s="1"/>
  <c r="K1935" i="1" a="1"/>
  <c r="K1935" i="1" s="1"/>
  <c r="K1928" i="1" a="1"/>
  <c r="K1928" i="1" s="1"/>
  <c r="I1927" i="1" a="1"/>
  <c r="I1927" i="1"/>
  <c r="H1930" i="1" a="1"/>
  <c r="H1930" i="1" s="1"/>
  <c r="J1932" i="1" a="1"/>
  <c r="J1932" i="1" s="1"/>
  <c r="G1932" i="1" a="1"/>
  <c r="G1932" i="1" s="1"/>
  <c r="K1931" i="1" a="1"/>
  <c r="K1931" i="1" s="1"/>
  <c r="J1928" i="1" a="1"/>
  <c r="J1928" i="1"/>
  <c r="F1934" i="1" a="1"/>
  <c r="F1934" i="1" s="1"/>
  <c r="F1926" i="1" a="1"/>
  <c r="F1926" i="1" s="1"/>
  <c r="J1933" i="1" a="1"/>
  <c r="J1933" i="1" s="1"/>
  <c r="H1933" i="1" a="1"/>
  <c r="H1933" i="1" s="1"/>
  <c r="H1926" i="1" a="1"/>
  <c r="H1926" i="1" s="1"/>
  <c r="I1935" i="1" a="1"/>
  <c r="I1935" i="1" s="1"/>
  <c r="H1927" i="1" a="1"/>
  <c r="H1927" i="1" s="1"/>
  <c r="J1935" i="1" a="1"/>
  <c r="J1935" i="1" s="1"/>
  <c r="H1935" i="1" a="1"/>
  <c r="H1935" i="1" s="1"/>
  <c r="G1926" i="1" a="1"/>
  <c r="G1926" i="1" s="1"/>
  <c r="H1934" i="1" a="1"/>
  <c r="H1934" i="1" s="1"/>
  <c r="K1927" i="1" a="1"/>
  <c r="K1927" i="1" s="1"/>
  <c r="K1929" i="1" a="1"/>
  <c r="K1929" i="1"/>
  <c r="K1934" i="1" a="1"/>
  <c r="K1934" i="1" s="1"/>
  <c r="K1920" i="1" a="1"/>
  <c r="K1920" i="1"/>
  <c r="F1924" i="1" a="1"/>
  <c r="F1924" i="1" s="1"/>
  <c r="I1916" i="1" a="1"/>
  <c r="I1916" i="1"/>
  <c r="H1921" i="1" a="1"/>
  <c r="H1921" i="1" s="1"/>
  <c r="I1920" i="1" a="1"/>
  <c r="I1920" i="1" s="1"/>
  <c r="F1920" i="1" a="1"/>
  <c r="F1920" i="1" s="1"/>
  <c r="G1919" i="1" a="1"/>
  <c r="G1919" i="1" s="1"/>
  <c r="G1918" i="1" a="1"/>
  <c r="G1918" i="1" s="1"/>
  <c r="F1917" i="1" a="1"/>
  <c r="F1917" i="1" s="1"/>
  <c r="K1923" i="1" a="1"/>
  <c r="K1923" i="1" s="1"/>
  <c r="K1917" i="1" a="1"/>
  <c r="K1917" i="1" s="1"/>
  <c r="J1922" i="1" a="1"/>
  <c r="J1922" i="1" s="1"/>
  <c r="K1924" i="1" a="1"/>
  <c r="K1924" i="1" s="1"/>
  <c r="H1924" i="1" a="1"/>
  <c r="H1924" i="1"/>
  <c r="J1917" i="1" a="1"/>
  <c r="J1917" i="1"/>
  <c r="K1915" i="1" a="1"/>
  <c r="K1915" i="1" s="1"/>
  <c r="H1915" i="1" a="1"/>
  <c r="H1915" i="1" s="1"/>
  <c r="F1922" i="1" a="1"/>
  <c r="F1922" i="1" s="1"/>
  <c r="J1923" i="1" a="1"/>
  <c r="J1923" i="1" s="1"/>
  <c r="I1922" i="1" a="1"/>
  <c r="I1922" i="1" s="1"/>
  <c r="J1921" i="1" a="1"/>
  <c r="J1921" i="1" s="1"/>
  <c r="I1921" i="1" a="1"/>
  <c r="I1921" i="1" s="1"/>
  <c r="K1916" i="1" a="1"/>
  <c r="K1916" i="1" s="1"/>
  <c r="J1924" i="1" a="1"/>
  <c r="J1924" i="1" s="1"/>
  <c r="I1924" i="1" a="1"/>
  <c r="I1924" i="1" s="1"/>
  <c r="I1923" i="1" a="1"/>
  <c r="I1923" i="1" s="1"/>
  <c r="F1921" i="1" a="1"/>
  <c r="F1921" i="1"/>
  <c r="G1920" i="1" a="1"/>
  <c r="G1920" i="1"/>
  <c r="F1919" i="1" a="1"/>
  <c r="F1919" i="1" s="1"/>
  <c r="K1918" i="1" a="1"/>
  <c r="K1918" i="1" s="1"/>
  <c r="H1918" i="1" a="1"/>
  <c r="H1918" i="1" s="1"/>
  <c r="F1918" i="1" a="1"/>
  <c r="F1918" i="1"/>
  <c r="F1916" i="1" a="1"/>
  <c r="F1916" i="1" s="1"/>
  <c r="I1915" i="1" a="1"/>
  <c r="I1915" i="1" s="1"/>
  <c r="I1918" i="1" a="1"/>
  <c r="I1918" i="1" s="1"/>
  <c r="J1915" i="1" a="1"/>
  <c r="J1915" i="1" s="1"/>
  <c r="F1923" i="1" a="1"/>
  <c r="F1923" i="1" s="1"/>
  <c r="H1917" i="1" a="1"/>
  <c r="H1917" i="1" s="1"/>
  <c r="G1923" i="1" a="1"/>
  <c r="G1923" i="1" s="1"/>
  <c r="G1917" i="1" a="1"/>
  <c r="G1917" i="1"/>
  <c r="K1922" i="1" a="1"/>
  <c r="K1922" i="1"/>
  <c r="K1919" i="1" a="1"/>
  <c r="K1919" i="1" s="1"/>
  <c r="K1921" i="1" a="1"/>
  <c r="K1921" i="1" s="1"/>
  <c r="J1920" i="1" a="1"/>
  <c r="J1920" i="1" s="1"/>
  <c r="J1916" i="1" a="1"/>
  <c r="J1916" i="1" s="1"/>
  <c r="J1918" i="1" a="1"/>
  <c r="J1918" i="1" s="1"/>
  <c r="H1922" i="1" a="1"/>
  <c r="H1922" i="1" s="1"/>
  <c r="J1919" i="1" a="1"/>
  <c r="J1919" i="1" s="1"/>
  <c r="H1916" i="1" a="1"/>
  <c r="H1916" i="1" s="1"/>
  <c r="I1919" i="1" a="1"/>
  <c r="I1919" i="1"/>
  <c r="H1919" i="1" a="1"/>
  <c r="H1919" i="1" s="1"/>
  <c r="K1925" i="1" a="1"/>
  <c r="K1925" i="1" s="1"/>
  <c r="J1925" i="1" a="1"/>
  <c r="J1925" i="1"/>
  <c r="H1923" i="1" a="1"/>
  <c r="H1923" i="1" s="1"/>
  <c r="I1917" i="1" a="1"/>
  <c r="I1917" i="1" s="1"/>
  <c r="I1925" i="1" a="1"/>
  <c r="I1925" i="1" s="1"/>
  <c r="H1925" i="1" a="1"/>
  <c r="H1925" i="1" s="1"/>
  <c r="H1920" i="1" a="1"/>
  <c r="H1920" i="1"/>
  <c r="G1916" i="1" a="1"/>
  <c r="G1916" i="1" s="1"/>
  <c r="G1925" i="1" a="1"/>
  <c r="G1925" i="1" s="1"/>
  <c r="G1921" i="1" a="1"/>
  <c r="G1921" i="1"/>
  <c r="F1925" i="1" a="1"/>
  <c r="F1925" i="1" s="1"/>
  <c r="G1924" i="1" a="1"/>
  <c r="G1924" i="1"/>
  <c r="G1922" i="1" a="1"/>
  <c r="G1922" i="1"/>
  <c r="I1912" i="1" a="1"/>
  <c r="I1912" i="1" s="1"/>
  <c r="J1911" i="1" a="1"/>
  <c r="J1911" i="1" s="1"/>
  <c r="I1906" i="1" a="1"/>
  <c r="I1906" i="1" s="1"/>
  <c r="F1910" i="1" a="1"/>
  <c r="F1910" i="1" s="1"/>
  <c r="K1908" i="1" a="1"/>
  <c r="K1908" i="1" s="1"/>
  <c r="K1904" i="1" a="1"/>
  <c r="K1904" i="1" s="1"/>
  <c r="G1915" i="1" a="1"/>
  <c r="G1915" i="1" s="1"/>
  <c r="K1907" i="1" a="1"/>
  <c r="K1907" i="1" s="1"/>
  <c r="H1911" i="1" a="1"/>
  <c r="H1911" i="1"/>
  <c r="J1904" i="1" a="1"/>
  <c r="J1904" i="1" s="1"/>
  <c r="K1911" i="1" a="1"/>
  <c r="K1911" i="1" s="1"/>
  <c r="G1910" i="1" a="1"/>
  <c r="G1910" i="1"/>
  <c r="J1906" i="1" a="1"/>
  <c r="J1906" i="1"/>
  <c r="F1906" i="1" a="1"/>
  <c r="F1906" i="1" s="1"/>
  <c r="H1914" i="1" a="1"/>
  <c r="H1914" i="1" s="1"/>
  <c r="J1910" i="1" a="1"/>
  <c r="J1910" i="1" s="1"/>
  <c r="I1910" i="1" a="1"/>
  <c r="I1910" i="1" s="1"/>
  <c r="G1909" i="1" a="1"/>
  <c r="G1909" i="1" s="1"/>
  <c r="F1915" i="1" a="1"/>
  <c r="F1915" i="1" s="1"/>
  <c r="K1914" i="1" a="1"/>
  <c r="K1914" i="1" s="1"/>
  <c r="G1908" i="1" a="1"/>
  <c r="G1908" i="1" s="1"/>
  <c r="G1907" i="1" a="1"/>
  <c r="G1907" i="1"/>
  <c r="G1914" i="1" a="1"/>
  <c r="G1914" i="1" s="1"/>
  <c r="F1914" i="1" a="1"/>
  <c r="F1914" i="1" s="1"/>
  <c r="H1913" i="1" a="1"/>
  <c r="H1913" i="1"/>
  <c r="G1906" i="1" a="1"/>
  <c r="G1906" i="1" s="1"/>
  <c r="G1913" i="1" a="1"/>
  <c r="G1913" i="1" s="1"/>
  <c r="H1908" i="1" a="1"/>
  <c r="H1908" i="1" s="1"/>
  <c r="H1907" i="1" a="1"/>
  <c r="H1907" i="1" s="1"/>
  <c r="F1911" i="1" a="1"/>
  <c r="F1911" i="1" s="1"/>
  <c r="F1905" i="1" a="1"/>
  <c r="F1905" i="1" s="1"/>
  <c r="F1909" i="1" a="1"/>
  <c r="F1909" i="1" s="1"/>
  <c r="H1912" i="1" a="1"/>
  <c r="H1912" i="1"/>
  <c r="G1912" i="1" a="1"/>
  <c r="G1912" i="1" s="1"/>
  <c r="I1911" i="1" a="1"/>
  <c r="I1911" i="1"/>
  <c r="I1905" i="1" a="1"/>
  <c r="I1905" i="1" s="1"/>
  <c r="K1910" i="1" a="1"/>
  <c r="K1910" i="1" s="1"/>
  <c r="F1908" i="1" a="1"/>
  <c r="F1908" i="1" s="1"/>
  <c r="J1908" i="1" a="1"/>
  <c r="J1908" i="1" s="1"/>
  <c r="K1905" i="1" a="1"/>
  <c r="K1905" i="1" s="1"/>
  <c r="J1909" i="1" a="1"/>
  <c r="J1909" i="1" s="1"/>
  <c r="K1906" i="1" a="1"/>
  <c r="K1906" i="1" s="1"/>
  <c r="G1911" i="1" a="1"/>
  <c r="G1911" i="1" s="1"/>
  <c r="J1907" i="1" a="1"/>
  <c r="J1907" i="1" s="1"/>
  <c r="H1910" i="1" a="1"/>
  <c r="H1910" i="1"/>
  <c r="G1905" i="1" a="1"/>
  <c r="G1905" i="1"/>
  <c r="H1909" i="1" a="1"/>
  <c r="H1909" i="1" s="1"/>
  <c r="F1907" i="1" a="1"/>
  <c r="F1907" i="1"/>
  <c r="J1905" i="1" a="1"/>
  <c r="J1905" i="1" s="1"/>
  <c r="F1913" i="1" a="1"/>
  <c r="F1913" i="1" s="1"/>
  <c r="K1909" i="1" a="1"/>
  <c r="K1909" i="1" s="1"/>
  <c r="I1909" i="1" a="1"/>
  <c r="I1909" i="1" s="1"/>
  <c r="I1908" i="1" a="1"/>
  <c r="I1908" i="1"/>
  <c r="H1906" i="1" a="1"/>
  <c r="H1906" i="1" s="1"/>
  <c r="J1914" i="1" a="1"/>
  <c r="J1914" i="1" s="1"/>
  <c r="I1914" i="1" a="1"/>
  <c r="I1914" i="1" s="1"/>
  <c r="K1913" i="1" a="1"/>
  <c r="K1913" i="1" s="1"/>
  <c r="J1913" i="1" a="1"/>
  <c r="J1913" i="1"/>
  <c r="I1913" i="1" a="1"/>
  <c r="I1913" i="1"/>
  <c r="F1912" i="1" a="1"/>
  <c r="F1912" i="1" s="1"/>
  <c r="I1907" i="1" a="1"/>
  <c r="I1907" i="1"/>
  <c r="H1905" i="1" a="1"/>
  <c r="H1905" i="1" s="1"/>
  <c r="K1912" i="1" a="1"/>
  <c r="K1912" i="1" s="1"/>
  <c r="J1912" i="1" a="1"/>
  <c r="J1912" i="1" s="1"/>
  <c r="F1903" i="1" a="1"/>
  <c r="F1903" i="1" s="1"/>
  <c r="J1900" i="1" a="1"/>
  <c r="J1900" i="1" s="1"/>
  <c r="K1901" i="1" a="1"/>
  <c r="K1901" i="1" s="1"/>
  <c r="I1901" i="1" a="1"/>
  <c r="I1901" i="1" s="1"/>
  <c r="I1899" i="1" a="1"/>
  <c r="I1899" i="1"/>
  <c r="K1900" i="1" a="1"/>
  <c r="K1900" i="1" s="1"/>
  <c r="F1904" i="1" a="1"/>
  <c r="F1904" i="1"/>
  <c r="K1903" i="1" a="1"/>
  <c r="K1903" i="1"/>
  <c r="J1903" i="1" a="1"/>
  <c r="J1903" i="1" s="1"/>
  <c r="G1901" i="1" a="1"/>
  <c r="G1901" i="1" s="1"/>
  <c r="G1903" i="1" a="1"/>
  <c r="G1903" i="1" s="1"/>
  <c r="H1899" i="1" a="1"/>
  <c r="H1899" i="1" s="1"/>
  <c r="K1902" i="1" a="1"/>
  <c r="K1902" i="1" s="1"/>
  <c r="I1902" i="1" a="1"/>
  <c r="I1902" i="1" s="1"/>
  <c r="H1902" i="1" a="1"/>
  <c r="H1902" i="1" s="1"/>
  <c r="F1899" i="1" a="1"/>
  <c r="F1899" i="1" s="1"/>
  <c r="G1902" i="1" a="1"/>
  <c r="G1902" i="1"/>
  <c r="F1900" i="1" a="1"/>
  <c r="F1900" i="1"/>
  <c r="F1902" i="1" a="1"/>
  <c r="F1902" i="1" s="1"/>
  <c r="J1902" i="1" a="1"/>
  <c r="J1902" i="1"/>
  <c r="H1901" i="1" a="1"/>
  <c r="H1901" i="1"/>
  <c r="H1900" i="1" a="1"/>
  <c r="H1900" i="1" s="1"/>
  <c r="K1899" i="1" a="1"/>
  <c r="K1899" i="1" s="1"/>
  <c r="J1899" i="1" a="1"/>
  <c r="J1899" i="1" s="1"/>
  <c r="F1901" i="1" a="1"/>
  <c r="F1901" i="1" s="1"/>
  <c r="I1900" i="1" a="1"/>
  <c r="I1900" i="1" s="1"/>
  <c r="G1900" i="1" a="1"/>
  <c r="G1900" i="1" s="1"/>
  <c r="H1904" i="1" a="1"/>
  <c r="H1904" i="1" s="1"/>
  <c r="J1901" i="1" a="1"/>
  <c r="J1901" i="1" s="1"/>
  <c r="I1904" i="1" a="1"/>
  <c r="I1904" i="1"/>
  <c r="G1899" i="1" a="1"/>
  <c r="G1899" i="1"/>
  <c r="G1904" i="1" a="1"/>
  <c r="G1904" i="1" s="1"/>
  <c r="I1903" i="1" a="1"/>
  <c r="I1903" i="1"/>
  <c r="H1903" i="1" a="1"/>
  <c r="H1903" i="1" s="1"/>
  <c r="J1668" i="1" a="1"/>
  <c r="J1668" i="1"/>
  <c r="J1667" i="1" a="1"/>
  <c r="J1667" i="1" s="1"/>
  <c r="F1665" i="1" a="1"/>
  <c r="F1665" i="1" s="1"/>
  <c r="J1666" i="1" a="1"/>
  <c r="J1666" i="1" s="1"/>
  <c r="H1670" i="1" a="1"/>
  <c r="H1670" i="1"/>
  <c r="F1670" i="1" a="1"/>
  <c r="F1670" i="1" s="1"/>
  <c r="H1665" i="1" a="1"/>
  <c r="H1665" i="1"/>
  <c r="H1669" i="1" a="1"/>
  <c r="H1669" i="1" s="1"/>
  <c r="F1669" i="1" a="1"/>
  <c r="F1669" i="1"/>
  <c r="F1668" i="1" a="1"/>
  <c r="F1668" i="1"/>
  <c r="K1664" i="1" a="1"/>
  <c r="K1664" i="1" s="1"/>
  <c r="J1671" i="1" a="1"/>
  <c r="J1671" i="1" s="1"/>
  <c r="F1671" i="1" a="1"/>
  <c r="F1671" i="1" s="1"/>
  <c r="K1667" i="1" a="1"/>
  <c r="K1667" i="1"/>
  <c r="I1665" i="1" a="1"/>
  <c r="I1665" i="1" s="1"/>
  <c r="J1665" i="1" a="1"/>
  <c r="J1665" i="1" s="1"/>
  <c r="I1670" i="1" a="1"/>
  <c r="I1670" i="1" s="1"/>
  <c r="K1668" i="1" a="1"/>
  <c r="K1668" i="1" s="1"/>
  <c r="K1665" i="1" a="1"/>
  <c r="K1665" i="1"/>
  <c r="H1667" i="1" a="1"/>
  <c r="H1667" i="1"/>
  <c r="J1664" i="1" a="1"/>
  <c r="J1664" i="1" s="1"/>
  <c r="H1671" i="1" a="1"/>
  <c r="H1671" i="1"/>
  <c r="G1671" i="1" a="1"/>
  <c r="G1671" i="1"/>
  <c r="H1668" i="1" a="1"/>
  <c r="H1668" i="1" s="1"/>
  <c r="G1670" i="1" a="1"/>
  <c r="G1670" i="1"/>
  <c r="J1669" i="1" a="1"/>
  <c r="J1669" i="1" s="1"/>
  <c r="G1669" i="1" a="1"/>
  <c r="G1669" i="1"/>
  <c r="I1668" i="1" a="1"/>
  <c r="I1668" i="1" s="1"/>
  <c r="G1667" i="1" a="1"/>
  <c r="G1667" i="1" s="1"/>
  <c r="I1667" i="1" a="1"/>
  <c r="I1667" i="1" s="1"/>
  <c r="G1666" i="1" a="1"/>
  <c r="G1666" i="1" s="1"/>
  <c r="G1668" i="1" a="1"/>
  <c r="G1668" i="1"/>
  <c r="F1666" i="1" a="1"/>
  <c r="F1666" i="1"/>
  <c r="K1671" i="1" a="1"/>
  <c r="K1671" i="1" s="1"/>
  <c r="I1671" i="1" a="1"/>
  <c r="I1671" i="1"/>
  <c r="K1670" i="1" a="1"/>
  <c r="K1670" i="1" s="1"/>
  <c r="F1667" i="1" a="1"/>
  <c r="F1667" i="1" s="1"/>
  <c r="G1665" i="1" a="1"/>
  <c r="G1665" i="1"/>
  <c r="I1664" i="1" a="1"/>
  <c r="I1664" i="1" s="1"/>
  <c r="K1666" i="1" a="1"/>
  <c r="K1666" i="1"/>
  <c r="H1666" i="1" a="1"/>
  <c r="H1666" i="1" s="1"/>
  <c r="K1669" i="1" a="1"/>
  <c r="K1669" i="1" s="1"/>
  <c r="I1666" i="1" a="1"/>
  <c r="I1666" i="1"/>
  <c r="J1670" i="1" a="1"/>
  <c r="J1670" i="1" s="1"/>
  <c r="I1669" i="1" a="1"/>
  <c r="I1669" i="1"/>
  <c r="J1658" i="1" a="1"/>
  <c r="J1658" i="1"/>
  <c r="F1658" i="1" a="1"/>
  <c r="F1658" i="1" s="1"/>
  <c r="G1660" i="1" a="1"/>
  <c r="G1660" i="1" s="1"/>
  <c r="H1659" i="1" a="1"/>
  <c r="H1659" i="1" s="1"/>
  <c r="H1658" i="1" a="1"/>
  <c r="H1658" i="1" s="1"/>
  <c r="K1652" i="1" a="1"/>
  <c r="K1652" i="1"/>
  <c r="G1652" i="1" a="1"/>
  <c r="G1652" i="1" s="1"/>
  <c r="K1662" i="1" a="1"/>
  <c r="K1662" i="1"/>
  <c r="I1660" i="1" a="1"/>
  <c r="I1660" i="1" s="1"/>
  <c r="I1659" i="1" a="1"/>
  <c r="I1659" i="1"/>
  <c r="H1652" i="1" a="1"/>
  <c r="H1652" i="1"/>
  <c r="J1663" i="1" a="1"/>
  <c r="J1663" i="1" s="1"/>
  <c r="F1652" i="1" a="1"/>
  <c r="F1652" i="1"/>
  <c r="J1652" i="1" a="1"/>
  <c r="J1652" i="1"/>
  <c r="H1662" i="1" a="1"/>
  <c r="H1662" i="1" s="1"/>
  <c r="K1659" i="1" a="1"/>
  <c r="K1659" i="1" s="1"/>
  <c r="F1664" i="1" a="1"/>
  <c r="F1664" i="1" s="1"/>
  <c r="I1658" i="1" a="1"/>
  <c r="I1658" i="1" s="1"/>
  <c r="G1658" i="1" a="1"/>
  <c r="G1658" i="1"/>
  <c r="G1663" i="1" a="1"/>
  <c r="G1663" i="1" s="1"/>
  <c r="J1659" i="1" a="1"/>
  <c r="J1659" i="1" s="1"/>
  <c r="G1659" i="1" a="1"/>
  <c r="G1659" i="1" s="1"/>
  <c r="H1664" i="1" a="1"/>
  <c r="H1664" i="1"/>
  <c r="G1664" i="1" a="1"/>
  <c r="G1664" i="1"/>
  <c r="K1663" i="1" a="1"/>
  <c r="K1663" i="1" s="1"/>
  <c r="I1663" i="1" a="1"/>
  <c r="I1663" i="1"/>
  <c r="K1660" i="1" a="1"/>
  <c r="K1660" i="1" s="1"/>
  <c r="I1652" i="1" a="1"/>
  <c r="I1652" i="1"/>
  <c r="F1662" i="1" a="1"/>
  <c r="F1662" i="1" s="1"/>
  <c r="J1646" i="1" a="1"/>
  <c r="J1646" i="1" s="1"/>
  <c r="H1663" i="1" a="1"/>
  <c r="H1663" i="1" s="1"/>
  <c r="F1663" i="1" a="1"/>
  <c r="F1663" i="1"/>
  <c r="J1662" i="1" a="1"/>
  <c r="J1662" i="1" s="1"/>
  <c r="K1658" i="1" a="1"/>
  <c r="K1658" i="1"/>
  <c r="I1662" i="1" a="1"/>
  <c r="I1662" i="1" s="1"/>
  <c r="G1662" i="1" a="1"/>
  <c r="G1662" i="1"/>
  <c r="K1646" i="1" a="1"/>
  <c r="K1646" i="1"/>
  <c r="H1646" i="1" a="1"/>
  <c r="H1646" i="1" s="1"/>
  <c r="F1659" i="1" a="1"/>
  <c r="F1659" i="1" s="1"/>
  <c r="F1660" i="1" a="1"/>
  <c r="F1660" i="1" s="1"/>
  <c r="J1660" i="1" a="1"/>
  <c r="J1660" i="1"/>
  <c r="I1646" i="1" a="1"/>
  <c r="I1646" i="1" s="1"/>
  <c r="H1660" i="1" a="1"/>
  <c r="H1660" i="1" s="1"/>
  <c r="H1642" i="1" a="1"/>
  <c r="H1642" i="1" s="1"/>
  <c r="G1641" i="1" a="1"/>
  <c r="G1641" i="1" s="1"/>
  <c r="F1641" i="1" a="1"/>
  <c r="F1641" i="1"/>
  <c r="K1627" i="1" a="1"/>
  <c r="K1627" i="1"/>
  <c r="F1640" i="1" a="1"/>
  <c r="F1640" i="1" s="1"/>
  <c r="I1626" i="1" a="1"/>
  <c r="I1626" i="1"/>
  <c r="G1640" i="1" a="1"/>
  <c r="G1640" i="1"/>
  <c r="J1626" i="1" a="1"/>
  <c r="J1626" i="1" s="1"/>
  <c r="G1627" i="1" a="1"/>
  <c r="G1627" i="1"/>
  <c r="F1626" i="1" a="1"/>
  <c r="F1626" i="1" s="1"/>
  <c r="K1641" i="1" a="1"/>
  <c r="K1641" i="1"/>
  <c r="H1645" i="1" a="1"/>
  <c r="H1645" i="1" s="1"/>
  <c r="J1644" i="1" a="1"/>
  <c r="J1644" i="1" s="1"/>
  <c r="K1640" i="1" a="1"/>
  <c r="K1640" i="1" s="1"/>
  <c r="I1625" i="1" a="1"/>
  <c r="I1625" i="1" s="1"/>
  <c r="J1625" i="1" a="1"/>
  <c r="J1625" i="1"/>
  <c r="F1644" i="1" a="1"/>
  <c r="F1644" i="1"/>
  <c r="I1641" i="1" a="1"/>
  <c r="I1641" i="1" s="1"/>
  <c r="I1640" i="1" a="1"/>
  <c r="I1640" i="1"/>
  <c r="J1627" i="1" a="1"/>
  <c r="J1627" i="1" s="1"/>
  <c r="K1625" i="1" a="1"/>
  <c r="K1625" i="1" s="1"/>
  <c r="G1646" i="1" a="1"/>
  <c r="G1646" i="1"/>
  <c r="K1626" i="1" a="1"/>
  <c r="K1626" i="1" s="1"/>
  <c r="F1642" i="1" a="1"/>
  <c r="F1642" i="1"/>
  <c r="H1640" i="1" a="1"/>
  <c r="H1640" i="1" s="1"/>
  <c r="J1645" i="1" a="1"/>
  <c r="J1645" i="1" s="1"/>
  <c r="F1646" i="1" a="1"/>
  <c r="F1646" i="1" s="1"/>
  <c r="K1645" i="1" a="1"/>
  <c r="K1645" i="1" s="1"/>
  <c r="J1642" i="1" a="1"/>
  <c r="J1642" i="1"/>
  <c r="K1644" i="1" a="1"/>
  <c r="K1644" i="1"/>
  <c r="I1645" i="1" a="1"/>
  <c r="I1645" i="1" s="1"/>
  <c r="G1645" i="1" a="1"/>
  <c r="G1645" i="1" s="1"/>
  <c r="J1640" i="1" a="1"/>
  <c r="J1640" i="1" s="1"/>
  <c r="G1642" i="1" a="1"/>
  <c r="G1642" i="1" s="1"/>
  <c r="F1645" i="1" a="1"/>
  <c r="F1645" i="1"/>
  <c r="K1642" i="1" a="1"/>
  <c r="K1642" i="1" s="1"/>
  <c r="I1644" i="1" a="1"/>
  <c r="I1644" i="1"/>
  <c r="H1644" i="1" a="1"/>
  <c r="H1644" i="1" s="1"/>
  <c r="G1644" i="1" a="1"/>
  <c r="G1644" i="1"/>
  <c r="I1642" i="1" a="1"/>
  <c r="I1642" i="1" s="1"/>
  <c r="J1641" i="1" a="1"/>
  <c r="J1641" i="1" s="1"/>
  <c r="G1626" i="1" a="1"/>
  <c r="G1626" i="1"/>
  <c r="I1627" i="1" a="1"/>
  <c r="I1627" i="1"/>
  <c r="H1641" i="1" a="1"/>
  <c r="H1641" i="1" s="1"/>
  <c r="H1626" i="1" a="1"/>
  <c r="H1626" i="1" s="1"/>
  <c r="H1627" i="1" a="1"/>
  <c r="H1627" i="1" s="1"/>
  <c r="F1627" i="1" a="1"/>
  <c r="F1627" i="1" s="1"/>
  <c r="K1611" i="1" a="1"/>
  <c r="K1611" i="1"/>
  <c r="J1622" i="1" a="1"/>
  <c r="J1622" i="1" s="1"/>
  <c r="H1617" i="1" a="1"/>
  <c r="H1617" i="1" s="1"/>
  <c r="K1622" i="1" a="1"/>
  <c r="K1622" i="1"/>
  <c r="J1621" i="1" a="1"/>
  <c r="J1621" i="1" s="1"/>
  <c r="F1621" i="1" a="1"/>
  <c r="F1621" i="1"/>
  <c r="H1625" i="1" a="1"/>
  <c r="H1625" i="1" s="1"/>
  <c r="J1624" i="1" a="1"/>
  <c r="J1624" i="1"/>
  <c r="H1619" i="1" a="1"/>
  <c r="H1619" i="1" s="1"/>
  <c r="K1624" i="1" a="1"/>
  <c r="K1624" i="1" s="1"/>
  <c r="I1623" i="1" a="1"/>
  <c r="I1623" i="1" s="1"/>
  <c r="I1622" i="1" a="1"/>
  <c r="I1622" i="1" s="1"/>
  <c r="G1620" i="1" a="1"/>
  <c r="G1620" i="1" s="1"/>
  <c r="G1619" i="1" a="1"/>
  <c r="G1619" i="1"/>
  <c r="F1624" i="1" a="1"/>
  <c r="F1624" i="1" s="1"/>
  <c r="K1620" i="1" a="1"/>
  <c r="K1620" i="1"/>
  <c r="G1625" i="1" a="1"/>
  <c r="G1625" i="1" s="1"/>
  <c r="F1625" i="1" a="1"/>
  <c r="F1625" i="1" s="1"/>
  <c r="G1624" i="1" a="1"/>
  <c r="G1624" i="1" s="1"/>
  <c r="F1623" i="1" a="1"/>
  <c r="F1623" i="1" s="1"/>
  <c r="I1624" i="1" a="1"/>
  <c r="I1624" i="1" s="1"/>
  <c r="H1624" i="1" a="1"/>
  <c r="H1624" i="1" s="1"/>
  <c r="F1619" i="1" a="1"/>
  <c r="F1619" i="1" s="1"/>
  <c r="H1623" i="1" a="1"/>
  <c r="H1623" i="1"/>
  <c r="F1622" i="1" a="1"/>
  <c r="F1622" i="1"/>
  <c r="G1611" i="1" a="1"/>
  <c r="G1611" i="1"/>
  <c r="G1623" i="1" a="1"/>
  <c r="G1623" i="1" s="1"/>
  <c r="H1622" i="1" a="1"/>
  <c r="H1622" i="1" s="1"/>
  <c r="K1623" i="1" a="1"/>
  <c r="K1623" i="1"/>
  <c r="G1622" i="1" a="1"/>
  <c r="G1622" i="1" s="1"/>
  <c r="K1621" i="1" a="1"/>
  <c r="K1621" i="1" s="1"/>
  <c r="J1617" i="1" a="1"/>
  <c r="J1617" i="1" s="1"/>
  <c r="I1621" i="1" a="1"/>
  <c r="I1621" i="1" s="1"/>
  <c r="H1611" i="1" a="1"/>
  <c r="H1611" i="1"/>
  <c r="H1621" i="1" a="1"/>
  <c r="H1621" i="1" s="1"/>
  <c r="F1617" i="1" a="1"/>
  <c r="F1617" i="1" s="1"/>
  <c r="H1620" i="1" a="1"/>
  <c r="H1620" i="1" s="1"/>
  <c r="J1620" i="1" a="1"/>
  <c r="J1620" i="1" s="1"/>
  <c r="I1620" i="1" a="1"/>
  <c r="I1620" i="1" s="1"/>
  <c r="J1611" i="1" a="1"/>
  <c r="J1611" i="1" s="1"/>
  <c r="J1619" i="1" a="1"/>
  <c r="J1619" i="1" s="1"/>
  <c r="G1621" i="1" a="1"/>
  <c r="G1621" i="1"/>
  <c r="F1620" i="1" a="1"/>
  <c r="F1620" i="1" s="1"/>
  <c r="K1619" i="1" a="1"/>
  <c r="K1619" i="1" s="1"/>
  <c r="G1617" i="1" a="1"/>
  <c r="G1617" i="1" s="1"/>
  <c r="K1617" i="1" a="1"/>
  <c r="K1617" i="1"/>
  <c r="I1617" i="1" a="1"/>
  <c r="I1617" i="1"/>
  <c r="I1611" i="1" a="1"/>
  <c r="I1611" i="1" s="1"/>
  <c r="J1623" i="1" a="1"/>
  <c r="J1623" i="1" s="1"/>
  <c r="I1619" i="1" a="1"/>
  <c r="I1619" i="1" s="1"/>
  <c r="I1594" i="1" a="1"/>
  <c r="I1594" i="1" s="1"/>
  <c r="G1594" i="1" a="1"/>
  <c r="G1594" i="1"/>
  <c r="J1596" i="1" a="1"/>
  <c r="J1596" i="1" s="1"/>
  <c r="G1609" i="1" a="1"/>
  <c r="G1609" i="1" s="1"/>
  <c r="H1603" i="1" a="1"/>
  <c r="H1603" i="1"/>
  <c r="F1609" i="1" a="1"/>
  <c r="F1609" i="1" s="1"/>
  <c r="H1602" i="1" a="1"/>
  <c r="H1602" i="1" s="1"/>
  <c r="J1594" i="1" a="1"/>
  <c r="J1594" i="1"/>
  <c r="K1603" i="1" a="1"/>
  <c r="K1603" i="1"/>
  <c r="K1596" i="1" a="1"/>
  <c r="K1596" i="1"/>
  <c r="J1593" i="1" a="1"/>
  <c r="J1593" i="1" s="1"/>
  <c r="F1603" i="1" a="1"/>
  <c r="F1603" i="1" s="1"/>
  <c r="F1594" i="1" a="1"/>
  <c r="F1594" i="1" s="1"/>
  <c r="H1596" i="1" a="1"/>
  <c r="H1596" i="1"/>
  <c r="H1594" i="1" a="1"/>
  <c r="H1594" i="1"/>
  <c r="G1596" i="1" a="1"/>
  <c r="G1596" i="1" s="1"/>
  <c r="I1603" i="1" a="1"/>
  <c r="I1603" i="1" s="1"/>
  <c r="K1593" i="1" a="1"/>
  <c r="K1593" i="1"/>
  <c r="F1611" i="1" a="1"/>
  <c r="F1611" i="1" s="1"/>
  <c r="J1603" i="1" a="1"/>
  <c r="J1603" i="1"/>
  <c r="I1610" i="1" a="1"/>
  <c r="I1610" i="1"/>
  <c r="I1596" i="1" a="1"/>
  <c r="I1596" i="1"/>
  <c r="F1610" i="1" a="1"/>
  <c r="F1610" i="1"/>
  <c r="G1602" i="1" a="1"/>
  <c r="G1602" i="1" s="1"/>
  <c r="K1602" i="1" a="1"/>
  <c r="K1602" i="1" s="1"/>
  <c r="K1594" i="1" a="1"/>
  <c r="K1594" i="1" s="1"/>
  <c r="K1609" i="1" a="1"/>
  <c r="K1609" i="1" s="1"/>
  <c r="I1593" i="1" a="1"/>
  <c r="I1593" i="1" s="1"/>
  <c r="I1602" i="1" a="1"/>
  <c r="I1602" i="1" s="1"/>
  <c r="G1603" i="1" a="1"/>
  <c r="G1603" i="1" s="1"/>
  <c r="K1610" i="1" a="1"/>
  <c r="K1610" i="1"/>
  <c r="J1610" i="1" a="1"/>
  <c r="J1610" i="1"/>
  <c r="F1596" i="1" a="1"/>
  <c r="F1596" i="1"/>
  <c r="H1610" i="1" a="1"/>
  <c r="H1610" i="1"/>
  <c r="J1609" i="1" a="1"/>
  <c r="J1609" i="1"/>
  <c r="G1610" i="1" a="1"/>
  <c r="G1610" i="1" s="1"/>
  <c r="I1609" i="1" a="1"/>
  <c r="I1609" i="1" s="1"/>
  <c r="F1602" i="1" a="1"/>
  <c r="F1602" i="1" s="1"/>
  <c r="H1593" i="1" a="1"/>
  <c r="H1593" i="1" s="1"/>
  <c r="H1609" i="1" a="1"/>
  <c r="H1609" i="1" s="1"/>
  <c r="J1602" i="1" a="1"/>
  <c r="J1602" i="1" s="1"/>
  <c r="K1576" i="1" a="1"/>
  <c r="K1576" i="1" s="1"/>
  <c r="I1576" i="1" a="1"/>
  <c r="I1576" i="1"/>
  <c r="F1578" i="1" a="1"/>
  <c r="F1578" i="1"/>
  <c r="J1575" i="1" a="1"/>
  <c r="J1575" i="1"/>
  <c r="H1580" i="1" a="1"/>
  <c r="H1580" i="1"/>
  <c r="H1578" i="1" a="1"/>
  <c r="H1578" i="1"/>
  <c r="G1580" i="1" a="1"/>
  <c r="G1580" i="1" s="1"/>
  <c r="F1577" i="1" a="1"/>
  <c r="F1577" i="1" s="1"/>
  <c r="K1578" i="1" a="1"/>
  <c r="K1578" i="1" s="1"/>
  <c r="H1575" i="1" a="1"/>
  <c r="H1575" i="1" s="1"/>
  <c r="I1580" i="1" a="1"/>
  <c r="I1580" i="1" s="1"/>
  <c r="J1578" i="1" a="1"/>
  <c r="J1578" i="1" s="1"/>
  <c r="I1575" i="1" a="1"/>
  <c r="I1575" i="1" s="1"/>
  <c r="J1580" i="1" a="1"/>
  <c r="J1580" i="1"/>
  <c r="H1576" i="1" a="1"/>
  <c r="H1576" i="1"/>
  <c r="H1577" i="1" a="1"/>
  <c r="H1577" i="1"/>
  <c r="F1576" i="1" a="1"/>
  <c r="F1576" i="1"/>
  <c r="I1579" i="1" a="1"/>
  <c r="I1579" i="1"/>
  <c r="I1577" i="1" a="1"/>
  <c r="I1577" i="1" s="1"/>
  <c r="K1575" i="1" a="1"/>
  <c r="K1575" i="1" s="1"/>
  <c r="K1580" i="1" a="1"/>
  <c r="K1580" i="1" s="1"/>
  <c r="G1579" i="1" a="1"/>
  <c r="G1579" i="1" s="1"/>
  <c r="G1576" i="1" a="1"/>
  <c r="G1576" i="1" s="1"/>
  <c r="I1578" i="1" a="1"/>
  <c r="I1578" i="1" s="1"/>
  <c r="J1576" i="1" a="1"/>
  <c r="J1576" i="1" s="1"/>
  <c r="G1577" i="1" a="1"/>
  <c r="G1577" i="1"/>
  <c r="G1578" i="1" a="1"/>
  <c r="G1578" i="1"/>
  <c r="J1577" i="1" a="1"/>
  <c r="J1577" i="1"/>
  <c r="K1579" i="1" a="1"/>
  <c r="K1579" i="1"/>
  <c r="H1579" i="1" a="1"/>
  <c r="H1579" i="1"/>
  <c r="G1593" i="1" a="1"/>
  <c r="G1593" i="1" s="1"/>
  <c r="F1593" i="1" a="1"/>
  <c r="F1593" i="1" s="1"/>
  <c r="J1579" i="1" a="1"/>
  <c r="J1579" i="1" s="1"/>
  <c r="F1579" i="1" a="1"/>
  <c r="F1579" i="1" s="1"/>
  <c r="F1580" i="1" a="1"/>
  <c r="F1580" i="1" s="1"/>
  <c r="K1577" i="1" a="1"/>
  <c r="K1577" i="1" s="1"/>
  <c r="H1562" i="1" a="1"/>
  <c r="H1562" i="1" s="1"/>
  <c r="K1574" i="1" a="1"/>
  <c r="K1574" i="1"/>
  <c r="K1573" i="1" a="1"/>
  <c r="K1573" i="1"/>
  <c r="J1570" i="1" a="1"/>
  <c r="J1570" i="1"/>
  <c r="H1564" i="1" a="1"/>
  <c r="H1564" i="1"/>
  <c r="G1562" i="1" a="1"/>
  <c r="G1562" i="1"/>
  <c r="K1564" i="1" a="1"/>
  <c r="K1564" i="1" s="1"/>
  <c r="I1563" i="1" a="1"/>
  <c r="I1563" i="1" s="1"/>
  <c r="J1563" i="1" a="1"/>
  <c r="J1563" i="1" s="1"/>
  <c r="G1563" i="1" a="1"/>
  <c r="G1563" i="1" s="1"/>
  <c r="G1573" i="1" a="1"/>
  <c r="G1573" i="1" s="1"/>
  <c r="F1562" i="1" a="1"/>
  <c r="F1562" i="1" s="1"/>
  <c r="F1574" i="1" a="1"/>
  <c r="F1574" i="1" s="1"/>
  <c r="F1570" i="1" a="1"/>
  <c r="F1570" i="1"/>
  <c r="F1564" i="1" a="1"/>
  <c r="F1564" i="1"/>
  <c r="H1570" i="1" a="1"/>
  <c r="H1570" i="1"/>
  <c r="G1575" i="1" a="1"/>
  <c r="G1575" i="1"/>
  <c r="F1575" i="1" a="1"/>
  <c r="F1575" i="1"/>
  <c r="J1573" i="1" a="1"/>
  <c r="J1573" i="1" s="1"/>
  <c r="J1564" i="1" a="1"/>
  <c r="J1564" i="1" s="1"/>
  <c r="I1564" i="1" a="1"/>
  <c r="I1564" i="1" s="1"/>
  <c r="H1573" i="1" a="1"/>
  <c r="H1573" i="1" s="1"/>
  <c r="K1572" i="1" a="1"/>
  <c r="K1572" i="1" s="1"/>
  <c r="I1562" i="1" a="1"/>
  <c r="I1562" i="1" s="1"/>
  <c r="K1562" i="1" a="1"/>
  <c r="K1562" i="1" s="1"/>
  <c r="K1570" i="1" a="1"/>
  <c r="K1570" i="1"/>
  <c r="G1572" i="1" a="1"/>
  <c r="G1572" i="1"/>
  <c r="G1570" i="1" a="1"/>
  <c r="G1570" i="1"/>
  <c r="G1574" i="1" a="1"/>
  <c r="G1574" i="1"/>
  <c r="K1563" i="1" a="1"/>
  <c r="K1563" i="1"/>
  <c r="K1556" i="1" a="1"/>
  <c r="K1556" i="1" s="1"/>
  <c r="I1574" i="1" a="1"/>
  <c r="I1574" i="1" s="1"/>
  <c r="H1574" i="1" a="1"/>
  <c r="H1574" i="1" s="1"/>
  <c r="I1572" i="1" a="1"/>
  <c r="I1572" i="1" s="1"/>
  <c r="J1562" i="1" a="1"/>
  <c r="J1562" i="1" s="1"/>
  <c r="I1573" i="1" a="1"/>
  <c r="I1573" i="1" s="1"/>
  <c r="H1563" i="1" a="1"/>
  <c r="H1563" i="1" s="1"/>
  <c r="H1572" i="1" a="1"/>
  <c r="H1572" i="1"/>
  <c r="F1573" i="1" a="1"/>
  <c r="F1573" i="1"/>
  <c r="J1574" i="1" a="1"/>
  <c r="J1574" i="1"/>
  <c r="J1572" i="1" a="1"/>
  <c r="J1572" i="1"/>
  <c r="F1572" i="1" a="1"/>
  <c r="F1572" i="1"/>
  <c r="I1570" i="1" a="1"/>
  <c r="I1570" i="1" s="1"/>
  <c r="G1564" i="1" a="1"/>
  <c r="G1564" i="1" s="1"/>
  <c r="F1563" i="1" a="1"/>
  <c r="F1563" i="1" s="1"/>
  <c r="I1529" i="1" a="1"/>
  <c r="I1529" i="1" s="1"/>
  <c r="F1556" i="1" a="1"/>
  <c r="F1556" i="1" s="1"/>
  <c r="G1556" i="1" a="1"/>
  <c r="G1556" i="1" s="1"/>
  <c r="F1549" i="1" a="1"/>
  <c r="F1549" i="1" s="1"/>
  <c r="J1555" i="1" a="1"/>
  <c r="J1555" i="1"/>
  <c r="J1547" i="1" a="1"/>
  <c r="J1547" i="1"/>
  <c r="H1528" i="1" a="1"/>
  <c r="H1528" i="1"/>
  <c r="J1529" i="1" a="1"/>
  <c r="J1529" i="1"/>
  <c r="K1549" i="1" a="1"/>
  <c r="K1549" i="1"/>
  <c r="K1547" i="1" a="1"/>
  <c r="K1547" i="1" s="1"/>
  <c r="H1549" i="1" a="1"/>
  <c r="H1549" i="1" s="1"/>
  <c r="I1546" i="1" a="1"/>
  <c r="I1546" i="1" s="1"/>
  <c r="F1555" i="1" a="1"/>
  <c r="F1555" i="1" s="1"/>
  <c r="F1547" i="1" a="1"/>
  <c r="F1547" i="1" s="1"/>
  <c r="G1528" i="1" a="1"/>
  <c r="G1528" i="1" s="1"/>
  <c r="I1527" i="1" a="1"/>
  <c r="I1527" i="1" s="1"/>
  <c r="G1549" i="1" a="1"/>
  <c r="G1549" i="1"/>
  <c r="J1546" i="1" a="1"/>
  <c r="J1546" i="1"/>
  <c r="F1546" i="1" a="1"/>
  <c r="F1546" i="1"/>
  <c r="J1528" i="1" a="1"/>
  <c r="J1528" i="1"/>
  <c r="H1547" i="1" a="1"/>
  <c r="H1547" i="1"/>
  <c r="G1547" i="1" a="1"/>
  <c r="G1547" i="1" s="1"/>
  <c r="F1528" i="1" a="1"/>
  <c r="F1528" i="1" s="1"/>
  <c r="K1527" i="1" a="1"/>
  <c r="K1527" i="1" s="1"/>
  <c r="K1529" i="1" a="1"/>
  <c r="K1529" i="1" s="1"/>
  <c r="F1529" i="1" a="1"/>
  <c r="F1529" i="1" s="1"/>
  <c r="I1528" i="1" a="1"/>
  <c r="I1528" i="1" s="1"/>
  <c r="J1527" i="1" a="1"/>
  <c r="J1527" i="1" s="1"/>
  <c r="K1528" i="1" a="1"/>
  <c r="K1528" i="1"/>
  <c r="H1555" i="1" a="1"/>
  <c r="H1555" i="1"/>
  <c r="H1529" i="1" a="1"/>
  <c r="H1529" i="1"/>
  <c r="I1555" i="1" a="1"/>
  <c r="I1555" i="1"/>
  <c r="H1546" i="1" a="1"/>
  <c r="H1546" i="1"/>
  <c r="H1556" i="1" a="1"/>
  <c r="H1556" i="1" s="1"/>
  <c r="K1555" i="1" a="1"/>
  <c r="K1555" i="1" s="1"/>
  <c r="I1547" i="1" a="1"/>
  <c r="I1547" i="1" s="1"/>
  <c r="G1529" i="1" a="1"/>
  <c r="G1529" i="1" s="1"/>
  <c r="J1549" i="1" a="1"/>
  <c r="J1549" i="1" s="1"/>
  <c r="G1546" i="1" a="1"/>
  <c r="G1546" i="1" s="1"/>
  <c r="G1555" i="1" a="1"/>
  <c r="G1555" i="1" s="1"/>
  <c r="I1549" i="1" a="1"/>
  <c r="I1549" i="1"/>
  <c r="K1546" i="1" a="1"/>
  <c r="K1546" i="1"/>
  <c r="J1556" i="1" a="1"/>
  <c r="J1556" i="1"/>
  <c r="I1556" i="1" a="1"/>
  <c r="I1556" i="1"/>
  <c r="J1526" i="1" a="1"/>
  <c r="J1526" i="1"/>
  <c r="I1526" i="1" a="1"/>
  <c r="I1526" i="1" s="1"/>
  <c r="F1526" i="1" a="1"/>
  <c r="F1526" i="1" s="1"/>
  <c r="J1519" i="1" a="1"/>
  <c r="J1519" i="1" s="1"/>
  <c r="I1525" i="1" a="1"/>
  <c r="I1525" i="1" s="1"/>
  <c r="H1526" i="1" a="1"/>
  <c r="H1526" i="1" s="1"/>
  <c r="K1525" i="1" a="1"/>
  <c r="K1525" i="1" s="1"/>
  <c r="F1523" i="1" a="1"/>
  <c r="F1523" i="1" s="1"/>
  <c r="K1522" i="1" a="1"/>
  <c r="K1522" i="1"/>
  <c r="J1517" i="1" a="1"/>
  <c r="J1517" i="1"/>
  <c r="F1522" i="1" a="1"/>
  <c r="F1522" i="1"/>
  <c r="G1521" i="1" a="1"/>
  <c r="G1521" i="1"/>
  <c r="H1520" i="1" a="1"/>
  <c r="H1520" i="1"/>
  <c r="I1517" i="1" a="1"/>
  <c r="I1517" i="1" s="1"/>
  <c r="G1526" i="1" a="1"/>
  <c r="G1526" i="1" s="1"/>
  <c r="J1525" i="1" a="1"/>
  <c r="J1525" i="1" s="1"/>
  <c r="G1524" i="1" a="1"/>
  <c r="G1524" i="1" s="1"/>
  <c r="K1520" i="1" a="1"/>
  <c r="K1520" i="1" s="1"/>
  <c r="G1525" i="1" a="1"/>
  <c r="G1525" i="1" s="1"/>
  <c r="K1524" i="1" a="1"/>
  <c r="K1524" i="1" s="1"/>
  <c r="J1520" i="1" a="1"/>
  <c r="J1520" i="1"/>
  <c r="J1524" i="1" a="1"/>
  <c r="J1524" i="1"/>
  <c r="H1523" i="1" a="1"/>
  <c r="H1523" i="1"/>
  <c r="G1522" i="1" a="1"/>
  <c r="G1522" i="1"/>
  <c r="J1521" i="1" a="1"/>
  <c r="J1521" i="1"/>
  <c r="H1521" i="1" a="1"/>
  <c r="H1521" i="1" s="1"/>
  <c r="F1520" i="1" a="1"/>
  <c r="F1520" i="1" s="1"/>
  <c r="F1521" i="1" a="1"/>
  <c r="F1521" i="1" s="1"/>
  <c r="I1520" i="1" a="1"/>
  <c r="I1520" i="1" s="1"/>
  <c r="I1519" i="1" a="1"/>
  <c r="I1519" i="1" s="1"/>
  <c r="H1517" i="1" a="1"/>
  <c r="H1517" i="1" s="1"/>
  <c r="G1518" i="1" a="1"/>
  <c r="G1518" i="1" s="1"/>
  <c r="H1525" i="1" a="1"/>
  <c r="H1525" i="1"/>
  <c r="F1524" i="1" a="1"/>
  <c r="F1524" i="1"/>
  <c r="J1522" i="1" a="1"/>
  <c r="J1522" i="1"/>
  <c r="F1525" i="1" a="1"/>
  <c r="F1525" i="1"/>
  <c r="I1524" i="1" a="1"/>
  <c r="I1524" i="1"/>
  <c r="K1519" i="1" a="1"/>
  <c r="K1519" i="1" s="1"/>
  <c r="J1518" i="1" a="1"/>
  <c r="J1518" i="1" s="1"/>
  <c r="H1522" i="1" a="1"/>
  <c r="H1522" i="1" s="1"/>
  <c r="I1518" i="1" a="1"/>
  <c r="I1518" i="1" s="1"/>
  <c r="K1518" i="1" a="1"/>
  <c r="K1518" i="1" s="1"/>
  <c r="K1521" i="1" a="1"/>
  <c r="K1521" i="1" s="1"/>
  <c r="H1519" i="1" a="1"/>
  <c r="H1519" i="1" s="1"/>
  <c r="I1521" i="1" a="1"/>
  <c r="I1521" i="1"/>
  <c r="H1527" i="1" a="1"/>
  <c r="H1527" i="1"/>
  <c r="G1527" i="1" a="1"/>
  <c r="G1527" i="1"/>
  <c r="F1527" i="1" a="1"/>
  <c r="F1527" i="1"/>
  <c r="K1526" i="1" a="1"/>
  <c r="K1526" i="1"/>
  <c r="K1523" i="1" a="1"/>
  <c r="K1523" i="1" s="1"/>
  <c r="J1523" i="1" a="1"/>
  <c r="J1523" i="1" s="1"/>
  <c r="I1522" i="1" a="1"/>
  <c r="I1522" i="1" s="1"/>
  <c r="G1520" i="1" a="1"/>
  <c r="G1520" i="1" s="1"/>
  <c r="F1518" i="1" a="1"/>
  <c r="F1518" i="1" s="1"/>
  <c r="H1524" i="1" a="1"/>
  <c r="H1524" i="1" s="1"/>
  <c r="H1518" i="1" a="1"/>
  <c r="H1518" i="1" s="1"/>
  <c r="I1523" i="1" a="1"/>
  <c r="I1523" i="1"/>
  <c r="G1519" i="1" a="1"/>
  <c r="G1519" i="1"/>
  <c r="K1517" i="1" a="1"/>
  <c r="K1517" i="1"/>
  <c r="G1523" i="1" a="1"/>
  <c r="G1523" i="1"/>
  <c r="F1519" i="1" a="1"/>
  <c r="F1519" i="1"/>
  <c r="G1504" i="1" a="1"/>
  <c r="G1504" i="1" s="1"/>
  <c r="K1512" i="1" a="1"/>
  <c r="K1512" i="1" s="1"/>
  <c r="H1505" i="1" a="1"/>
  <c r="H1505" i="1" s="1"/>
  <c r="K1504" i="1" a="1"/>
  <c r="K1504" i="1" s="1"/>
  <c r="G1511" i="1" a="1"/>
  <c r="G1511" i="1" s="1"/>
  <c r="H1504" i="1" a="1"/>
  <c r="H1504" i="1" s="1"/>
  <c r="F1505" i="1" a="1"/>
  <c r="F1505" i="1" s="1"/>
  <c r="K1514" i="1" a="1"/>
  <c r="K1514" i="1"/>
  <c r="K1511" i="1" a="1"/>
  <c r="K1511" i="1"/>
  <c r="G1505" i="1" a="1"/>
  <c r="G1505" i="1"/>
  <c r="K1515" i="1" a="1"/>
  <c r="K1515" i="1"/>
  <c r="F1514" i="1" a="1"/>
  <c r="F1514" i="1"/>
  <c r="J1512" i="1" a="1"/>
  <c r="J1512" i="1" s="1"/>
  <c r="I1512" i="1" a="1"/>
  <c r="I1512" i="1" s="1"/>
  <c r="H1512" i="1" a="1"/>
  <c r="H1512" i="1" s="1"/>
  <c r="K1503" i="1" a="1"/>
  <c r="K1503" i="1" s="1"/>
  <c r="I1511" i="1" a="1"/>
  <c r="I1511" i="1" s="1"/>
  <c r="J1514" i="1" a="1"/>
  <c r="J1514" i="1" s="1"/>
  <c r="I1513" i="1" a="1"/>
  <c r="I1513" i="1" s="1"/>
  <c r="H1511" i="1" a="1"/>
  <c r="H1511" i="1"/>
  <c r="F1511" i="1" a="1"/>
  <c r="F1511" i="1"/>
  <c r="K1505" i="1" a="1"/>
  <c r="K1505" i="1"/>
  <c r="J1503" i="1" a="1"/>
  <c r="J1503" i="1"/>
  <c r="I1504" i="1" a="1"/>
  <c r="I1504" i="1"/>
  <c r="I1505" i="1" a="1"/>
  <c r="I1505" i="1" s="1"/>
  <c r="J1505" i="1" a="1"/>
  <c r="J1505" i="1" s="1"/>
  <c r="H1515" i="1" a="1"/>
  <c r="H1515" i="1" s="1"/>
  <c r="G1517" i="1" a="1"/>
  <c r="G1517" i="1" s="1"/>
  <c r="I1515" i="1" a="1"/>
  <c r="I1515" i="1" s="1"/>
  <c r="F1515" i="1" a="1"/>
  <c r="F1515" i="1" s="1"/>
  <c r="I1514" i="1" a="1"/>
  <c r="I1514" i="1" s="1"/>
  <c r="G1512" i="1" a="1"/>
  <c r="G1512" i="1"/>
  <c r="K1513" i="1" a="1"/>
  <c r="K1513" i="1"/>
  <c r="H1513" i="1" a="1"/>
  <c r="H1513" i="1"/>
  <c r="G1513" i="1" a="1"/>
  <c r="G1513" i="1"/>
  <c r="J1504" i="1" a="1"/>
  <c r="J1504" i="1"/>
  <c r="F1504" i="1" a="1"/>
  <c r="F1504" i="1" s="1"/>
  <c r="F1512" i="1" a="1"/>
  <c r="F1512" i="1" s="1"/>
  <c r="G1514" i="1" a="1"/>
  <c r="G1514" i="1" s="1"/>
  <c r="J1511" i="1" a="1"/>
  <c r="J1511" i="1" s="1"/>
  <c r="F1517" i="1" a="1"/>
  <c r="F1517" i="1" s="1"/>
  <c r="J1515" i="1" a="1"/>
  <c r="J1515" i="1" s="1"/>
  <c r="G1515" i="1" a="1"/>
  <c r="G1515" i="1" s="1"/>
  <c r="H1514" i="1" a="1"/>
  <c r="H1514" i="1"/>
  <c r="J1513" i="1" a="1"/>
  <c r="J1513" i="1"/>
  <c r="F1513" i="1" a="1"/>
  <c r="F1513" i="1"/>
  <c r="J1502" i="1" a="1"/>
  <c r="J1502" i="1"/>
  <c r="H1490" i="1" a="1"/>
  <c r="H1490" i="1"/>
  <c r="G1500" i="1" a="1"/>
  <c r="G1500" i="1" s="1"/>
  <c r="I1492" i="1" a="1"/>
  <c r="I1492" i="1" s="1"/>
  <c r="H1499" i="1" a="1"/>
  <c r="H1499" i="1" s="1"/>
  <c r="J1498" i="1" a="1"/>
  <c r="J1498" i="1" s="1"/>
  <c r="K1498" i="1" a="1"/>
  <c r="K1498" i="1" s="1"/>
  <c r="F1497" i="1" a="1"/>
  <c r="F1497" i="1" s="1"/>
  <c r="G1490" i="1" a="1"/>
  <c r="G1490" i="1" s="1"/>
  <c r="I1503" i="1" a="1"/>
  <c r="I1503" i="1"/>
  <c r="H1503" i="1" a="1"/>
  <c r="H1503" i="1"/>
  <c r="F1502" i="1" a="1"/>
  <c r="F1502" i="1"/>
  <c r="G1499" i="1" a="1"/>
  <c r="G1499" i="1"/>
  <c r="J1492" i="1" a="1"/>
  <c r="J1492" i="1"/>
  <c r="K1500" i="1" a="1"/>
  <c r="K1500" i="1"/>
  <c r="I1500" i="1" a="1"/>
  <c r="I1500" i="1"/>
  <c r="H1498" i="1" a="1"/>
  <c r="H1498" i="1" s="1"/>
  <c r="G1498" i="1" a="1"/>
  <c r="G1498" i="1"/>
  <c r="J1497" i="1" a="1"/>
  <c r="J1497" i="1"/>
  <c r="G1492" i="1" a="1"/>
  <c r="G1492" i="1"/>
  <c r="K1490" i="1" a="1"/>
  <c r="K1490" i="1"/>
  <c r="F1490" i="1" a="1"/>
  <c r="F1490" i="1"/>
  <c r="F1492" i="1" a="1"/>
  <c r="F1492" i="1" s="1"/>
  <c r="G1497" i="1" a="1"/>
  <c r="G1497" i="1" s="1"/>
  <c r="H1497" i="1" a="1"/>
  <c r="H1497" i="1" s="1"/>
  <c r="H1500" i="1" a="1"/>
  <c r="H1500" i="1"/>
  <c r="K1502" i="1" a="1"/>
  <c r="K1502" i="1"/>
  <c r="J1500" i="1" a="1"/>
  <c r="J1500" i="1"/>
  <c r="I1490" i="1" a="1"/>
  <c r="I1490" i="1" s="1"/>
  <c r="K1499" i="1" a="1"/>
  <c r="K1499" i="1" s="1"/>
  <c r="I1498" i="1" a="1"/>
  <c r="I1498" i="1"/>
  <c r="F1498" i="1" a="1"/>
  <c r="F1498" i="1" s="1"/>
  <c r="K1492" i="1" a="1"/>
  <c r="K1492" i="1" s="1"/>
  <c r="I1497" i="1" a="1"/>
  <c r="I1497" i="1" s="1"/>
  <c r="J1490" i="1" a="1"/>
  <c r="J1490" i="1" s="1"/>
  <c r="G1502" i="1" a="1"/>
  <c r="G1502" i="1"/>
  <c r="F1500" i="1" a="1"/>
  <c r="F1500" i="1" s="1"/>
  <c r="H1492" i="1" a="1"/>
  <c r="H1492" i="1"/>
  <c r="J1499" i="1" a="1"/>
  <c r="J1499" i="1" s="1"/>
  <c r="F1499" i="1" a="1"/>
  <c r="F1499" i="1" s="1"/>
  <c r="I1502" i="1" a="1"/>
  <c r="I1502" i="1" s="1"/>
  <c r="G1503" i="1" a="1"/>
  <c r="G1503" i="1"/>
  <c r="H1502" i="1" a="1"/>
  <c r="H1502" i="1"/>
  <c r="I1499" i="1" a="1"/>
  <c r="I1499" i="1" s="1"/>
  <c r="K1497" i="1" a="1"/>
  <c r="K1497" i="1" s="1"/>
  <c r="F1503" i="1" a="1"/>
  <c r="F1503" i="1" s="1"/>
  <c r="H1483" i="1" a="1"/>
  <c r="H1483" i="1" s="1"/>
  <c r="J1454" i="1" a="1"/>
  <c r="J1454" i="1"/>
  <c r="F1456" i="1" a="1"/>
  <c r="F1456" i="1" s="1"/>
  <c r="K1485" i="1" a="1"/>
  <c r="K1485" i="1"/>
  <c r="J1456" i="1" a="1"/>
  <c r="J1456" i="1" s="1"/>
  <c r="K1456" i="1" a="1"/>
  <c r="K1456" i="1"/>
  <c r="I1483" i="1" a="1"/>
  <c r="I1483" i="1" s="1"/>
  <c r="H1456" i="1" a="1"/>
  <c r="H1456" i="1" s="1"/>
  <c r="F1455" i="1" a="1"/>
  <c r="F1455" i="1"/>
  <c r="G1483" i="1" a="1"/>
  <c r="G1483" i="1" s="1"/>
  <c r="F1483" i="1" a="1"/>
  <c r="F1483" i="1" s="1"/>
  <c r="G1455" i="1" a="1"/>
  <c r="G1455" i="1" s="1"/>
  <c r="I1454" i="1" a="1"/>
  <c r="I1454" i="1" s="1"/>
  <c r="J1485" i="1" a="1"/>
  <c r="J1485" i="1"/>
  <c r="I1485" i="1" a="1"/>
  <c r="I1485" i="1" s="1"/>
  <c r="H1485" i="1" a="1"/>
  <c r="H1485" i="1" s="1"/>
  <c r="G1456" i="1" a="1"/>
  <c r="G1456" i="1" s="1"/>
  <c r="G1485" i="1" a="1"/>
  <c r="G1485" i="1"/>
  <c r="F1485" i="1" a="1"/>
  <c r="F1485" i="1" s="1"/>
  <c r="K1483" i="1" a="1"/>
  <c r="K1483" i="1" s="1"/>
  <c r="I1456" i="1" a="1"/>
  <c r="I1456" i="1" s="1"/>
  <c r="K1454" i="1" a="1"/>
  <c r="K1454" i="1" s="1"/>
  <c r="J1483" i="1" a="1"/>
  <c r="J1483" i="1" s="1"/>
  <c r="J1455" i="1" a="1"/>
  <c r="J1455" i="1" s="1"/>
  <c r="K1455" i="1" a="1"/>
  <c r="K1455" i="1" s="1"/>
  <c r="H1455" i="1" a="1"/>
  <c r="H1455" i="1"/>
  <c r="I1455" i="1" a="1"/>
  <c r="I1455" i="1" s="1"/>
  <c r="J1446" i="1" a="1"/>
  <c r="J1446" i="1" s="1"/>
  <c r="H1450" i="1" a="1"/>
  <c r="H1450" i="1" s="1"/>
  <c r="K1443" i="1" a="1"/>
  <c r="K1443" i="1"/>
  <c r="G1453" i="1" a="1"/>
  <c r="G1453" i="1" s="1"/>
  <c r="K1451" i="1" a="1"/>
  <c r="K1451" i="1" s="1"/>
  <c r="K1446" i="1" a="1"/>
  <c r="K1446" i="1"/>
  <c r="H1451" i="1" a="1"/>
  <c r="H1451" i="1" s="1"/>
  <c r="F1449" i="1" a="1"/>
  <c r="F1449" i="1" s="1"/>
  <c r="J1451" i="1" a="1"/>
  <c r="J1451" i="1"/>
  <c r="G1451" i="1" a="1"/>
  <c r="G1451" i="1" s="1"/>
  <c r="G1449" i="1" a="1"/>
  <c r="G1449" i="1"/>
  <c r="J1452" i="1" a="1"/>
  <c r="J1452" i="1" s="1"/>
  <c r="G1445" i="1" a="1"/>
  <c r="G1445" i="1"/>
  <c r="F1446" i="1" a="1"/>
  <c r="F1446" i="1" s="1"/>
  <c r="H1452" i="1" a="1"/>
  <c r="H1452" i="1"/>
  <c r="I1452" i="1" a="1"/>
  <c r="I1452" i="1" s="1"/>
  <c r="F1450" i="1" a="1"/>
  <c r="F1450" i="1" s="1"/>
  <c r="H1453" i="1" a="1"/>
  <c r="H1453" i="1" s="1"/>
  <c r="F1448" i="1" a="1"/>
  <c r="F1448" i="1" s="1"/>
  <c r="G1447" i="1" a="1"/>
  <c r="G1447" i="1" s="1"/>
  <c r="H1454" i="1" a="1"/>
  <c r="H1454" i="1" s="1"/>
  <c r="G1454" i="1" a="1"/>
  <c r="G1454" i="1" s="1"/>
  <c r="K1453" i="1" a="1"/>
  <c r="K1453" i="1" s="1"/>
  <c r="G1448" i="1" a="1"/>
  <c r="G1448" i="1" s="1"/>
  <c r="F1454" i="1" a="1"/>
  <c r="F1454" i="1" s="1"/>
  <c r="J1453" i="1" a="1"/>
  <c r="J1453" i="1" s="1"/>
  <c r="G1452" i="1" a="1"/>
  <c r="G1452" i="1"/>
  <c r="F1451" i="1" a="1"/>
  <c r="F1451" i="1" s="1"/>
  <c r="J1444" i="1" a="1"/>
  <c r="J1444" i="1" s="1"/>
  <c r="K1444" i="1" a="1"/>
  <c r="K1444" i="1" s="1"/>
  <c r="G1450" i="1" a="1"/>
  <c r="G1450" i="1" s="1"/>
  <c r="F1447" i="1" a="1"/>
  <c r="F1447" i="1" s="1"/>
  <c r="K1449" i="1" a="1"/>
  <c r="K1449" i="1"/>
  <c r="I1453" i="1" a="1"/>
  <c r="I1453" i="1" s="1"/>
  <c r="J1447" i="1" a="1"/>
  <c r="J1447" i="1"/>
  <c r="F1453" i="1" a="1"/>
  <c r="F1453" i="1" s="1"/>
  <c r="K1452" i="1" a="1"/>
  <c r="K1452" i="1" s="1"/>
  <c r="K1445" i="1" a="1"/>
  <c r="K1445" i="1" s="1"/>
  <c r="J1449" i="1" a="1"/>
  <c r="J1449" i="1"/>
  <c r="I1446" i="1" a="1"/>
  <c r="I1446" i="1" s="1"/>
  <c r="F1452" i="1" a="1"/>
  <c r="F1452" i="1" s="1"/>
  <c r="I1451" i="1" a="1"/>
  <c r="I1451" i="1"/>
  <c r="K1450" i="1" a="1"/>
  <c r="K1450" i="1" s="1"/>
  <c r="J1450" i="1" a="1"/>
  <c r="J1450" i="1" s="1"/>
  <c r="I1449" i="1" a="1"/>
  <c r="I1449" i="1"/>
  <c r="I1450" i="1" a="1"/>
  <c r="I1450" i="1" s="1"/>
  <c r="H1449" i="1" a="1"/>
  <c r="H1449" i="1" s="1"/>
  <c r="K1447" i="1" a="1"/>
  <c r="K1447" i="1" s="1"/>
  <c r="I1448" i="1" a="1"/>
  <c r="I1448" i="1"/>
  <c r="G1446" i="1" a="1"/>
  <c r="G1446" i="1" s="1"/>
  <c r="H1448" i="1" a="1"/>
  <c r="H1448" i="1"/>
  <c r="I1447" i="1" a="1"/>
  <c r="I1447" i="1" s="1"/>
  <c r="I1445" i="1" a="1"/>
  <c r="I1445" i="1" s="1"/>
  <c r="H1446" i="1" a="1"/>
  <c r="H1446" i="1" s="1"/>
  <c r="J1445" i="1" a="1"/>
  <c r="J1445" i="1" s="1"/>
  <c r="G1444" i="1" a="1"/>
  <c r="G1444" i="1" s="1"/>
  <c r="I1444" i="1" a="1"/>
  <c r="I1444" i="1" s="1"/>
  <c r="H1445" i="1" a="1"/>
  <c r="H1445" i="1" s="1"/>
  <c r="K1448" i="1" a="1"/>
  <c r="K1448" i="1" s="1"/>
  <c r="F1444" i="1" a="1"/>
  <c r="F1444" i="1" s="1"/>
  <c r="F1445" i="1" a="1"/>
  <c r="F1445" i="1" s="1"/>
  <c r="J1448" i="1" a="1"/>
  <c r="J1448" i="1" s="1"/>
  <c r="H1447" i="1" a="1"/>
  <c r="H1447" i="1"/>
  <c r="H1444" i="1" a="1"/>
  <c r="H1444" i="1" s="1"/>
  <c r="K1436" i="1" a="1"/>
  <c r="K1436" i="1" s="1"/>
  <c r="F1437" i="1" a="1"/>
  <c r="F1437" i="1" s="1"/>
  <c r="I1435" i="1" a="1"/>
  <c r="I1435" i="1" s="1"/>
  <c r="J1443" i="1" a="1"/>
  <c r="J1443" i="1" s="1"/>
  <c r="H1435" i="1" a="1"/>
  <c r="H1435" i="1"/>
  <c r="I1443" i="1" a="1"/>
  <c r="I1443" i="1" s="1"/>
  <c r="H1443" i="1" a="1"/>
  <c r="H1443" i="1"/>
  <c r="I1439" i="1" a="1"/>
  <c r="I1439" i="1" s="1"/>
  <c r="F1443" i="1" a="1"/>
  <c r="F1443" i="1" s="1"/>
  <c r="J1438" i="1" a="1"/>
  <c r="J1438" i="1" s="1"/>
  <c r="K1442" i="1" a="1"/>
  <c r="K1442" i="1"/>
  <c r="F1434" i="1" a="1"/>
  <c r="F1434" i="1" s="1"/>
  <c r="J1442" i="1" a="1"/>
  <c r="J1442" i="1" s="1"/>
  <c r="I1442" i="1" a="1"/>
  <c r="I1442" i="1"/>
  <c r="J1439" i="1" a="1"/>
  <c r="J1439" i="1" s="1"/>
  <c r="I1434" i="1" a="1"/>
  <c r="I1434" i="1" s="1"/>
  <c r="H1434" i="1" a="1"/>
  <c r="H1434" i="1"/>
  <c r="H1437" i="1" a="1"/>
  <c r="H1437" i="1" s="1"/>
  <c r="H1442" i="1" a="1"/>
  <c r="H1442" i="1" s="1"/>
  <c r="G1442" i="1" a="1"/>
  <c r="G1442" i="1" s="1"/>
  <c r="F1439" i="1" a="1"/>
  <c r="F1439" i="1"/>
  <c r="K1437" i="1" a="1"/>
  <c r="K1437" i="1" s="1"/>
  <c r="F1442" i="1" a="1"/>
  <c r="F1442" i="1"/>
  <c r="J1435" i="1" a="1"/>
  <c r="J1435" i="1" s="1"/>
  <c r="G1436" i="1" a="1"/>
  <c r="G1436" i="1" s="1"/>
  <c r="K1441" i="1" a="1"/>
  <c r="K1441" i="1" s="1"/>
  <c r="J1441" i="1" a="1"/>
  <c r="J1441" i="1" s="1"/>
  <c r="H1441" i="1" a="1"/>
  <c r="H1441" i="1" s="1"/>
  <c r="G1441" i="1" a="1"/>
  <c r="G1441" i="1" s="1"/>
  <c r="J1434" i="1" a="1"/>
  <c r="J1434" i="1" s="1"/>
  <c r="F1441" i="1" a="1"/>
  <c r="F1441" i="1" s="1"/>
  <c r="K1435" i="1" a="1"/>
  <c r="K1435" i="1" s="1"/>
  <c r="G1440" i="1" a="1"/>
  <c r="G1440" i="1" s="1"/>
  <c r="I1438" i="1" a="1"/>
  <c r="I1438" i="1" s="1"/>
  <c r="G1439" i="1" a="1"/>
  <c r="G1439" i="1"/>
  <c r="I1436" i="1" a="1"/>
  <c r="I1436" i="1" s="1"/>
  <c r="F1436" i="1" a="1"/>
  <c r="F1436" i="1" s="1"/>
  <c r="F1440" i="1" a="1"/>
  <c r="F1440" i="1" s="1"/>
  <c r="I1437" i="1" a="1"/>
  <c r="I1437" i="1" s="1"/>
  <c r="J1436" i="1" a="1"/>
  <c r="J1436" i="1" s="1"/>
  <c r="G1435" i="1" a="1"/>
  <c r="G1435" i="1"/>
  <c r="H1439" i="1" a="1"/>
  <c r="H1439" i="1" s="1"/>
  <c r="F1435" i="1" a="1"/>
  <c r="F1435" i="1"/>
  <c r="K1439" i="1" a="1"/>
  <c r="K1439" i="1" s="1"/>
  <c r="G1438" i="1" a="1"/>
  <c r="G1438" i="1" s="1"/>
  <c r="K1434" i="1" a="1"/>
  <c r="K1434" i="1" s="1"/>
  <c r="K1440" i="1" a="1"/>
  <c r="K1440" i="1"/>
  <c r="G1437" i="1" a="1"/>
  <c r="G1437" i="1" s="1"/>
  <c r="I1440" i="1" a="1"/>
  <c r="I1440" i="1" s="1"/>
  <c r="J1437" i="1" a="1"/>
  <c r="J1437" i="1"/>
  <c r="G1434" i="1" a="1"/>
  <c r="G1434" i="1" s="1"/>
  <c r="K1438" i="1" a="1"/>
  <c r="K1438" i="1" s="1"/>
  <c r="I1441" i="1" a="1"/>
  <c r="I1441" i="1"/>
  <c r="H1438" i="1" a="1"/>
  <c r="H1438" i="1" s="1"/>
  <c r="H1436" i="1" a="1"/>
  <c r="H1436" i="1" s="1"/>
  <c r="J1440" i="1" a="1"/>
  <c r="J1440" i="1" s="1"/>
  <c r="G1443" i="1" a="1"/>
  <c r="G1443" i="1"/>
  <c r="H1440" i="1" a="1"/>
  <c r="H1440" i="1" s="1"/>
  <c r="F1438" i="1" a="1"/>
  <c r="F1438" i="1"/>
  <c r="J1428" i="1" a="1"/>
  <c r="J1428" i="1" s="1"/>
  <c r="G1422" i="1" a="1"/>
  <c r="G1422" i="1" s="1"/>
  <c r="F1422" i="1" a="1"/>
  <c r="F1422" i="1" s="1"/>
  <c r="I1421" i="1" a="1"/>
  <c r="I1421" i="1" s="1"/>
  <c r="H1421" i="1" a="1"/>
  <c r="H1421" i="1" s="1"/>
  <c r="H1428" i="1" a="1"/>
  <c r="H1428" i="1" s="1"/>
  <c r="J1432" i="1" a="1"/>
  <c r="J1432" i="1" s="1"/>
  <c r="K1432" i="1" a="1"/>
  <c r="K1432" i="1" s="1"/>
  <c r="I1432" i="1" a="1"/>
  <c r="I1432" i="1" s="1"/>
  <c r="K1429" i="1" a="1"/>
  <c r="K1429" i="1" s="1"/>
  <c r="H1432" i="1" a="1"/>
  <c r="H1432" i="1" s="1"/>
  <c r="F1431" i="1" a="1"/>
  <c r="F1431" i="1"/>
  <c r="G1432" i="1" a="1"/>
  <c r="G1432" i="1" s="1"/>
  <c r="F1432" i="1" a="1"/>
  <c r="F1432" i="1" s="1"/>
  <c r="H1430" i="1" a="1"/>
  <c r="H1430" i="1" s="1"/>
  <c r="K1431" i="1" a="1"/>
  <c r="K1431" i="1" s="1"/>
  <c r="J1431" i="1" a="1"/>
  <c r="J1431" i="1" s="1"/>
  <c r="I1431" i="1" a="1"/>
  <c r="I1431" i="1"/>
  <c r="J1422" i="1" a="1"/>
  <c r="J1422" i="1" s="1"/>
  <c r="H1431" i="1" a="1"/>
  <c r="H1431" i="1"/>
  <c r="I1429" i="1" a="1"/>
  <c r="I1429" i="1" s="1"/>
  <c r="G1431" i="1" a="1"/>
  <c r="G1431" i="1" s="1"/>
  <c r="F1428" i="1" a="1"/>
  <c r="F1428" i="1" s="1"/>
  <c r="K1430" i="1" a="1"/>
  <c r="K1430" i="1"/>
  <c r="I1430" i="1" a="1"/>
  <c r="I1430" i="1" s="1"/>
  <c r="I1428" i="1" a="1"/>
  <c r="I1428" i="1" s="1"/>
  <c r="G1430" i="1" a="1"/>
  <c r="G1430" i="1"/>
  <c r="H1429" i="1" a="1"/>
  <c r="H1429" i="1" s="1"/>
  <c r="F1429" i="1" a="1"/>
  <c r="F1429" i="1" s="1"/>
  <c r="G1428" i="1" a="1"/>
  <c r="G1428" i="1"/>
  <c r="K1422" i="1" a="1"/>
  <c r="K1422" i="1" s="1"/>
  <c r="I1422" i="1" a="1"/>
  <c r="I1422" i="1" s="1"/>
  <c r="H1422" i="1" a="1"/>
  <c r="H1422" i="1" s="1"/>
  <c r="K1421" i="1" a="1"/>
  <c r="K1421" i="1"/>
  <c r="J1421" i="1" a="1"/>
  <c r="J1421" i="1" s="1"/>
  <c r="J1430" i="1" a="1"/>
  <c r="J1430" i="1"/>
  <c r="F1430" i="1" a="1"/>
  <c r="F1430" i="1" s="1"/>
  <c r="J1429" i="1" a="1"/>
  <c r="J1429" i="1" s="1"/>
  <c r="G1429" i="1" a="1"/>
  <c r="G1429" i="1" s="1"/>
  <c r="K1428" i="1" a="1"/>
  <c r="K1428" i="1" s="1"/>
  <c r="J1420" i="1" a="1"/>
  <c r="J1420" i="1" s="1"/>
  <c r="I1420" i="1" a="1"/>
  <c r="I1420" i="1" s="1"/>
  <c r="G1420" i="1" a="1"/>
  <c r="G1420" i="1" s="1"/>
  <c r="I1418" i="1" a="1"/>
  <c r="I1418" i="1" s="1"/>
  <c r="F1417" i="1" a="1"/>
  <c r="F1417" i="1" s="1"/>
  <c r="F1415" i="1" a="1"/>
  <c r="F1415" i="1" s="1"/>
  <c r="K1415" i="1" a="1"/>
  <c r="K1415" i="1" s="1"/>
  <c r="J1419" i="1" a="1"/>
  <c r="J1419" i="1"/>
  <c r="G1415" i="1" a="1"/>
  <c r="G1415" i="1" s="1"/>
  <c r="H1414" i="1" a="1"/>
  <c r="H1414" i="1" s="1"/>
  <c r="H1419" i="1" a="1"/>
  <c r="H1419" i="1" s="1"/>
  <c r="F1419" i="1" a="1"/>
  <c r="F1419" i="1" s="1"/>
  <c r="I1408" i="1" a="1"/>
  <c r="I1408" i="1" s="1"/>
  <c r="I1414" i="1" a="1"/>
  <c r="I1414" i="1"/>
  <c r="J1418" i="1" a="1"/>
  <c r="J1418" i="1" s="1"/>
  <c r="J1408" i="1" a="1"/>
  <c r="J1408" i="1"/>
  <c r="K1416" i="1" a="1"/>
  <c r="K1416" i="1" s="1"/>
  <c r="G1419" i="1" a="1"/>
  <c r="G1419" i="1" s="1"/>
  <c r="G1418" i="1" a="1"/>
  <c r="G1418" i="1" s="1"/>
  <c r="I1419" i="1" a="1"/>
  <c r="I1419" i="1"/>
  <c r="F1416" i="1" a="1"/>
  <c r="F1416" i="1" s="1"/>
  <c r="F1418" i="1" a="1"/>
  <c r="F1418" i="1" s="1"/>
  <c r="K1418" i="1" a="1"/>
  <c r="K1418" i="1"/>
  <c r="H1418" i="1" a="1"/>
  <c r="H1418" i="1" s="1"/>
  <c r="J1417" i="1" a="1"/>
  <c r="J1417" i="1" s="1"/>
  <c r="I1417" i="1" a="1"/>
  <c r="I1417" i="1"/>
  <c r="H1417" i="1" a="1"/>
  <c r="H1417" i="1" s="1"/>
  <c r="G1417" i="1" a="1"/>
  <c r="G1417" i="1" s="1"/>
  <c r="J1416" i="1" a="1"/>
  <c r="J1416" i="1" s="1"/>
  <c r="I1416" i="1" a="1"/>
  <c r="I1416" i="1"/>
  <c r="H1416" i="1" a="1"/>
  <c r="H1416" i="1" s="1"/>
  <c r="G1416" i="1" a="1"/>
  <c r="G1416" i="1"/>
  <c r="J1415" i="1" a="1"/>
  <c r="J1415" i="1" s="1"/>
  <c r="K1414" i="1" a="1"/>
  <c r="K1414" i="1" s="1"/>
  <c r="J1414" i="1" a="1"/>
  <c r="J1414" i="1" s="1"/>
  <c r="H1415" i="1" a="1"/>
  <c r="H1415" i="1" s="1"/>
  <c r="F1420" i="1" a="1"/>
  <c r="F1420" i="1" s="1"/>
  <c r="F1421" i="1" a="1"/>
  <c r="F1421" i="1" s="1"/>
  <c r="K1417" i="1" a="1"/>
  <c r="K1417" i="1" s="1"/>
  <c r="G1414" i="1" a="1"/>
  <c r="G1414" i="1" s="1"/>
  <c r="K1408" i="1" a="1"/>
  <c r="K1408" i="1" s="1"/>
  <c r="F1414" i="1" a="1"/>
  <c r="F1414" i="1" s="1"/>
  <c r="I1415" i="1" a="1"/>
  <c r="I1415" i="1" s="1"/>
  <c r="K1419" i="1" a="1"/>
  <c r="K1419" i="1"/>
  <c r="H1420" i="1" a="1"/>
  <c r="H1420" i="1" s="1"/>
  <c r="G1421" i="1" a="1"/>
  <c r="G1421" i="1" s="1"/>
  <c r="K1420" i="1" a="1"/>
  <c r="K1420" i="1" s="1"/>
  <c r="I1403" i="1" a="1"/>
  <c r="I1403" i="1" s="1"/>
  <c r="G1403" i="1" a="1"/>
  <c r="G1403" i="1" s="1"/>
  <c r="K1403" i="1" a="1"/>
  <c r="K1403" i="1"/>
  <c r="H1402" i="1" a="1"/>
  <c r="H1402" i="1" s="1"/>
  <c r="H1403" i="1" a="1"/>
  <c r="H1403" i="1"/>
  <c r="G1401" i="1" a="1"/>
  <c r="G1401" i="1" s="1"/>
  <c r="F1407" i="1" a="1"/>
  <c r="F1407" i="1" s="1"/>
  <c r="F1403" i="1" a="1"/>
  <c r="F1403" i="1" s="1"/>
  <c r="J1401" i="1" a="1"/>
  <c r="J1401" i="1"/>
  <c r="H1401" i="1" a="1"/>
  <c r="H1401" i="1" s="1"/>
  <c r="I1402" i="1" a="1"/>
  <c r="I1402" i="1" s="1"/>
  <c r="K1401" i="1" a="1"/>
  <c r="K1401" i="1"/>
  <c r="I1399" i="1" a="1"/>
  <c r="I1399" i="1" s="1"/>
  <c r="J1400" i="1" a="1"/>
  <c r="J1400" i="1" s="1"/>
  <c r="H1400" i="1" a="1"/>
  <c r="H1400" i="1"/>
  <c r="K1406" i="1" a="1"/>
  <c r="K1406" i="1" s="1"/>
  <c r="G1408" i="1" a="1"/>
  <c r="G1408" i="1" s="1"/>
  <c r="H1406" i="1" a="1"/>
  <c r="H1406" i="1" s="1"/>
  <c r="H1399" i="1" a="1"/>
  <c r="H1399" i="1"/>
  <c r="G1407" i="1" a="1"/>
  <c r="G1407" i="1" s="1"/>
  <c r="H1407" i="1" a="1"/>
  <c r="H1407" i="1"/>
  <c r="F1406" i="1" a="1"/>
  <c r="F1406" i="1" s="1"/>
  <c r="H1405" i="1" a="1"/>
  <c r="H1405" i="1" s="1"/>
  <c r="F1402" i="1" a="1"/>
  <c r="F1402" i="1" s="1"/>
  <c r="H1408" i="1" a="1"/>
  <c r="H1408" i="1" s="1"/>
  <c r="J1407" i="1" a="1"/>
  <c r="J1407" i="1" s="1"/>
  <c r="J1399" i="1" a="1"/>
  <c r="J1399" i="1" s="1"/>
  <c r="I1401" i="1" a="1"/>
  <c r="I1401" i="1" s="1"/>
  <c r="F1408" i="1" a="1"/>
  <c r="F1408" i="1" s="1"/>
  <c r="K1407" i="1" a="1"/>
  <c r="K1407" i="1" s="1"/>
  <c r="J1406" i="1" a="1"/>
  <c r="J1406" i="1" s="1"/>
  <c r="J1403" i="1" a="1"/>
  <c r="J1403" i="1" s="1"/>
  <c r="K1402" i="1" a="1"/>
  <c r="K1402" i="1"/>
  <c r="G1399" i="1" a="1"/>
  <c r="G1399" i="1" s="1"/>
  <c r="J1405" i="1" a="1"/>
  <c r="J1405" i="1" s="1"/>
  <c r="K1400" i="1" a="1"/>
  <c r="K1400" i="1" s="1"/>
  <c r="I1400" i="1" a="1"/>
  <c r="I1400" i="1" s="1"/>
  <c r="K1399" i="1" a="1"/>
  <c r="K1399" i="1" s="1"/>
  <c r="G1405" i="1" a="1"/>
  <c r="G1405" i="1"/>
  <c r="J1402" i="1" a="1"/>
  <c r="J1402" i="1" s="1"/>
  <c r="F1400" i="1" a="1"/>
  <c r="F1400" i="1"/>
  <c r="G1402" i="1" a="1"/>
  <c r="G1402" i="1" s="1"/>
  <c r="F1405" i="1" a="1"/>
  <c r="F1405" i="1" s="1"/>
  <c r="I1407" i="1" a="1"/>
  <c r="I1407" i="1" s="1"/>
  <c r="I1406" i="1" a="1"/>
  <c r="I1406" i="1"/>
  <c r="G1406" i="1" a="1"/>
  <c r="G1406" i="1" s="1"/>
  <c r="F1401" i="1" a="1"/>
  <c r="F1401" i="1" s="1"/>
  <c r="K1405" i="1" a="1"/>
  <c r="K1405" i="1"/>
  <c r="I1405" i="1" a="1"/>
  <c r="I1405" i="1" s="1"/>
  <c r="G1400" i="1" a="1"/>
  <c r="G1400" i="1" s="1"/>
  <c r="F1399" i="1" a="1"/>
  <c r="F1399" i="1"/>
  <c r="I1372" i="1" a="1"/>
  <c r="I1372" i="1" s="1"/>
  <c r="H1370" i="1" a="1"/>
  <c r="H1370" i="1" s="1"/>
  <c r="I1370" i="1" a="1"/>
  <c r="I1370" i="1" s="1"/>
  <c r="I1371" i="1" a="1"/>
  <c r="I1371" i="1" s="1"/>
  <c r="J1372" i="1" a="1"/>
  <c r="J1372" i="1" s="1"/>
  <c r="J1368" i="1" a="1"/>
  <c r="J1368" i="1"/>
  <c r="G1372" i="1" a="1"/>
  <c r="G1372" i="1" s="1"/>
  <c r="F1371" i="1" a="1"/>
  <c r="F1371" i="1" s="1"/>
  <c r="H1369" i="1" a="1"/>
  <c r="H1369" i="1" s="1"/>
  <c r="I1369" i="1" a="1"/>
  <c r="I1369" i="1" s="1"/>
  <c r="J1371" i="1" a="1"/>
  <c r="J1371" i="1" s="1"/>
  <c r="G1368" i="1" a="1"/>
  <c r="G1368" i="1"/>
  <c r="F1368" i="1" a="1"/>
  <c r="F1368" i="1" s="1"/>
  <c r="J1370" i="1" a="1"/>
  <c r="J1370" i="1" s="1"/>
  <c r="G1369" i="1" a="1"/>
  <c r="G1369" i="1" s="1"/>
  <c r="K1369" i="1" a="1"/>
  <c r="K1369" i="1" s="1"/>
  <c r="G1367" i="1" a="1"/>
  <c r="G1367" i="1" s="1"/>
  <c r="J1367" i="1" a="1"/>
  <c r="J1367" i="1"/>
  <c r="K1368" i="1" a="1"/>
  <c r="K1368" i="1" s="1"/>
  <c r="H1367" i="1" a="1"/>
  <c r="H1367" i="1" s="1"/>
  <c r="H1372" i="1" a="1"/>
  <c r="H1372" i="1" s="1"/>
  <c r="K1372" i="1" a="1"/>
  <c r="K1372" i="1" s="1"/>
  <c r="I1367" i="1" a="1"/>
  <c r="I1367" i="1" s="1"/>
  <c r="H1371" i="1" a="1"/>
  <c r="H1371" i="1"/>
  <c r="F1370" i="1" a="1"/>
  <c r="F1370" i="1" s="1"/>
  <c r="G1371" i="1" a="1"/>
  <c r="G1371" i="1" s="1"/>
  <c r="F1369" i="1" a="1"/>
  <c r="F1369" i="1" s="1"/>
  <c r="K1367" i="1" a="1"/>
  <c r="K1367" i="1" s="1"/>
  <c r="G1370" i="1" a="1"/>
  <c r="G1370" i="1" s="1"/>
  <c r="K1371" i="1" a="1"/>
  <c r="K1371" i="1"/>
  <c r="H1368" i="1" a="1"/>
  <c r="H1368" i="1" s="1"/>
  <c r="F1372" i="1" a="1"/>
  <c r="F1372" i="1" s="1"/>
  <c r="J1369" i="1" a="1"/>
  <c r="J1369" i="1" s="1"/>
  <c r="K1370" i="1" a="1"/>
  <c r="K1370" i="1" s="1"/>
  <c r="I1368" i="1" a="1"/>
  <c r="I1368" i="1" s="1"/>
  <c r="F1358" i="1" a="1"/>
  <c r="F1358" i="1"/>
  <c r="I1360" i="1" a="1"/>
  <c r="I1360" i="1" s="1"/>
  <c r="J1364" i="1" a="1"/>
  <c r="J1364" i="1" s="1"/>
  <c r="K1359" i="1" a="1"/>
  <c r="K1359" i="1" s="1"/>
  <c r="I1359" i="1" a="1"/>
  <c r="I1359" i="1" s="1"/>
  <c r="K1360" i="1" a="1"/>
  <c r="K1360" i="1" s="1"/>
  <c r="F1360" i="1" a="1"/>
  <c r="F1360" i="1"/>
  <c r="F1357" i="1" a="1"/>
  <c r="F1357" i="1" s="1"/>
  <c r="K1357" i="1" a="1"/>
  <c r="K1357" i="1" s="1"/>
  <c r="F1367" i="1" a="1"/>
  <c r="F1367" i="1" s="1"/>
  <c r="K1366" i="1" a="1"/>
  <c r="K1366" i="1" s="1"/>
  <c r="J1366" i="1" a="1"/>
  <c r="J1366" i="1" s="1"/>
  <c r="H1358" i="1" a="1"/>
  <c r="H1358" i="1"/>
  <c r="J1363" i="1" a="1"/>
  <c r="J1363" i="1" s="1"/>
  <c r="I1363" i="1" a="1"/>
  <c r="I1363" i="1" s="1"/>
  <c r="F1363" i="1" a="1"/>
  <c r="F1363" i="1" s="1"/>
  <c r="F1361" i="1" a="1"/>
  <c r="F1361" i="1" s="1"/>
  <c r="I1366" i="1" a="1"/>
  <c r="I1366" i="1" s="1"/>
  <c r="H1366" i="1" a="1"/>
  <c r="H1366" i="1"/>
  <c r="G1366" i="1" a="1"/>
  <c r="G1366" i="1" s="1"/>
  <c r="K1365" i="1" a="1"/>
  <c r="K1365" i="1" s="1"/>
  <c r="G1365" i="1" a="1"/>
  <c r="G1365" i="1" s="1"/>
  <c r="I1364" i="1" a="1"/>
  <c r="I1364" i="1" s="1"/>
  <c r="I1361" i="1" a="1"/>
  <c r="I1361" i="1" s="1"/>
  <c r="F1362" i="1" a="1"/>
  <c r="F1362" i="1"/>
  <c r="G1363" i="1" a="1"/>
  <c r="G1363" i="1" s="1"/>
  <c r="G1361" i="1" a="1"/>
  <c r="G1361" i="1" s="1"/>
  <c r="H1360" i="1" a="1"/>
  <c r="H1360" i="1" s="1"/>
  <c r="G1360" i="1" a="1"/>
  <c r="G1360" i="1" s="1"/>
  <c r="J1357" i="1" a="1"/>
  <c r="J1357" i="1" s="1"/>
  <c r="J1359" i="1" a="1"/>
  <c r="J1359" i="1"/>
  <c r="H1357" i="1" a="1"/>
  <c r="H1357" i="1" s="1"/>
  <c r="H1364" i="1" a="1"/>
  <c r="H1364" i="1" s="1"/>
  <c r="F1364" i="1" a="1"/>
  <c r="F1364" i="1" s="1"/>
  <c r="F1359" i="1" a="1"/>
  <c r="F1359" i="1" s="1"/>
  <c r="G1357" i="1" a="1"/>
  <c r="G1357" i="1" s="1"/>
  <c r="K1356" i="1" a="1"/>
  <c r="K1356" i="1"/>
  <c r="H1365" i="1" a="1"/>
  <c r="H1365" i="1" s="1"/>
  <c r="K1361" i="1" a="1"/>
  <c r="K1361" i="1" s="1"/>
  <c r="F1365" i="1" a="1"/>
  <c r="F1365" i="1" s="1"/>
  <c r="J1362" i="1" a="1"/>
  <c r="J1362" i="1" s="1"/>
  <c r="J1356" i="1" a="1"/>
  <c r="J1356" i="1" s="1"/>
  <c r="H1362" i="1" a="1"/>
  <c r="H1362" i="1"/>
  <c r="G1362" i="1" a="1"/>
  <c r="G1362" i="1" s="1"/>
  <c r="G1358" i="1" a="1"/>
  <c r="G1358" i="1" s="1"/>
  <c r="H1359" i="1" a="1"/>
  <c r="H1359" i="1" s="1"/>
  <c r="I1357" i="1" a="1"/>
  <c r="I1357" i="1" s="1"/>
  <c r="G1364" i="1" a="1"/>
  <c r="G1364" i="1" s="1"/>
  <c r="J1360" i="1" a="1"/>
  <c r="J1360" i="1"/>
  <c r="I1356" i="1" a="1"/>
  <c r="I1356" i="1" s="1"/>
  <c r="G1359" i="1" a="1"/>
  <c r="G1359" i="1" s="1"/>
  <c r="F1366" i="1" a="1"/>
  <c r="F1366" i="1" s="1"/>
  <c r="J1365" i="1" a="1"/>
  <c r="J1365" i="1" s="1"/>
  <c r="I1365" i="1" a="1"/>
  <c r="I1365" i="1" s="1"/>
  <c r="I1362" i="1" a="1"/>
  <c r="I1362" i="1"/>
  <c r="K1364" i="1" a="1"/>
  <c r="K1364" i="1" s="1"/>
  <c r="K1363" i="1" a="1"/>
  <c r="K1363" i="1" s="1"/>
  <c r="H1363" i="1" a="1"/>
  <c r="H1363" i="1" s="1"/>
  <c r="K1358" i="1" a="1"/>
  <c r="K1358" i="1" s="1"/>
  <c r="H1361" i="1" a="1"/>
  <c r="H1361" i="1" s="1"/>
  <c r="K1362" i="1" a="1"/>
  <c r="K1362" i="1"/>
  <c r="J1358" i="1" a="1"/>
  <c r="J1358" i="1" s="1"/>
  <c r="J1361" i="1" a="1"/>
  <c r="J1361" i="1" s="1"/>
  <c r="I1358" i="1" a="1"/>
  <c r="I1358" i="1" s="1"/>
  <c r="J1957" i="1" a="1"/>
  <c r="J1957" i="1" s="1"/>
  <c r="K1962" i="1" a="1"/>
  <c r="K1962" i="1" s="1"/>
  <c r="H1962" i="1" a="1"/>
  <c r="H1962" i="1"/>
  <c r="K1958" i="1" a="1"/>
  <c r="K1958" i="1" s="1"/>
  <c r="I1957" i="1" a="1"/>
  <c r="I1957" i="1" s="1"/>
  <c r="H1957" i="1" a="1"/>
  <c r="H1957" i="1" s="1"/>
  <c r="J1956" i="1" a="1"/>
  <c r="J1956" i="1" s="1"/>
  <c r="F1957" i="1" a="1"/>
  <c r="F1957" i="1" s="1"/>
  <c r="K1956" i="1" a="1"/>
  <c r="K1956" i="1"/>
  <c r="J1961" i="1" a="1"/>
  <c r="J1961" i="1" s="1"/>
  <c r="I1960" i="1" a="1"/>
  <c r="I1960" i="1" s="1"/>
  <c r="J1959" i="1" a="1"/>
  <c r="J1959" i="1" s="1"/>
  <c r="I1959" i="1" a="1"/>
  <c r="I1959" i="1" s="1"/>
  <c r="H1959" i="1" a="1"/>
  <c r="H1959" i="1" s="1"/>
  <c r="I1958" i="1" a="1"/>
  <c r="I1958" i="1"/>
  <c r="H1956" i="1" a="1"/>
  <c r="H1956" i="1" s="1"/>
  <c r="G1958" i="1" a="1"/>
  <c r="G1958" i="1" s="1"/>
  <c r="K1957" i="1" a="1"/>
  <c r="K1957" i="1" s="1"/>
  <c r="F1958" i="1" a="1"/>
  <c r="F1958" i="1" s="1"/>
  <c r="I1966" i="1" a="1"/>
  <c r="I1966" i="1" s="1"/>
  <c r="K1965" i="1" a="1"/>
  <c r="K1965" i="1"/>
  <c r="H1965" i="1" a="1"/>
  <c r="H1965" i="1" s="1"/>
  <c r="K1963" i="1" a="1"/>
  <c r="K1963" i="1" s="1"/>
  <c r="G1960" i="1" a="1"/>
  <c r="G1960" i="1" s="1"/>
  <c r="G1963" i="1" a="1"/>
  <c r="G1963" i="1" s="1"/>
  <c r="F1966" i="1" a="1"/>
  <c r="F1966" i="1" s="1"/>
  <c r="K1961" i="1" a="1"/>
  <c r="K1961" i="1"/>
  <c r="H1958" i="1" a="1"/>
  <c r="H1958" i="1" s="1"/>
  <c r="J1964" i="1" a="1"/>
  <c r="J1964" i="1" s="1"/>
  <c r="F1959" i="1" a="1"/>
  <c r="F1959" i="1" s="1"/>
  <c r="F1961" i="1" a="1"/>
  <c r="F1961" i="1" s="1"/>
  <c r="J1960" i="1" a="1"/>
  <c r="J1960" i="1" s="1"/>
  <c r="J1966" i="1" a="1"/>
  <c r="J1966" i="1"/>
  <c r="H1963" i="1" a="1"/>
  <c r="H1963" i="1" s="1"/>
  <c r="H1966" i="1" a="1"/>
  <c r="H1966" i="1" s="1"/>
  <c r="G1966" i="1" a="1"/>
  <c r="G1966" i="1" s="1"/>
  <c r="H1964" i="1" a="1"/>
  <c r="H1964" i="1" s="1"/>
  <c r="H1960" i="1" a="1"/>
  <c r="H1960" i="1" s="1"/>
  <c r="G1964" i="1" a="1"/>
  <c r="G1964" i="1"/>
  <c r="J1965" i="1" a="1"/>
  <c r="J1965" i="1" s="1"/>
  <c r="F1963" i="1" a="1"/>
  <c r="F1963" i="1" s="1"/>
  <c r="I1965" i="1" a="1"/>
  <c r="I1965" i="1" s="1"/>
  <c r="I1962" i="1" a="1"/>
  <c r="I1962" i="1" s="1"/>
  <c r="G1965" i="1" a="1"/>
  <c r="G1965" i="1" s="1"/>
  <c r="K1960" i="1" a="1"/>
  <c r="K1960" i="1"/>
  <c r="I1956" i="1" a="1"/>
  <c r="I1956" i="1" s="1"/>
  <c r="F1965" i="1" a="1"/>
  <c r="F1965" i="1" s="1"/>
  <c r="G1959" i="1" a="1"/>
  <c r="G1959" i="1" s="1"/>
  <c r="J1962" i="1" a="1"/>
  <c r="J1962" i="1" s="1"/>
  <c r="H1961" i="1" a="1"/>
  <c r="H1961" i="1" s="1"/>
  <c r="K1964" i="1" a="1"/>
  <c r="K1964" i="1"/>
  <c r="K1959" i="1" a="1"/>
  <c r="K1959" i="1" s="1"/>
  <c r="G1962" i="1" a="1"/>
  <c r="G1962" i="1" s="1"/>
  <c r="F1962" i="1" a="1"/>
  <c r="F1962" i="1" s="1"/>
  <c r="I1964" i="1" a="1"/>
  <c r="I1964" i="1" s="1"/>
  <c r="G1957" i="1" a="1"/>
  <c r="G1957" i="1" s="1"/>
  <c r="I1961" i="1" a="1"/>
  <c r="I1961" i="1"/>
  <c r="F1964" i="1" a="1"/>
  <c r="F1964" i="1" s="1"/>
  <c r="J1963" i="1" a="1"/>
  <c r="J1963" i="1" s="1"/>
  <c r="I1963" i="1" a="1"/>
  <c r="I1963" i="1" s="1"/>
  <c r="F1960" i="1" a="1"/>
  <c r="F1960" i="1" s="1"/>
  <c r="J1958" i="1" a="1"/>
  <c r="J1958" i="1" s="1"/>
  <c r="G1961" i="1" a="1"/>
  <c r="G1961" i="1"/>
  <c r="G1956" i="1" a="1"/>
  <c r="G1956" i="1" s="1"/>
  <c r="J1105" i="1"/>
  <c r="H1105" i="1"/>
  <c r="G1105" i="1"/>
  <c r="F1105" i="1"/>
  <c r="K1104" i="1"/>
  <c r="H1104" i="1"/>
  <c r="K1102" i="1"/>
  <c r="J1102" i="1"/>
  <c r="H1102" i="1"/>
  <c r="F1102" i="1"/>
  <c r="K1100" i="1"/>
  <c r="H1100" i="1"/>
  <c r="K1098" i="1"/>
  <c r="J1098" i="1"/>
  <c r="H1098" i="1"/>
  <c r="F1098" i="1"/>
  <c r="K1092" i="1"/>
  <c r="I1092" i="1"/>
  <c r="F1092" i="1"/>
  <c r="H1088" i="1"/>
  <c r="K1087" i="1"/>
  <c r="J1087" i="1"/>
  <c r="K1085" i="1"/>
  <c r="H1085" i="1"/>
  <c r="K1083" i="1"/>
  <c r="J1083" i="1"/>
  <c r="I1083" i="1"/>
  <c r="K1082" i="1"/>
  <c r="H1082" i="1"/>
  <c r="K1080" i="1"/>
  <c r="J1080" i="1"/>
  <c r="I1080" i="1"/>
  <c r="H1080" i="1"/>
  <c r="G1080" i="1"/>
  <c r="F1080" i="1"/>
  <c r="K1079" i="1"/>
  <c r="K1105" i="1" s="1"/>
  <c r="J1079" i="1"/>
  <c r="I1079" i="1"/>
  <c r="I1105" i="1" s="1"/>
  <c r="H1079" i="1"/>
  <c r="G1079" i="1"/>
  <c r="F1079" i="1"/>
  <c r="K1078" i="1"/>
  <c r="J1078" i="1"/>
  <c r="J1104" i="1" s="1"/>
  <c r="I1078" i="1"/>
  <c r="I1104" i="1" s="1"/>
  <c r="H1078" i="1"/>
  <c r="G1078" i="1"/>
  <c r="G1104" i="1" s="1"/>
  <c r="F1078" i="1"/>
  <c r="F1104" i="1" s="1"/>
  <c r="K1076" i="1"/>
  <c r="J1076" i="1"/>
  <c r="I1076" i="1"/>
  <c r="I1102" i="1" s="1"/>
  <c r="H1076" i="1"/>
  <c r="G1076" i="1"/>
  <c r="G1102" i="1" s="1"/>
  <c r="F1076" i="1"/>
  <c r="K1074" i="1"/>
  <c r="J1074" i="1"/>
  <c r="J1100" i="1" s="1"/>
  <c r="I1074" i="1"/>
  <c r="I1100" i="1" s="1"/>
  <c r="H1074" i="1"/>
  <c r="G1074" i="1"/>
  <c r="G1100" i="1" s="1"/>
  <c r="F1074" i="1"/>
  <c r="F1100" i="1" s="1"/>
  <c r="K1072" i="1"/>
  <c r="J1072" i="1"/>
  <c r="I1072" i="1"/>
  <c r="I1098" i="1" s="1"/>
  <c r="H1072" i="1"/>
  <c r="G1072" i="1"/>
  <c r="G1098" i="1" s="1"/>
  <c r="F1072" i="1"/>
  <c r="K1066" i="1"/>
  <c r="J1066" i="1"/>
  <c r="J1092" i="1" s="1"/>
  <c r="I1066" i="1"/>
  <c r="H1066" i="1"/>
  <c r="H1092" i="1" s="1"/>
  <c r="G1066" i="1"/>
  <c r="G1092" i="1" s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G1062" i="1"/>
  <c r="G1088" i="1" s="1"/>
  <c r="F1062" i="1"/>
  <c r="F1088" i="1" s="1"/>
  <c r="K1061" i="1"/>
  <c r="J1061" i="1"/>
  <c r="I1061" i="1"/>
  <c r="I1087" i="1" s="1"/>
  <c r="H1061" i="1"/>
  <c r="H1087" i="1" s="1"/>
  <c r="G1061" i="1"/>
  <c r="G1087" i="1" s="1"/>
  <c r="F1061" i="1"/>
  <c r="F1087" i="1" s="1"/>
  <c r="K1059" i="1"/>
  <c r="J1059" i="1"/>
  <c r="J1085" i="1" s="1"/>
  <c r="I1059" i="1"/>
  <c r="I1085" i="1" s="1"/>
  <c r="H1059" i="1"/>
  <c r="G1059" i="1"/>
  <c r="G1085" i="1" s="1"/>
  <c r="F1059" i="1"/>
  <c r="F1085" i="1" s="1"/>
  <c r="K1057" i="1"/>
  <c r="J1057" i="1"/>
  <c r="I1057" i="1"/>
  <c r="H1057" i="1"/>
  <c r="H1083" i="1" s="1"/>
  <c r="G1057" i="1"/>
  <c r="G1083" i="1" s="1"/>
  <c r="F1057" i="1"/>
  <c r="F1083" i="1" s="1"/>
  <c r="K1056" i="1"/>
  <c r="J1056" i="1"/>
  <c r="J1082" i="1" s="1"/>
  <c r="I1056" i="1"/>
  <c r="I1082" i="1" s="1"/>
  <c r="H1056" i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I902" i="1"/>
  <c r="H902" i="1"/>
  <c r="G902" i="1"/>
  <c r="G899" i="1" s="1"/>
  <c r="F902" i="1"/>
  <c r="J899" i="1"/>
  <c r="I899" i="1"/>
  <c r="H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I900" i="1" s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I1051" i="1" a="1"/>
  <c r="I1051" i="1" s="1"/>
  <c r="I1049" i="1" a="1"/>
  <c r="I1049" i="1" s="1"/>
  <c r="G1039" i="1" a="1"/>
  <c r="G1039" i="1" s="1"/>
  <c r="K1039" i="1" a="1"/>
  <c r="K1039" i="1" s="1"/>
  <c r="H1039" i="1" a="1"/>
  <c r="H1039" i="1" s="1"/>
  <c r="J1039" i="1" a="1"/>
  <c r="J1039" i="1" s="1"/>
  <c r="H1052" i="1" a="1"/>
  <c r="H1052" i="1" s="1"/>
  <c r="K1049" i="1" a="1"/>
  <c r="K1049" i="1" s="1"/>
  <c r="I1039" i="1" a="1"/>
  <c r="I1039" i="1"/>
  <c r="F1039" i="1" a="1"/>
  <c r="F1039" i="1" s="1"/>
  <c r="H1037" i="1" a="1"/>
  <c r="H1037" i="1" s="1"/>
  <c r="G1037" i="1" a="1"/>
  <c r="G1037" i="1"/>
  <c r="G1030" i="1" a="1"/>
  <c r="G1030" i="1" s="1"/>
  <c r="F1006" i="1" a="1"/>
  <c r="F1006" i="1" s="1"/>
  <c r="F1052" i="1" s="1" a="1"/>
  <c r="F1052" i="1" s="1"/>
  <c r="F1037" i="1" a="1"/>
  <c r="F1037" i="1" s="1"/>
  <c r="F1027" i="1" a="1"/>
  <c r="F1027" i="1" s="1"/>
  <c r="J1025" i="1" a="1"/>
  <c r="J1025" i="1" s="1"/>
  <c r="F1030" i="1" a="1"/>
  <c r="F1030" i="1"/>
  <c r="I1027" i="1" a="1"/>
  <c r="I1027" i="1" s="1"/>
  <c r="K1025" i="1" a="1"/>
  <c r="K1025" i="1" s="1"/>
  <c r="I1025" i="1" a="1"/>
  <c r="I1025" i="1" s="1"/>
  <c r="F1025" i="1" a="1"/>
  <c r="F1025" i="1" s="1"/>
  <c r="I1022" i="1" a="1"/>
  <c r="I1022" i="1" s="1"/>
  <c r="K1030" i="1" a="1"/>
  <c r="K1030" i="1"/>
  <c r="J1030" i="1" a="1"/>
  <c r="J1030" i="1" s="1"/>
  <c r="G1025" i="1" a="1"/>
  <c r="G1025" i="1" s="1"/>
  <c r="J1022" i="1" a="1"/>
  <c r="J1022" i="1" s="1"/>
  <c r="H1022" i="1" a="1"/>
  <c r="H1022" i="1" s="1"/>
  <c r="I1030" i="1" a="1"/>
  <c r="I1030" i="1" s="1"/>
  <c r="H1030" i="1" a="1"/>
  <c r="H1030" i="1"/>
  <c r="G1027" i="1" a="1"/>
  <c r="G1027" i="1" s="1"/>
  <c r="K1027" i="1" a="1"/>
  <c r="K1027" i="1" s="1"/>
  <c r="J1027" i="1" a="1"/>
  <c r="J1027" i="1" s="1"/>
  <c r="H1027" i="1" a="1"/>
  <c r="H1027" i="1" s="1"/>
  <c r="K1022" i="1" a="1"/>
  <c r="K1022" i="1" s="1"/>
  <c r="G1022" i="1" a="1"/>
  <c r="G1022" i="1"/>
  <c r="F1022" i="1" a="1"/>
  <c r="F1022" i="1" s="1"/>
  <c r="G1006" i="1" a="1"/>
  <c r="G1006" i="1" s="1"/>
  <c r="G1052" i="1" s="1" a="1"/>
  <c r="G1052" i="1" s="1"/>
  <c r="K1006" i="1" a="1"/>
  <c r="K1006" i="1" s="1"/>
  <c r="K1052" i="1" s="1" a="1"/>
  <c r="K1052" i="1" s="1"/>
  <c r="I1006" i="1" a="1"/>
  <c r="I1006" i="1" s="1"/>
  <c r="I1052" i="1" s="1" a="1"/>
  <c r="I1052" i="1" s="1"/>
  <c r="H1025" i="1" a="1"/>
  <c r="H1025" i="1" s="1"/>
  <c r="J1006" i="1" a="1"/>
  <c r="J1006" i="1"/>
  <c r="J1052" i="1" s="1" a="1"/>
  <c r="J1052" i="1" s="1"/>
  <c r="H1006" i="1" a="1"/>
  <c r="H1006" i="1" s="1"/>
  <c r="K1037" i="1" a="1"/>
  <c r="K1037" i="1" s="1"/>
  <c r="J1037" i="1" a="1"/>
  <c r="J1037" i="1" s="1"/>
  <c r="I1037" i="1" a="1"/>
  <c r="I1037" i="1" s="1"/>
  <c r="G976" i="1" a="1"/>
  <c r="G976" i="1" s="1"/>
  <c r="H974" i="1" a="1"/>
  <c r="H974" i="1"/>
  <c r="I977" i="1" a="1"/>
  <c r="I977" i="1" s="1"/>
  <c r="J976" i="1" a="1"/>
  <c r="J976" i="1" s="1"/>
  <c r="J974" i="1" a="1"/>
  <c r="J974" i="1" s="1"/>
  <c r="K974" i="1" a="1"/>
  <c r="K974" i="1" s="1"/>
  <c r="I983" i="1" a="1"/>
  <c r="I983" i="1" s="1"/>
  <c r="H997" i="1" a="1"/>
  <c r="H997" i="1"/>
  <c r="H1049" i="1" s="1" a="1"/>
  <c r="H1049" i="1" s="1"/>
  <c r="I997" i="1" a="1"/>
  <c r="I997" i="1" s="1"/>
  <c r="G977" i="1" a="1"/>
  <c r="G977" i="1" s="1"/>
  <c r="G1051" i="1" s="1" a="1"/>
  <c r="G1051" i="1" s="1"/>
  <c r="G989" i="1" a="1"/>
  <c r="G989" i="1" s="1"/>
  <c r="F977" i="1" a="1"/>
  <c r="F977" i="1" s="1"/>
  <c r="F1051" i="1" s="1" a="1"/>
  <c r="F1051" i="1" s="1"/>
  <c r="F976" i="1" a="1"/>
  <c r="F976" i="1" s="1"/>
  <c r="F983" i="1" a="1"/>
  <c r="F983" i="1"/>
  <c r="K997" i="1" a="1"/>
  <c r="K997" i="1" s="1"/>
  <c r="J977" i="1" a="1"/>
  <c r="J977" i="1" s="1"/>
  <c r="J1051" i="1" s="1" a="1"/>
  <c r="J1051" i="1" s="1"/>
  <c r="K996" i="1" a="1"/>
  <c r="K996" i="1" s="1"/>
  <c r="H996" i="1" a="1"/>
  <c r="H996" i="1" s="1"/>
  <c r="I989" i="1" a="1"/>
  <c r="I989" i="1" s="1"/>
  <c r="G997" i="1" a="1"/>
  <c r="G997" i="1"/>
  <c r="G1049" i="1" s="1" a="1"/>
  <c r="G1049" i="1" s="1"/>
  <c r="J996" i="1" a="1"/>
  <c r="J996" i="1" s="1"/>
  <c r="I976" i="1" a="1"/>
  <c r="I976" i="1" s="1"/>
  <c r="F989" i="1" a="1"/>
  <c r="F989" i="1" s="1"/>
  <c r="H976" i="1" a="1"/>
  <c r="H976" i="1" s="1"/>
  <c r="K976" i="1" a="1"/>
  <c r="K976" i="1" s="1"/>
  <c r="K983" i="1" a="1"/>
  <c r="K983" i="1"/>
  <c r="I996" i="1" a="1"/>
  <c r="I996" i="1" s="1"/>
  <c r="J989" i="1" a="1"/>
  <c r="J989" i="1" s="1"/>
  <c r="F996" i="1" a="1"/>
  <c r="F996" i="1" s="1"/>
  <c r="G974" i="1" a="1"/>
  <c r="G974" i="1" s="1"/>
  <c r="K989" i="1" a="1"/>
  <c r="K989" i="1" s="1"/>
  <c r="K977" i="1" a="1"/>
  <c r="K977" i="1"/>
  <c r="K1051" i="1" s="1" a="1"/>
  <c r="K1051" i="1" s="1"/>
  <c r="H989" i="1" a="1"/>
  <c r="H989" i="1" s="1"/>
  <c r="G996" i="1" a="1"/>
  <c r="G996" i="1" s="1"/>
  <c r="I974" i="1" a="1"/>
  <c r="I974" i="1" s="1"/>
  <c r="H977" i="1" a="1"/>
  <c r="H977" i="1" s="1"/>
  <c r="H1051" i="1" s="1" a="1"/>
  <c r="H1051" i="1" s="1"/>
  <c r="H983" i="1" a="1"/>
  <c r="H983" i="1" s="1"/>
  <c r="F997" i="1" a="1"/>
  <c r="F997" i="1"/>
  <c r="F1049" i="1" s="1" a="1"/>
  <c r="F1049" i="1" s="1"/>
  <c r="J983" i="1" a="1"/>
  <c r="J983" i="1" s="1"/>
  <c r="G983" i="1" a="1"/>
  <c r="G983" i="1" s="1"/>
  <c r="J997" i="1" a="1"/>
  <c r="J997" i="1" s="1"/>
  <c r="J1049" i="1" s="1" a="1"/>
  <c r="J1049" i="1" s="1"/>
  <c r="K914" i="1" a="1"/>
  <c r="K914" i="1" s="1"/>
  <c r="K926" i="1" a="1"/>
  <c r="K926" i="1" s="1"/>
  <c r="F914" i="1" a="1"/>
  <c r="F914" i="1"/>
  <c r="J914" i="1" a="1"/>
  <c r="J914" i="1" s="1"/>
  <c r="I914" i="1" a="1"/>
  <c r="I914" i="1" s="1"/>
  <c r="I912" i="1" a="1"/>
  <c r="I912" i="1" s="1"/>
  <c r="H926" i="1" a="1"/>
  <c r="H926" i="1" s="1"/>
  <c r="G914" i="1" a="1"/>
  <c r="G914" i="1" s="1"/>
  <c r="H912" i="1" a="1"/>
  <c r="H912" i="1"/>
  <c r="G926" i="1" a="1"/>
  <c r="G926" i="1" s="1"/>
  <c r="F912" i="1" a="1"/>
  <c r="F912" i="1" s="1"/>
  <c r="F926" i="1" a="1"/>
  <c r="F926" i="1" s="1"/>
  <c r="J926" i="1" a="1"/>
  <c r="J926" i="1" s="1"/>
  <c r="J912" i="1" a="1"/>
  <c r="J912" i="1" s="1"/>
  <c r="K912" i="1" a="1"/>
  <c r="K912" i="1"/>
  <c r="G912" i="1" a="1"/>
  <c r="G912" i="1" s="1"/>
  <c r="F974" i="1" a="1"/>
  <c r="F974" i="1" s="1"/>
  <c r="K973" i="1" a="1"/>
  <c r="K973" i="1" s="1"/>
  <c r="J973" i="1" a="1"/>
  <c r="J973" i="1" s="1"/>
  <c r="I973" i="1" a="1"/>
  <c r="I973" i="1" s="1"/>
  <c r="H914" i="1" a="1"/>
  <c r="H914" i="1"/>
  <c r="I926" i="1" a="1"/>
  <c r="I926" i="1" s="1"/>
  <c r="H973" i="1" a="1"/>
  <c r="H973" i="1" s="1"/>
  <c r="G973" i="1" a="1"/>
  <c r="G973" i="1" s="1"/>
  <c r="F973" i="1" a="1"/>
  <c r="F973" i="1" s="1"/>
  <c r="J882" i="1" a="1"/>
  <c r="J882" i="1" s="1"/>
  <c r="K882" i="1" a="1"/>
  <c r="K882" i="1"/>
  <c r="H882" i="1" a="1"/>
  <c r="H882" i="1" s="1"/>
  <c r="G883" i="1" a="1"/>
  <c r="G883" i="1" s="1"/>
  <c r="K894" i="1" a="1"/>
  <c r="K894" i="1" s="1"/>
  <c r="J894" i="1" a="1"/>
  <c r="J894" i="1" s="1"/>
  <c r="I883" i="1" a="1"/>
  <c r="I883" i="1" s="1"/>
  <c r="F894" i="1" a="1"/>
  <c r="F894" i="1"/>
  <c r="H894" i="1" a="1"/>
  <c r="H894" i="1" s="1"/>
  <c r="H897" i="1" s="1"/>
  <c r="F882" i="1" a="1"/>
  <c r="F882" i="1" s="1"/>
  <c r="G894" i="1" a="1"/>
  <c r="G894" i="1" s="1"/>
  <c r="J883" i="1" a="1"/>
  <c r="J883" i="1" s="1"/>
  <c r="K883" i="1" a="1"/>
  <c r="K883" i="1" s="1"/>
  <c r="I882" i="1" a="1"/>
  <c r="I882" i="1"/>
  <c r="I894" i="1" a="1"/>
  <c r="I894" i="1" s="1"/>
  <c r="I901" i="1" s="1"/>
  <c r="H883" i="1" a="1"/>
  <c r="H883" i="1" s="1"/>
  <c r="G882" i="1" a="1"/>
  <c r="G882" i="1" s="1"/>
  <c r="F883" i="1" a="1"/>
  <c r="F883" i="1" s="1"/>
  <c r="G804" i="1" a="1"/>
  <c r="G804" i="1" s="1"/>
  <c r="J804" i="1" a="1"/>
  <c r="J804" i="1"/>
  <c r="H802" i="1" a="1"/>
  <c r="H802" i="1" s="1"/>
  <c r="J800" i="1" a="1"/>
  <c r="J800" i="1" s="1"/>
  <c r="F800" i="1" a="1"/>
  <c r="F800" i="1" s="1"/>
  <c r="J802" i="1" a="1"/>
  <c r="J802" i="1" s="1"/>
  <c r="K800" i="1" a="1"/>
  <c r="K800" i="1" s="1"/>
  <c r="K804" i="1" a="1"/>
  <c r="K804" i="1" s="1"/>
  <c r="I800" i="1" a="1"/>
  <c r="I800" i="1" s="1"/>
  <c r="F804" i="1" a="1"/>
  <c r="F804" i="1" s="1"/>
  <c r="G800" i="1" a="1"/>
  <c r="G800" i="1"/>
  <c r="F802" i="1" a="1"/>
  <c r="F802" i="1" s="1"/>
  <c r="I802" i="1" a="1"/>
  <c r="I802" i="1" s="1"/>
  <c r="K802" i="1" a="1"/>
  <c r="K802" i="1" s="1"/>
  <c r="G814" i="1" a="1"/>
  <c r="G814" i="1" s="1"/>
  <c r="G802" i="1" a="1"/>
  <c r="G802" i="1" s="1"/>
  <c r="H804" i="1" a="1"/>
  <c r="H804" i="1" s="1"/>
  <c r="H800" i="1" a="1"/>
  <c r="H800" i="1" s="1"/>
  <c r="I804" i="1" a="1"/>
  <c r="I804" i="1" s="1"/>
  <c r="G764" i="1" a="1"/>
  <c r="G764" i="1" s="1"/>
  <c r="K764" i="1" a="1"/>
  <c r="K764" i="1"/>
  <c r="K814" i="1" s="1" a="1"/>
  <c r="K814" i="1" s="1"/>
  <c r="G778" i="1" a="1"/>
  <c r="G778" i="1" s="1"/>
  <c r="F764" i="1" a="1"/>
  <c r="F764" i="1" s="1"/>
  <c r="F814" i="1" s="1" a="1"/>
  <c r="F814" i="1" s="1"/>
  <c r="H764" i="1" a="1"/>
  <c r="H764" i="1" s="1"/>
  <c r="H814" i="1" s="1" a="1"/>
  <c r="H814" i="1" s="1"/>
  <c r="I764" i="1" a="1"/>
  <c r="I764" i="1" s="1"/>
  <c r="I814" i="1" s="1" a="1"/>
  <c r="I814" i="1" s="1"/>
  <c r="K778" i="1" a="1"/>
  <c r="K778" i="1" s="1"/>
  <c r="H778" i="1" a="1"/>
  <c r="H778" i="1"/>
  <c r="I778" i="1" a="1"/>
  <c r="I778" i="1" s="1"/>
  <c r="J778" i="1" a="1"/>
  <c r="J778" i="1" s="1"/>
  <c r="J777" i="1" s="1"/>
  <c r="J781" i="1" s="1"/>
  <c r="F778" i="1" a="1"/>
  <c r="F778" i="1" s="1"/>
  <c r="F777" i="1" s="1"/>
  <c r="F781" i="1" s="1"/>
  <c r="J764" i="1" a="1"/>
  <c r="J764" i="1" s="1"/>
  <c r="J814" i="1" s="1" a="1"/>
  <c r="J814" i="1" s="1"/>
  <c r="F1893" i="1" a="1"/>
  <c r="F1893" i="1" s="1"/>
  <c r="J1895" i="1" a="1"/>
  <c r="J1895" i="1"/>
  <c r="G1893" i="1" a="1"/>
  <c r="G1893" i="1" s="1"/>
  <c r="F1895" i="1" a="1"/>
  <c r="F1895" i="1" s="1"/>
  <c r="F1897" i="1" a="1"/>
  <c r="F1897" i="1" s="1"/>
  <c r="H1893" i="1" a="1"/>
  <c r="H1893" i="1" s="1"/>
  <c r="K1895" i="1" a="1"/>
  <c r="K1895" i="1" s="1"/>
  <c r="I1893" i="1" a="1"/>
  <c r="I1893" i="1"/>
  <c r="K1897" i="1" a="1"/>
  <c r="K1897" i="1" s="1"/>
  <c r="J1893" i="1" a="1"/>
  <c r="J1893" i="1" s="1"/>
  <c r="J1897" i="1" a="1"/>
  <c r="J1897" i="1" s="1"/>
  <c r="G1897" i="1" a="1"/>
  <c r="G1897" i="1" s="1"/>
  <c r="H1895" i="1" a="1"/>
  <c r="H1895" i="1" s="1"/>
  <c r="G1895" i="1" a="1"/>
  <c r="G1895" i="1"/>
  <c r="K1893" i="1" a="1"/>
  <c r="K1893" i="1" s="1"/>
  <c r="I1897" i="1" a="1"/>
  <c r="I1897" i="1" s="1"/>
  <c r="I1895" i="1" a="1"/>
  <c r="I1895" i="1" s="1"/>
  <c r="H1897" i="1" a="1"/>
  <c r="H1897" i="1" s="1"/>
  <c r="G1885" i="1" a="1"/>
  <c r="G1885" i="1" s="1"/>
  <c r="J1885" i="1" a="1"/>
  <c r="J1885" i="1"/>
  <c r="H1885" i="1" a="1"/>
  <c r="H1885" i="1" s="1"/>
  <c r="F1888" i="1" a="1"/>
  <c r="F1888" i="1" s="1"/>
  <c r="H1887" i="1" a="1"/>
  <c r="H1887" i="1" s="1"/>
  <c r="J1882" i="1" a="1"/>
  <c r="J1882" i="1" s="1"/>
  <c r="F1882" i="1" a="1"/>
  <c r="F1882" i="1" s="1"/>
  <c r="K1885" i="1" a="1"/>
  <c r="K1885" i="1"/>
  <c r="K1879" i="1" a="1"/>
  <c r="K1879" i="1" s="1"/>
  <c r="I1887" i="1" a="1"/>
  <c r="I1887" i="1" s="1"/>
  <c r="K1883" i="1" a="1"/>
  <c r="K1883" i="1" s="1"/>
  <c r="K1891" i="1" a="1"/>
  <c r="K1891" i="1" s="1"/>
  <c r="J1883" i="1" a="1"/>
  <c r="J1883" i="1" s="1"/>
  <c r="F1889" i="1" a="1"/>
  <c r="F1889" i="1"/>
  <c r="I1883" i="1" a="1"/>
  <c r="I1883" i="1" s="1"/>
  <c r="H1891" i="1" a="1"/>
  <c r="H1891" i="1" s="1"/>
  <c r="K1889" i="1" a="1"/>
  <c r="K1889" i="1" s="1"/>
  <c r="I1889" i="1" a="1"/>
  <c r="I1889" i="1" s="1"/>
  <c r="H1889" i="1" a="1"/>
  <c r="H1889" i="1" s="1"/>
  <c r="J1879" i="1" a="1"/>
  <c r="J1879" i="1"/>
  <c r="K1888" i="1" a="1"/>
  <c r="K1888" i="1" s="1"/>
  <c r="I1879" i="1" a="1"/>
  <c r="I1879" i="1" s="1"/>
  <c r="F1885" i="1" a="1"/>
  <c r="F1885" i="1" s="1"/>
  <c r="H1888" i="1" a="1"/>
  <c r="H1888" i="1" s="1"/>
  <c r="K1887" i="1" a="1"/>
  <c r="K1887" i="1" s="1"/>
  <c r="G1882" i="1" a="1"/>
  <c r="G1882" i="1"/>
  <c r="I1885" i="1" a="1"/>
  <c r="I1885" i="1" s="1"/>
  <c r="H1879" i="1" a="1"/>
  <c r="H1879" i="1" s="1"/>
  <c r="K1882" i="1" a="1"/>
  <c r="K1882" i="1" s="1"/>
  <c r="H1883" i="1" a="1"/>
  <c r="H1883" i="1" s="1"/>
  <c r="I1882" i="1" a="1"/>
  <c r="I1882" i="1" s="1"/>
  <c r="G1889" i="1" a="1"/>
  <c r="G1889" i="1"/>
  <c r="J1891" i="1" a="1"/>
  <c r="J1891" i="1" s="1"/>
  <c r="J1888" i="1" a="1"/>
  <c r="J1888" i="1" s="1"/>
  <c r="F1883" i="1" a="1"/>
  <c r="F1883" i="1" s="1"/>
  <c r="I1891" i="1" a="1"/>
  <c r="I1891" i="1" s="1"/>
  <c r="G1891" i="1" a="1"/>
  <c r="G1891" i="1" s="1"/>
  <c r="F1891" i="1" a="1"/>
  <c r="F1891" i="1"/>
  <c r="J1887" i="1" a="1"/>
  <c r="J1887" i="1" s="1"/>
  <c r="G1887" i="1" a="1"/>
  <c r="G1887" i="1" s="1"/>
  <c r="F1887" i="1" a="1"/>
  <c r="F1887" i="1" s="1"/>
  <c r="H1882" i="1" a="1"/>
  <c r="H1882" i="1" s="1"/>
  <c r="G1883" i="1" a="1"/>
  <c r="G1883" i="1" s="1"/>
  <c r="J1889" i="1" a="1"/>
  <c r="J1889" i="1"/>
  <c r="I1888" i="1" a="1"/>
  <c r="I1888" i="1" s="1"/>
  <c r="G1888" i="1" a="1"/>
  <c r="G1888" i="1" s="1"/>
  <c r="F1867" i="1" a="1"/>
  <c r="F1867" i="1" s="1"/>
  <c r="K1869" i="1" a="1"/>
  <c r="K1869" i="1" s="1"/>
  <c r="H1873" i="1" a="1"/>
  <c r="H1873" i="1" s="1"/>
  <c r="K1867" i="1" a="1"/>
  <c r="K1867" i="1"/>
  <c r="F1873" i="1" a="1"/>
  <c r="F1873" i="1" s="1"/>
  <c r="K1865" i="1" a="1"/>
  <c r="K1865" i="1" s="1"/>
  <c r="G1877" i="1" a="1"/>
  <c r="G1877" i="1" s="1"/>
  <c r="F1877" i="1" a="1"/>
  <c r="F1877" i="1" s="1"/>
  <c r="F1863" i="1" a="1"/>
  <c r="F1863" i="1" s="1"/>
  <c r="I1875" i="1" a="1"/>
  <c r="I1875" i="1"/>
  <c r="J1867" i="1" a="1"/>
  <c r="J1867" i="1" s="1"/>
  <c r="K1863" i="1" a="1"/>
  <c r="K1863" i="1" s="1"/>
  <c r="I1873" i="1" a="1"/>
  <c r="I1873" i="1" s="1"/>
  <c r="G1875" i="1" a="1"/>
  <c r="G1875" i="1" s="1"/>
  <c r="K1871" i="1" a="1"/>
  <c r="K1871" i="1" s="1"/>
  <c r="F1865" i="1" a="1"/>
  <c r="F1865" i="1"/>
  <c r="J1871" i="1" a="1"/>
  <c r="J1871" i="1" s="1"/>
  <c r="H1871" i="1" a="1"/>
  <c r="H1871" i="1" s="1"/>
  <c r="G1871" i="1" a="1"/>
  <c r="G1871" i="1" s="1"/>
  <c r="F1866" i="1" a="1"/>
  <c r="F1866" i="1" s="1"/>
  <c r="I1867" i="1" a="1"/>
  <c r="I1867" i="1" s="1"/>
  <c r="G1865" i="1" a="1"/>
  <c r="G1865" i="1"/>
  <c r="I1869" i="1" a="1"/>
  <c r="I1869" i="1" s="1"/>
  <c r="K1866" i="1" a="1"/>
  <c r="K1866" i="1" s="1"/>
  <c r="I1866" i="1" a="1"/>
  <c r="I1866" i="1" s="1"/>
  <c r="G1866" i="1" a="1"/>
  <c r="G1866" i="1" s="1"/>
  <c r="I1863" i="1" a="1"/>
  <c r="I1863" i="1" s="1"/>
  <c r="H1863" i="1" a="1"/>
  <c r="H1863" i="1"/>
  <c r="H1867" i="1" a="1"/>
  <c r="H1867" i="1" s="1"/>
  <c r="G1879" i="1" a="1"/>
  <c r="G1879" i="1" s="1"/>
  <c r="F1879" i="1" a="1"/>
  <c r="F1879" i="1" s="1"/>
  <c r="J1875" i="1" a="1"/>
  <c r="J1875" i="1" s="1"/>
  <c r="F1875" i="1" a="1"/>
  <c r="F1875" i="1" s="1"/>
  <c r="J1869" i="1" a="1"/>
  <c r="J1869" i="1"/>
  <c r="J1863" i="1" a="1"/>
  <c r="J1863" i="1" s="1"/>
  <c r="K1873" i="1" a="1"/>
  <c r="K1873" i="1" s="1"/>
  <c r="J1865" i="1" a="1"/>
  <c r="J1865" i="1" s="1"/>
  <c r="G1869" i="1" a="1"/>
  <c r="G1869" i="1" s="1"/>
  <c r="G1867" i="1" a="1"/>
  <c r="G1867" i="1" s="1"/>
  <c r="J1877" i="1" a="1"/>
  <c r="J1877" i="1"/>
  <c r="H1877" i="1" a="1"/>
  <c r="H1877" i="1" s="1"/>
  <c r="H1865" i="1" a="1"/>
  <c r="H1865" i="1" s="1"/>
  <c r="H1875" i="1" a="1"/>
  <c r="H1875" i="1" s="1"/>
  <c r="H1869" i="1" a="1"/>
  <c r="H1869" i="1" s="1"/>
  <c r="J1873" i="1" a="1"/>
  <c r="J1873" i="1" s="1"/>
  <c r="G1863" i="1" a="1"/>
  <c r="G1863" i="1"/>
  <c r="F1869" i="1" a="1"/>
  <c r="F1869" i="1" s="1"/>
  <c r="J1866" i="1" a="1"/>
  <c r="J1866" i="1" s="1"/>
  <c r="H1866" i="1" a="1"/>
  <c r="H1866" i="1" s="1"/>
  <c r="K1862" i="1" a="1"/>
  <c r="K1862" i="1" s="1"/>
  <c r="G1873" i="1" a="1"/>
  <c r="G1873" i="1" s="1"/>
  <c r="F1871" i="1" a="1"/>
  <c r="F1871" i="1"/>
  <c r="K1877" i="1" a="1"/>
  <c r="K1877" i="1" s="1"/>
  <c r="I1877" i="1" a="1"/>
  <c r="I1877" i="1" s="1"/>
  <c r="I1871" i="1" a="1"/>
  <c r="I1871" i="1" s="1"/>
  <c r="I1865" i="1" a="1"/>
  <c r="I1865" i="1" s="1"/>
  <c r="K1875" i="1" a="1"/>
  <c r="K1875" i="1" s="1"/>
  <c r="K1859" i="1" a="1"/>
  <c r="K1859" i="1"/>
  <c r="G1852" i="1" a="1"/>
  <c r="G1852" i="1" s="1"/>
  <c r="G1860" i="1" a="1"/>
  <c r="G1860" i="1" s="1"/>
  <c r="K1854" i="1" a="1"/>
  <c r="K1854" i="1" s="1"/>
  <c r="F1860" i="1" a="1"/>
  <c r="F1860" i="1" s="1"/>
  <c r="I1859" i="1" a="1"/>
  <c r="I1859" i="1" s="1"/>
  <c r="K1856" i="1" a="1"/>
  <c r="K1856" i="1"/>
  <c r="J1856" i="1" a="1"/>
  <c r="J1856" i="1" s="1"/>
  <c r="J1852" i="1" a="1"/>
  <c r="J1852" i="1" s="1"/>
  <c r="F1856" i="1" a="1"/>
  <c r="F1856" i="1" s="1"/>
  <c r="J1862" i="1" a="1"/>
  <c r="J1862" i="1" s="1"/>
  <c r="I1862" i="1" a="1"/>
  <c r="I1862" i="1" s="1"/>
  <c r="F1852" i="1" a="1"/>
  <c r="F1852" i="1"/>
  <c r="H1862" i="1" a="1"/>
  <c r="H1862" i="1" s="1"/>
  <c r="G1862" i="1" a="1"/>
  <c r="G1862" i="1" s="1"/>
  <c r="H1859" i="1" a="1"/>
  <c r="H1859" i="1" s="1"/>
  <c r="K1850" i="1" a="1"/>
  <c r="K1850" i="1" s="1"/>
  <c r="H1856" i="1" a="1"/>
  <c r="H1856" i="1" s="1"/>
  <c r="G1854" i="1" a="1"/>
  <c r="G1854" i="1"/>
  <c r="F1862" i="1" a="1"/>
  <c r="F1862" i="1" s="1"/>
  <c r="G1856" i="1" a="1"/>
  <c r="G1856" i="1" s="1"/>
  <c r="I1854" i="1" a="1"/>
  <c r="I1854" i="1" s="1"/>
  <c r="I1852" i="1" a="1"/>
  <c r="I1852" i="1" s="1"/>
  <c r="K1852" i="1" a="1"/>
  <c r="K1852" i="1" s="1"/>
  <c r="J1859" i="1" a="1"/>
  <c r="J1859" i="1"/>
  <c r="J1854" i="1" a="1"/>
  <c r="J1854" i="1" s="1"/>
  <c r="I1856" i="1" a="1"/>
  <c r="I1856" i="1" s="1"/>
  <c r="H1852" i="1" a="1"/>
  <c r="H1852" i="1" s="1"/>
  <c r="K1860" i="1" a="1"/>
  <c r="K1860" i="1" s="1"/>
  <c r="J1860" i="1" a="1"/>
  <c r="J1860" i="1" s="1"/>
  <c r="I1860" i="1" a="1"/>
  <c r="I1860" i="1"/>
  <c r="H1860" i="1" a="1"/>
  <c r="H1860" i="1" s="1"/>
  <c r="F1859" i="1" a="1"/>
  <c r="F1859" i="1" s="1"/>
  <c r="H1854" i="1" a="1"/>
  <c r="H1854" i="1" s="1"/>
  <c r="F1854" i="1" a="1"/>
  <c r="F1854" i="1" s="1"/>
  <c r="J1850" i="1" a="1"/>
  <c r="J1850" i="1" s="1"/>
  <c r="G1859" i="1" a="1"/>
  <c r="G1859" i="1"/>
  <c r="I1846" i="1" a="1"/>
  <c r="I1846" i="1" s="1"/>
  <c r="H1848" i="1" a="1"/>
  <c r="H1848" i="1" s="1"/>
  <c r="G1848" i="1" a="1"/>
  <c r="G1848" i="1" s="1"/>
  <c r="K1843" i="1" a="1"/>
  <c r="K1843" i="1" s="1"/>
  <c r="J1843" i="1" a="1"/>
  <c r="J1843" i="1" s="1"/>
  <c r="J1846" i="1" a="1"/>
  <c r="J1846" i="1"/>
  <c r="G1843" i="1" a="1"/>
  <c r="G1843" i="1" s="1"/>
  <c r="H1841" i="1" a="1"/>
  <c r="H1841" i="1" s="1"/>
  <c r="F1841" i="1" a="1"/>
  <c r="F1841" i="1" s="1"/>
  <c r="G1846" i="1" a="1"/>
  <c r="G1846" i="1" s="1"/>
  <c r="H1845" i="1" a="1"/>
  <c r="H1845" i="1" s="1"/>
  <c r="F1845" i="1" a="1"/>
  <c r="F1845" i="1"/>
  <c r="G1841" i="1" a="1"/>
  <c r="G1841" i="1" s="1"/>
  <c r="I1843" i="1" a="1"/>
  <c r="I1843" i="1" s="1"/>
  <c r="I1841" i="1" a="1"/>
  <c r="I1841" i="1"/>
  <c r="I1845" i="1" a="1"/>
  <c r="I1845" i="1" s="1"/>
  <c r="H1846" i="1" a="1"/>
  <c r="H1846" i="1" s="1"/>
  <c r="G1845" i="1" a="1"/>
  <c r="G1845" i="1"/>
  <c r="F1846" i="1" a="1"/>
  <c r="F1846" i="1" s="1"/>
  <c r="K1845" i="1" a="1"/>
  <c r="K1845" i="1" s="1"/>
  <c r="F1843" i="1" a="1"/>
  <c r="F1843" i="1" s="1"/>
  <c r="H1843" i="1" a="1"/>
  <c r="H1843" i="1" s="1"/>
  <c r="J1841" i="1" a="1"/>
  <c r="J1841" i="1" s="1"/>
  <c r="J1845" i="1" a="1"/>
  <c r="J1845" i="1"/>
  <c r="I1850" i="1" a="1"/>
  <c r="I1850" i="1" s="1"/>
  <c r="H1850" i="1" a="1"/>
  <c r="H1850" i="1" s="1"/>
  <c r="G1850" i="1" a="1"/>
  <c r="G1850" i="1" s="1"/>
  <c r="F1850" i="1" a="1"/>
  <c r="F1850" i="1" s="1"/>
  <c r="F1848" i="1" a="1"/>
  <c r="F1848" i="1" s="1"/>
  <c r="K1841" i="1" a="1"/>
  <c r="K1841" i="1" s="1"/>
  <c r="K1848" i="1" a="1"/>
  <c r="K1848" i="1" s="1"/>
  <c r="J1848" i="1" a="1"/>
  <c r="J1848" i="1" s="1"/>
  <c r="K1846" i="1" a="1"/>
  <c r="K1846" i="1" s="1"/>
  <c r="I1848" i="1" a="1"/>
  <c r="I1848" i="1" s="1"/>
  <c r="F1840" i="1" a="1"/>
  <c r="F1840" i="1" s="1"/>
  <c r="F1835" i="1" a="1"/>
  <c r="F1835" i="1"/>
  <c r="G1837" i="1" a="1"/>
  <c r="G1837" i="1" s="1"/>
  <c r="K1833" i="1" a="1"/>
  <c r="K1833" i="1" s="1"/>
  <c r="G1829" i="1" a="1"/>
  <c r="G1829" i="1" s="1"/>
  <c r="J1829" i="1" a="1"/>
  <c r="J1829" i="1" s="1"/>
  <c r="K1840" i="1" a="1"/>
  <c r="K1840" i="1" s="1"/>
  <c r="J1840" i="1" a="1"/>
  <c r="J1840" i="1"/>
  <c r="I1840" i="1" a="1"/>
  <c r="I1840" i="1" s="1"/>
  <c r="K1827" i="1" a="1"/>
  <c r="K1827" i="1" s="1"/>
  <c r="H1840" i="1" a="1"/>
  <c r="H1840" i="1" s="1"/>
  <c r="J1835" i="1" a="1"/>
  <c r="J1835" i="1" s="1"/>
  <c r="K1835" i="1" a="1"/>
  <c r="K1835" i="1" s="1"/>
  <c r="G1840" i="1" a="1"/>
  <c r="G1840" i="1"/>
  <c r="I1829" i="1" a="1"/>
  <c r="I1829" i="1" s="1"/>
  <c r="G1831" i="1" a="1"/>
  <c r="G1831" i="1" s="1"/>
  <c r="F1837" i="1" a="1"/>
  <c r="F1837" i="1" s="1"/>
  <c r="I1837" i="1" a="1"/>
  <c r="I1837" i="1" s="1"/>
  <c r="H1835" i="1" a="1"/>
  <c r="H1835" i="1" s="1"/>
  <c r="J1831" i="1" a="1"/>
  <c r="J1831" i="1"/>
  <c r="I1835" i="1" a="1"/>
  <c r="I1835" i="1" s="1"/>
  <c r="H1833" i="1" a="1"/>
  <c r="H1833" i="1" s="1"/>
  <c r="K1837" i="1" a="1"/>
  <c r="K1837" i="1" s="1"/>
  <c r="H1831" i="1" a="1"/>
  <c r="H1831" i="1"/>
  <c r="H1829" i="1" a="1"/>
  <c r="H1829" i="1" s="1"/>
  <c r="J1833" i="1" a="1"/>
  <c r="J1833" i="1"/>
  <c r="G1835" i="1" a="1"/>
  <c r="G1835" i="1" s="1"/>
  <c r="H1837" i="1" a="1"/>
  <c r="H1837" i="1" s="1"/>
  <c r="I1833" i="1" a="1"/>
  <c r="I1833" i="1" s="1"/>
  <c r="F1831" i="1" a="1"/>
  <c r="F1831" i="1" s="1"/>
  <c r="F1833" i="1" a="1"/>
  <c r="F1833" i="1" s="1"/>
  <c r="G1833" i="1" a="1"/>
  <c r="G1833" i="1" s="1"/>
  <c r="K1829" i="1" a="1"/>
  <c r="K1829" i="1" s="1"/>
  <c r="F1829" i="1" a="1"/>
  <c r="F1829" i="1" s="1"/>
  <c r="J1837" i="1" a="1"/>
  <c r="J1837" i="1" s="1"/>
  <c r="K1831" i="1" a="1"/>
  <c r="K1831" i="1" s="1"/>
  <c r="I1831" i="1" a="1"/>
  <c r="I1831" i="1" s="1"/>
  <c r="G1824" i="1" a="1"/>
  <c r="G1824" i="1"/>
  <c r="H1821" i="1" a="1"/>
  <c r="H1821" i="1" s="1"/>
  <c r="J1827" i="1" a="1"/>
  <c r="J1827" i="1"/>
  <c r="I1827" i="1" a="1"/>
  <c r="I1827" i="1" s="1"/>
  <c r="H1827" i="1" a="1"/>
  <c r="H1827" i="1" s="1"/>
  <c r="G1826" i="1" a="1"/>
  <c r="G1826" i="1" s="1"/>
  <c r="F1824" i="1" a="1"/>
  <c r="F1824" i="1"/>
  <c r="I1822" i="1" a="1"/>
  <c r="I1822" i="1" s="1"/>
  <c r="F1826" i="1" a="1"/>
  <c r="F1826" i="1"/>
  <c r="G1827" i="1" a="1"/>
  <c r="G1827" i="1" s="1"/>
  <c r="K1826" i="1" a="1"/>
  <c r="K1826" i="1" s="1"/>
  <c r="I1824" i="1" a="1"/>
  <c r="I1824" i="1" s="1"/>
  <c r="J1821" i="1" a="1"/>
  <c r="J1821" i="1"/>
  <c r="J1826" i="1" a="1"/>
  <c r="J1826" i="1" s="1"/>
  <c r="H1826" i="1" a="1"/>
  <c r="H1826" i="1" s="1"/>
  <c r="F1822" i="1" a="1"/>
  <c r="F1822" i="1" s="1"/>
  <c r="K1821" i="1" a="1"/>
  <c r="K1821" i="1" s="1"/>
  <c r="K1822" i="1" a="1"/>
  <c r="K1822" i="1" s="1"/>
  <c r="H1822" i="1" a="1"/>
  <c r="H1822" i="1"/>
  <c r="G1822" i="1" a="1"/>
  <c r="G1822" i="1" s="1"/>
  <c r="G1821" i="1" a="1"/>
  <c r="G1821" i="1" s="1"/>
  <c r="I1826" i="1" a="1"/>
  <c r="I1826" i="1" s="1"/>
  <c r="J1824" i="1" a="1"/>
  <c r="J1824" i="1" s="1"/>
  <c r="J1822" i="1" a="1"/>
  <c r="J1822" i="1" s="1"/>
  <c r="I1821" i="1" a="1"/>
  <c r="I1821" i="1" s="1"/>
  <c r="F1821" i="1" a="1"/>
  <c r="F1821" i="1" s="1"/>
  <c r="F1827" i="1" a="1"/>
  <c r="F1827" i="1"/>
  <c r="K1824" i="1" a="1"/>
  <c r="K1824" i="1" s="1"/>
  <c r="H1824" i="1" a="1"/>
  <c r="H1824" i="1" s="1"/>
  <c r="K854" i="1"/>
  <c r="K853" i="1" s="1"/>
  <c r="J854" i="1"/>
  <c r="I854" i="1"/>
  <c r="H854" i="1"/>
  <c r="G854" i="1"/>
  <c r="F854" i="1"/>
  <c r="J853" i="1"/>
  <c r="I853" i="1"/>
  <c r="H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5" i="1"/>
  <c r="I785" i="1"/>
  <c r="G785" i="1"/>
  <c r="K784" i="1"/>
  <c r="J784" i="1"/>
  <c r="J785" i="1" s="1"/>
  <c r="I784" i="1"/>
  <c r="G784" i="1"/>
  <c r="F784" i="1"/>
  <c r="F785" i="1" s="1"/>
  <c r="K781" i="1"/>
  <c r="G781" i="1"/>
  <c r="K780" i="1"/>
  <c r="J780" i="1"/>
  <c r="I780" i="1"/>
  <c r="H780" i="1"/>
  <c r="G780" i="1"/>
  <c r="F780" i="1"/>
  <c r="K777" i="1"/>
  <c r="I777" i="1"/>
  <c r="I781" i="1" s="1"/>
  <c r="H777" i="1"/>
  <c r="G777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673" i="1"/>
  <c r="I673" i="1"/>
  <c r="G673" i="1"/>
  <c r="K672" i="1"/>
  <c r="H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J667" i="1"/>
  <c r="J673" i="1" s="1"/>
  <c r="I667" i="1"/>
  <c r="H667" i="1"/>
  <c r="H673" i="1" s="1"/>
  <c r="G667" i="1"/>
  <c r="F667" i="1"/>
  <c r="F673" i="1" s="1"/>
  <c r="K666" i="1"/>
  <c r="J666" i="1"/>
  <c r="J672" i="1" s="1"/>
  <c r="I666" i="1"/>
  <c r="I672" i="1" s="1"/>
  <c r="H666" i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I518" i="1"/>
  <c r="K517" i="1"/>
  <c r="G514" i="1"/>
  <c r="K503" i="1"/>
  <c r="J503" i="1"/>
  <c r="I503" i="1"/>
  <c r="H503" i="1"/>
  <c r="G503" i="1"/>
  <c r="F503" i="1"/>
  <c r="F477" i="1"/>
  <c r="I475" i="1"/>
  <c r="H475" i="1"/>
  <c r="F471" i="1"/>
  <c r="K46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H437" i="1"/>
  <c r="K435" i="1"/>
  <c r="K418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8" i="1"/>
  <c r="K518" i="1" s="1"/>
  <c r="F398" i="1"/>
  <c r="F518" i="1" s="1"/>
  <c r="K397" i="1"/>
  <c r="G397" i="1"/>
  <c r="G517" i="1" s="1"/>
  <c r="I396" i="1"/>
  <c r="I437" i="1" s="1"/>
  <c r="H396" i="1"/>
  <c r="F396" i="1"/>
  <c r="F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515" i="1" s="1"/>
  <c r="I384" i="1"/>
  <c r="I515" i="1" s="1"/>
  <c r="F384" i="1"/>
  <c r="F515" i="1" s="1"/>
  <c r="F383" i="1"/>
  <c r="F514" i="1" s="1"/>
  <c r="K382" i="1"/>
  <c r="K513" i="1" s="1"/>
  <c r="H382" i="1"/>
  <c r="H513" i="1" s="1"/>
  <c r="F382" i="1"/>
  <c r="F513" i="1" s="1"/>
  <c r="K379" i="1"/>
  <c r="J379" i="1"/>
  <c r="I379" i="1"/>
  <c r="H379" i="1"/>
  <c r="G379" i="1"/>
  <c r="F379" i="1"/>
  <c r="K378" i="1"/>
  <c r="J378" i="1"/>
  <c r="J435" i="1" s="1"/>
  <c r="I378" i="1"/>
  <c r="I435" i="1" s="1"/>
  <c r="H378" i="1"/>
  <c r="H435" i="1" s="1"/>
  <c r="G378" i="1"/>
  <c r="G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22" i="1"/>
  <c r="K477" i="1" s="1"/>
  <c r="G322" i="1"/>
  <c r="G477" i="1" s="1"/>
  <c r="F322" i="1"/>
  <c r="J320" i="1"/>
  <c r="J475" i="1" s="1"/>
  <c r="G320" i="1"/>
  <c r="G475" i="1" s="1"/>
  <c r="F320" i="1"/>
  <c r="F475" i="1" s="1"/>
  <c r="I319" i="1"/>
  <c r="I474" i="1" s="1"/>
  <c r="K318" i="1"/>
  <c r="K473" i="1" s="1"/>
  <c r="F318" i="1"/>
  <c r="F473" i="1" s="1"/>
  <c r="G317" i="1"/>
  <c r="G472" i="1" s="1"/>
  <c r="K316" i="1"/>
  <c r="K471" i="1" s="1"/>
  <c r="J316" i="1"/>
  <c r="J471" i="1" s="1"/>
  <c r="F316" i="1"/>
  <c r="I313" i="1"/>
  <c r="I418" i="1" s="1"/>
  <c r="G313" i="1"/>
  <c r="G418" i="1" s="1"/>
  <c r="K312" i="1"/>
  <c r="K417" i="1" s="1"/>
  <c r="H312" i="1"/>
  <c r="H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9" i="1"/>
  <c r="H299" i="1"/>
  <c r="H463" i="1" s="1"/>
  <c r="F299" i="1"/>
  <c r="F463" i="1" s="1"/>
  <c r="I298" i="1"/>
  <c r="I411" i="1" s="1"/>
  <c r="G298" i="1"/>
  <c r="G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H127" i="1"/>
  <c r="G127" i="1"/>
  <c r="K126" i="1"/>
  <c r="J126" i="1"/>
  <c r="H126" i="1"/>
  <c r="K124" i="1"/>
  <c r="J124" i="1"/>
  <c r="I124" i="1"/>
  <c r="H124" i="1"/>
  <c r="G124" i="1"/>
  <c r="F124" i="1"/>
  <c r="H123" i="1"/>
  <c r="I122" i="1"/>
  <c r="H122" i="1"/>
  <c r="G122" i="1"/>
  <c r="F122" i="1"/>
  <c r="K121" i="1"/>
  <c r="H121" i="1"/>
  <c r="K120" i="1"/>
  <c r="H120" i="1"/>
  <c r="G120" i="1"/>
  <c r="F120" i="1"/>
  <c r="K119" i="1"/>
  <c r="H119" i="1"/>
  <c r="J118" i="1"/>
  <c r="H118" i="1"/>
  <c r="G118" i="1"/>
  <c r="F118" i="1"/>
  <c r="K117" i="1"/>
  <c r="H117" i="1"/>
  <c r="K116" i="1"/>
  <c r="F116" i="1"/>
  <c r="K115" i="1"/>
  <c r="H115" i="1"/>
  <c r="K114" i="1"/>
  <c r="J114" i="1"/>
  <c r="H114" i="1"/>
  <c r="F114" i="1"/>
  <c r="K113" i="1"/>
  <c r="J113" i="1"/>
  <c r="H113" i="1"/>
  <c r="G113" i="1"/>
  <c r="K393" i="1"/>
  <c r="J393" i="1"/>
  <c r="I393" i="1"/>
  <c r="H393" i="1"/>
  <c r="G393" i="1"/>
  <c r="F393" i="1"/>
  <c r="K288" i="1"/>
  <c r="J288" i="1"/>
  <c r="J398" i="1" s="1"/>
  <c r="J518" i="1" s="1"/>
  <c r="I288" i="1"/>
  <c r="H288" i="1"/>
  <c r="H398" i="1" s="1"/>
  <c r="H518" i="1" s="1"/>
  <c r="G288" i="1"/>
  <c r="G398" i="1" s="1"/>
  <c r="G518" i="1" s="1"/>
  <c r="F288" i="1"/>
  <c r="K287" i="1"/>
  <c r="J287" i="1"/>
  <c r="I287" i="1"/>
  <c r="H287" i="1"/>
  <c r="G287" i="1"/>
  <c r="F287" i="1"/>
  <c r="K285" i="1"/>
  <c r="J285" i="1"/>
  <c r="J384" i="1" s="1"/>
  <c r="J515" i="1" s="1"/>
  <c r="I285" i="1"/>
  <c r="H285" i="1"/>
  <c r="H384" i="1" s="1"/>
  <c r="H515" i="1" s="1"/>
  <c r="G285" i="1"/>
  <c r="F285" i="1"/>
  <c r="K284" i="1"/>
  <c r="J284" i="1"/>
  <c r="I284" i="1"/>
  <c r="H284" i="1"/>
  <c r="G284" i="1"/>
  <c r="F284" i="1"/>
  <c r="K283" i="1"/>
  <c r="J283" i="1"/>
  <c r="J382" i="1" s="1"/>
  <c r="J513" i="1" s="1"/>
  <c r="I283" i="1"/>
  <c r="I382" i="1" s="1"/>
  <c r="I513" i="1" s="1"/>
  <c r="H283" i="1"/>
  <c r="G283" i="1"/>
  <c r="F283" i="1"/>
  <c r="K248" i="1"/>
  <c r="K323" i="1" s="1"/>
  <c r="K478" i="1" s="1"/>
  <c r="J248" i="1"/>
  <c r="I248" i="1"/>
  <c r="H248" i="1"/>
  <c r="G248" i="1"/>
  <c r="F248" i="1"/>
  <c r="K247" i="1"/>
  <c r="J247" i="1"/>
  <c r="I247" i="1"/>
  <c r="H247" i="1"/>
  <c r="H322" i="1" s="1"/>
  <c r="H477" i="1" s="1"/>
  <c r="G247" i="1"/>
  <c r="F247" i="1"/>
  <c r="K246" i="1"/>
  <c r="K321" i="1" s="1"/>
  <c r="K476" i="1" s="1"/>
  <c r="J246" i="1"/>
  <c r="I246" i="1"/>
  <c r="H246" i="1"/>
  <c r="G246" i="1"/>
  <c r="F246" i="1"/>
  <c r="K245" i="1"/>
  <c r="J245" i="1"/>
  <c r="I245" i="1"/>
  <c r="H245" i="1"/>
  <c r="H320" i="1" s="1"/>
  <c r="G245" i="1"/>
  <c r="F245" i="1"/>
  <c r="K244" i="1"/>
  <c r="K319" i="1" s="1"/>
  <c r="K474" i="1" s="1"/>
  <c r="J244" i="1"/>
  <c r="I244" i="1"/>
  <c r="H244" i="1"/>
  <c r="G244" i="1"/>
  <c r="F244" i="1"/>
  <c r="K243" i="1"/>
  <c r="J243" i="1"/>
  <c r="I243" i="1"/>
  <c r="H243" i="1"/>
  <c r="G243" i="1"/>
  <c r="F243" i="1"/>
  <c r="K242" i="1"/>
  <c r="K317" i="1" s="1"/>
  <c r="K472" i="1" s="1"/>
  <c r="J242" i="1"/>
  <c r="I242" i="1"/>
  <c r="H242" i="1"/>
  <c r="G242" i="1"/>
  <c r="F242" i="1"/>
  <c r="K241" i="1"/>
  <c r="J241" i="1"/>
  <c r="I241" i="1"/>
  <c r="H241" i="1"/>
  <c r="H316" i="1" s="1"/>
  <c r="H471" i="1" s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J210" i="1" s="1"/>
  <c r="I214" i="1"/>
  <c r="I210" i="1" s="1"/>
  <c r="H214" i="1"/>
  <c r="G214" i="1"/>
  <c r="G210" i="1" s="1"/>
  <c r="F214" i="1"/>
  <c r="H210" i="1"/>
  <c r="F210" i="1"/>
  <c r="K207" i="1"/>
  <c r="K396" i="1" s="1"/>
  <c r="K437" i="1" s="1"/>
  <c r="J207" i="1"/>
  <c r="J396" i="1" s="1"/>
  <c r="J437" i="1" s="1"/>
  <c r="I207" i="1"/>
  <c r="H207" i="1"/>
  <c r="G207" i="1"/>
  <c r="F207" i="1"/>
  <c r="K205" i="1"/>
  <c r="J205" i="1"/>
  <c r="I205" i="1"/>
  <c r="H205" i="1"/>
  <c r="G205" i="1"/>
  <c r="F205" i="1"/>
  <c r="F378" i="1" s="1"/>
  <c r="F435" i="1" s="1"/>
  <c r="K188" i="1"/>
  <c r="J188" i="1"/>
  <c r="I188" i="1"/>
  <c r="H188" i="1"/>
  <c r="G188" i="1"/>
  <c r="F188" i="1"/>
  <c r="K187" i="1"/>
  <c r="J187" i="1"/>
  <c r="I187" i="1"/>
  <c r="H187" i="1"/>
  <c r="G187" i="1"/>
  <c r="F187" i="1"/>
  <c r="F312" i="1" s="1"/>
  <c r="F417" i="1" s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I398" i="1" s="1"/>
  <c r="H170" i="1"/>
  <c r="G170" i="1"/>
  <c r="F170" i="1"/>
  <c r="K169" i="1"/>
  <c r="J169" i="1"/>
  <c r="J397" i="1" s="1"/>
  <c r="J517" i="1" s="1"/>
  <c r="I169" i="1"/>
  <c r="I397" i="1" s="1"/>
  <c r="I517" i="1" s="1"/>
  <c r="H169" i="1"/>
  <c r="H397" i="1" s="1"/>
  <c r="H517" i="1" s="1"/>
  <c r="G169" i="1"/>
  <c r="F169" i="1"/>
  <c r="F397" i="1" s="1"/>
  <c r="F517" i="1" s="1"/>
  <c r="K168" i="1"/>
  <c r="J168" i="1"/>
  <c r="I168" i="1"/>
  <c r="H168" i="1"/>
  <c r="G168" i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G384" i="1" s="1"/>
  <c r="G515" i="1" s="1"/>
  <c r="F156" i="1"/>
  <c r="K155" i="1"/>
  <c r="K383" i="1" s="1"/>
  <c r="K514" i="1" s="1"/>
  <c r="J155" i="1"/>
  <c r="J383" i="1" s="1"/>
  <c r="J514" i="1" s="1"/>
  <c r="I155" i="1"/>
  <c r="I383" i="1" s="1"/>
  <c r="I514" i="1" s="1"/>
  <c r="H155" i="1"/>
  <c r="H383" i="1" s="1"/>
  <c r="H514" i="1" s="1"/>
  <c r="G155" i="1"/>
  <c r="G383" i="1" s="1"/>
  <c r="F155" i="1"/>
  <c r="K154" i="1"/>
  <c r="J154" i="1"/>
  <c r="I154" i="1"/>
  <c r="H154" i="1"/>
  <c r="G154" i="1"/>
  <c r="G382" i="1" s="1"/>
  <c r="G513" i="1" s="1"/>
  <c r="F154" i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G150" i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J95" i="1"/>
  <c r="J323" i="1" s="1"/>
  <c r="J478" i="1" s="1"/>
  <c r="I95" i="1"/>
  <c r="H95" i="1"/>
  <c r="H323" i="1" s="1"/>
  <c r="H478" i="1" s="1"/>
  <c r="G95" i="1"/>
  <c r="G323" i="1" s="1"/>
  <c r="G478" i="1" s="1"/>
  <c r="F95" i="1"/>
  <c r="K94" i="1"/>
  <c r="J94" i="1"/>
  <c r="J322" i="1" s="1"/>
  <c r="J477" i="1" s="1"/>
  <c r="I94" i="1"/>
  <c r="I126" i="1" s="1"/>
  <c r="H94" i="1"/>
  <c r="G94" i="1"/>
  <c r="G126" i="1" s="1"/>
  <c r="F94" i="1"/>
  <c r="F126" i="1" s="1"/>
  <c r="K93" i="1"/>
  <c r="J93" i="1"/>
  <c r="J321" i="1" s="1"/>
  <c r="J476" i="1" s="1"/>
  <c r="I93" i="1"/>
  <c r="I321" i="1" s="1"/>
  <c r="I476" i="1" s="1"/>
  <c r="H93" i="1"/>
  <c r="H321" i="1" s="1"/>
  <c r="H476" i="1" s="1"/>
  <c r="G93" i="1"/>
  <c r="G321" i="1" s="1"/>
  <c r="G476" i="1" s="1"/>
  <c r="F93" i="1"/>
  <c r="F321" i="1" s="1"/>
  <c r="F476" i="1" s="1"/>
  <c r="K92" i="1"/>
  <c r="K320" i="1" s="1"/>
  <c r="K475" i="1" s="1"/>
  <c r="J92" i="1"/>
  <c r="I92" i="1"/>
  <c r="I320" i="1" s="1"/>
  <c r="H92" i="1"/>
  <c r="G92" i="1"/>
  <c r="F92" i="1"/>
  <c r="K91" i="1"/>
  <c r="K123" i="1" s="1"/>
  <c r="J91" i="1"/>
  <c r="I91" i="1"/>
  <c r="I123" i="1" s="1"/>
  <c r="H91" i="1"/>
  <c r="H319" i="1" s="1"/>
  <c r="H474" i="1" s="1"/>
  <c r="G91" i="1"/>
  <c r="G123" i="1" s="1"/>
  <c r="F91" i="1"/>
  <c r="K90" i="1"/>
  <c r="K122" i="1" s="1"/>
  <c r="J90" i="1"/>
  <c r="J318" i="1" s="1"/>
  <c r="J473" i="1" s="1"/>
  <c r="I90" i="1"/>
  <c r="I318" i="1" s="1"/>
  <c r="I473" i="1" s="1"/>
  <c r="H90" i="1"/>
  <c r="H318" i="1" s="1"/>
  <c r="H473" i="1" s="1"/>
  <c r="G90" i="1"/>
  <c r="G318" i="1" s="1"/>
  <c r="G473" i="1" s="1"/>
  <c r="F90" i="1"/>
  <c r="K89" i="1"/>
  <c r="J89" i="1"/>
  <c r="I89" i="1"/>
  <c r="H89" i="1"/>
  <c r="H317" i="1" s="1"/>
  <c r="H472" i="1" s="1"/>
  <c r="G89" i="1"/>
  <c r="G121" i="1" s="1"/>
  <c r="F89" i="1"/>
  <c r="K88" i="1"/>
  <c r="J88" i="1"/>
  <c r="J120" i="1" s="1"/>
  <c r="I88" i="1"/>
  <c r="I316" i="1" s="1"/>
  <c r="I471" i="1" s="1"/>
  <c r="H88" i="1"/>
  <c r="G88" i="1"/>
  <c r="G316" i="1" s="1"/>
  <c r="G471" i="1" s="1"/>
  <c r="F88" i="1"/>
  <c r="K87" i="1"/>
  <c r="J87" i="1"/>
  <c r="J315" i="1" s="1"/>
  <c r="J470" i="1" s="1"/>
  <c r="I87" i="1"/>
  <c r="H87" i="1"/>
  <c r="G87" i="1"/>
  <c r="G119" i="1" s="1"/>
  <c r="F87" i="1"/>
  <c r="F119" i="1" s="1"/>
  <c r="K86" i="1"/>
  <c r="K118" i="1" s="1"/>
  <c r="J86" i="1"/>
  <c r="I86" i="1"/>
  <c r="H86" i="1"/>
  <c r="G86" i="1"/>
  <c r="F86" i="1"/>
  <c r="K85" i="1"/>
  <c r="K313" i="1" s="1"/>
  <c r="J85" i="1"/>
  <c r="J117" i="1" s="1"/>
  <c r="I85" i="1"/>
  <c r="I117" i="1" s="1"/>
  <c r="H85" i="1"/>
  <c r="H313" i="1" s="1"/>
  <c r="H418" i="1" s="1"/>
  <c r="G85" i="1"/>
  <c r="G117" i="1" s="1"/>
  <c r="F85" i="1"/>
  <c r="K84" i="1"/>
  <c r="J84" i="1"/>
  <c r="J116" i="1" s="1"/>
  <c r="I84" i="1"/>
  <c r="I116" i="1" s="1"/>
  <c r="H84" i="1"/>
  <c r="H116" i="1" s="1"/>
  <c r="G84" i="1"/>
  <c r="G312" i="1" s="1"/>
  <c r="G417" i="1" s="1"/>
  <c r="F84" i="1"/>
  <c r="K83" i="1"/>
  <c r="J83" i="1"/>
  <c r="J115" i="1" s="1"/>
  <c r="I83" i="1"/>
  <c r="I115" i="1" s="1"/>
  <c r="H83" i="1"/>
  <c r="G83" i="1"/>
  <c r="G115" i="1" s="1"/>
  <c r="F83" i="1"/>
  <c r="F115" i="1" s="1"/>
  <c r="K82" i="1"/>
  <c r="J82" i="1"/>
  <c r="I82" i="1"/>
  <c r="I114" i="1" s="1"/>
  <c r="H82" i="1"/>
  <c r="G82" i="1"/>
  <c r="G114" i="1" s="1"/>
  <c r="F82" i="1"/>
  <c r="K81" i="1"/>
  <c r="J81" i="1"/>
  <c r="I81" i="1"/>
  <c r="I113" i="1" s="1"/>
  <c r="H81" i="1"/>
  <c r="G81" i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J299" i="1" s="1"/>
  <c r="J463" i="1" s="1"/>
  <c r="I71" i="1"/>
  <c r="I299" i="1" s="1"/>
  <c r="I463" i="1" s="1"/>
  <c r="H71" i="1"/>
  <c r="G71" i="1"/>
  <c r="G299" i="1" s="1"/>
  <c r="G463" i="1" s="1"/>
  <c r="F71" i="1"/>
  <c r="K70" i="1"/>
  <c r="K298" i="1" s="1"/>
  <c r="K411" i="1" s="1"/>
  <c r="J70" i="1"/>
  <c r="J298" i="1" s="1"/>
  <c r="J411" i="1" s="1"/>
  <c r="I70" i="1"/>
  <c r="H70" i="1"/>
  <c r="H298" i="1" s="1"/>
  <c r="H411" i="1" s="1"/>
  <c r="G70" i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J2044" i="1" a="1"/>
  <c r="J2044" i="1"/>
  <c r="F2042" i="1" a="1"/>
  <c r="F2042" i="1" s="1"/>
  <c r="F2043" i="1" a="1"/>
  <c r="F2043" i="1" s="1"/>
  <c r="H2042" i="1" a="1"/>
  <c r="H2042" i="1" s="1"/>
  <c r="G2043" i="1" a="1"/>
  <c r="G2043" i="1"/>
  <c r="I2044" i="1" a="1"/>
  <c r="I2044" i="1"/>
  <c r="K2042" i="1" a="1"/>
  <c r="K2042" i="1"/>
  <c r="I2042" i="1" a="1"/>
  <c r="I2042" i="1" s="1"/>
  <c r="K2043" i="1" a="1"/>
  <c r="K2043" i="1" s="1"/>
  <c r="K2044" i="1" a="1"/>
  <c r="K2044" i="1"/>
  <c r="H2043" i="1" a="1"/>
  <c r="H2043" i="1"/>
  <c r="J2043" i="1" a="1"/>
  <c r="J2043" i="1" s="1"/>
  <c r="J2042" i="1" a="1"/>
  <c r="J2042" i="1" s="1"/>
  <c r="G2042" i="1" a="1"/>
  <c r="G2042" i="1" s="1"/>
  <c r="F2044" i="1" a="1"/>
  <c r="F2044" i="1"/>
  <c r="G2044" i="1" a="1"/>
  <c r="G2044" i="1" s="1"/>
  <c r="H2044" i="1" a="1"/>
  <c r="H2044" i="1" s="1"/>
  <c r="I2043" i="1" a="1"/>
  <c r="I2043" i="1"/>
  <c r="H2034" i="1" a="1"/>
  <c r="H2034" i="1"/>
  <c r="I2033" i="1" a="1"/>
  <c r="I2033" i="1" s="1"/>
  <c r="K2032" i="1" a="1"/>
  <c r="K2032" i="1"/>
  <c r="F2037" i="1" a="1"/>
  <c r="F2037" i="1" s="1"/>
  <c r="J2034" i="1" a="1"/>
  <c r="J2034" i="1"/>
  <c r="H2032" i="1" a="1"/>
  <c r="H2032" i="1"/>
  <c r="K2034" i="1" a="1"/>
  <c r="K2034" i="1" s="1"/>
  <c r="I2031" i="1" a="1"/>
  <c r="I2031" i="1" s="1"/>
  <c r="G2039" i="1" a="1"/>
  <c r="G2039" i="1"/>
  <c r="K2038" i="1" a="1"/>
  <c r="K2038" i="1" s="1"/>
  <c r="I2038" i="1" a="1"/>
  <c r="I2038" i="1" s="1"/>
  <c r="H2038" i="1" a="1"/>
  <c r="H2038" i="1" s="1"/>
  <c r="I2035" i="1" a="1"/>
  <c r="I2035" i="1"/>
  <c r="I2036" i="1" a="1"/>
  <c r="I2036" i="1" s="1"/>
  <c r="K2037" i="1" a="1"/>
  <c r="K2037" i="1" s="1"/>
  <c r="F2036" i="1" a="1"/>
  <c r="F2036" i="1"/>
  <c r="I2034" i="1" a="1"/>
  <c r="I2034" i="1" s="1"/>
  <c r="H2031" i="1" a="1"/>
  <c r="H2031" i="1"/>
  <c r="J2037" i="1" a="1"/>
  <c r="J2037" i="1"/>
  <c r="K2035" i="1" a="1"/>
  <c r="K2035" i="1" s="1"/>
  <c r="K2040" i="1" a="1"/>
  <c r="K2040" i="1"/>
  <c r="H2039" i="1" a="1"/>
  <c r="H2039" i="1"/>
  <c r="F2034" i="1" a="1"/>
  <c r="F2034" i="1"/>
  <c r="J2038" i="1" a="1"/>
  <c r="J2038" i="1" s="1"/>
  <c r="G2037" i="1" a="1"/>
  <c r="G2037" i="1" s="1"/>
  <c r="H2036" i="1" a="1"/>
  <c r="H2036" i="1" s="1"/>
  <c r="J2033" i="1" a="1"/>
  <c r="J2033" i="1" s="1"/>
  <c r="K2031" i="1" a="1"/>
  <c r="K2031" i="1" s="1"/>
  <c r="K2041" i="1" a="1"/>
  <c r="K2041" i="1"/>
  <c r="J2040" i="1" a="1"/>
  <c r="J2040" i="1" s="1"/>
  <c r="H2041" i="1" a="1"/>
  <c r="H2041" i="1"/>
  <c r="J2032" i="1" a="1"/>
  <c r="J2032" i="1" s="1"/>
  <c r="J2039" i="1" a="1"/>
  <c r="J2039" i="1"/>
  <c r="G2035" i="1" a="1"/>
  <c r="G2035" i="1"/>
  <c r="G2034" i="1" a="1"/>
  <c r="G2034" i="1"/>
  <c r="I2039" i="1" a="1"/>
  <c r="I2039" i="1" s="1"/>
  <c r="F2038" i="1" a="1"/>
  <c r="F2038" i="1" s="1"/>
  <c r="G2036" i="1" a="1"/>
  <c r="G2036" i="1" s="1"/>
  <c r="J2035" i="1" a="1"/>
  <c r="J2035" i="1"/>
  <c r="H2035" i="1" a="1"/>
  <c r="H2035" i="1" s="1"/>
  <c r="K2033" i="1" a="1"/>
  <c r="K2033" i="1" s="1"/>
  <c r="J2031" i="1" a="1"/>
  <c r="J2031" i="1"/>
  <c r="J2041" i="1" a="1"/>
  <c r="J2041" i="1" s="1"/>
  <c r="I2041" i="1" a="1"/>
  <c r="I2041" i="1" s="1"/>
  <c r="F2035" i="1" a="1"/>
  <c r="F2035" i="1" s="1"/>
  <c r="G2041" i="1" a="1"/>
  <c r="G2041" i="1"/>
  <c r="F2041" i="1" a="1"/>
  <c r="F2041" i="1"/>
  <c r="H2040" i="1" a="1"/>
  <c r="H2040" i="1"/>
  <c r="I2040" i="1" a="1"/>
  <c r="I2040" i="1"/>
  <c r="I2037" i="1" a="1"/>
  <c r="I2037" i="1" s="1"/>
  <c r="H2033" i="1" a="1"/>
  <c r="H2033" i="1"/>
  <c r="G2032" i="1" a="1"/>
  <c r="G2032" i="1"/>
  <c r="F2033" i="1" a="1"/>
  <c r="F2033" i="1" s="1"/>
  <c r="I2032" i="1" a="1"/>
  <c r="I2032" i="1" s="1"/>
  <c r="H2037" i="1" a="1"/>
  <c r="H2037" i="1"/>
  <c r="K2036" i="1" a="1"/>
  <c r="K2036" i="1" s="1"/>
  <c r="J2036" i="1" a="1"/>
  <c r="J2036" i="1" s="1"/>
  <c r="G2040" i="1" a="1"/>
  <c r="G2040" i="1" s="1"/>
  <c r="F2040" i="1" a="1"/>
  <c r="F2040" i="1"/>
  <c r="K2039" i="1" a="1"/>
  <c r="K2039" i="1"/>
  <c r="G2033" i="1" a="1"/>
  <c r="G2033" i="1"/>
  <c r="F2032" i="1" a="1"/>
  <c r="F2032" i="1" s="1"/>
  <c r="F2039" i="1" a="1"/>
  <c r="F2039" i="1" s="1"/>
  <c r="G2038" i="1" a="1"/>
  <c r="G2038" i="1"/>
  <c r="J2020" i="1" a="1"/>
  <c r="J2020" i="1"/>
  <c r="I2024" i="1" a="1"/>
  <c r="I2024" i="1" s="1"/>
  <c r="I2023" i="1" s="1" a="1"/>
  <c r="I2023" i="1" s="1"/>
  <c r="I2030" i="1" a="1"/>
  <c r="I2030" i="1" s="1"/>
  <c r="H2030" i="1" a="1"/>
  <c r="H2030" i="1" s="1"/>
  <c r="G2023" i="1" a="1"/>
  <c r="G2023" i="1" s="1"/>
  <c r="G2030" i="1" a="1"/>
  <c r="G2030" i="1" s="1"/>
  <c r="J2029" i="1" a="1"/>
  <c r="J2029" i="1" s="1"/>
  <c r="I2029" i="1" a="1"/>
  <c r="I2029" i="1"/>
  <c r="G2029" i="1" a="1"/>
  <c r="G2029" i="1"/>
  <c r="H2020" i="1" a="1"/>
  <c r="H2020" i="1" s="1"/>
  <c r="K2026" i="1" a="1"/>
  <c r="K2026" i="1"/>
  <c r="G2021" i="1" a="1"/>
  <c r="G2021" i="1"/>
  <c r="J2021" i="1" a="1"/>
  <c r="J2021" i="1" s="1"/>
  <c r="H2021" i="1" a="1"/>
  <c r="H2021" i="1" s="1"/>
  <c r="K2024" i="1" a="1"/>
  <c r="K2024" i="1" s="1"/>
  <c r="K2023" i="1" s="1" a="1"/>
  <c r="K2023" i="1" s="1"/>
  <c r="F2021" i="1" a="1"/>
  <c r="F2021" i="1" s="1"/>
  <c r="G2027" i="1" a="1"/>
  <c r="G2027" i="1"/>
  <c r="G2026" i="1" s="1" a="1"/>
  <c r="G2026" i="1" s="1"/>
  <c r="K2027" i="1" a="1"/>
  <c r="K2027" i="1" s="1"/>
  <c r="K2020" i="1" a="1"/>
  <c r="K2020" i="1" s="1"/>
  <c r="F2030" i="1" a="1"/>
  <c r="F2030" i="1"/>
  <c r="F2020" i="1" a="1"/>
  <c r="F2020" i="1" s="1"/>
  <c r="H2024" i="1" a="1"/>
  <c r="H2024" i="1"/>
  <c r="H2023" i="1" s="1" a="1"/>
  <c r="H2023" i="1" s="1"/>
  <c r="I2027" i="1" a="1"/>
  <c r="I2027" i="1"/>
  <c r="J2027" i="1" a="1"/>
  <c r="J2027" i="1" s="1"/>
  <c r="K2021" i="1" a="1"/>
  <c r="K2021" i="1"/>
  <c r="I2020" i="1" a="1"/>
  <c r="I2020" i="1"/>
  <c r="G2031" i="1" a="1"/>
  <c r="G2031" i="1" s="1"/>
  <c r="K2030" i="1" a="1"/>
  <c r="K2030" i="1" s="1"/>
  <c r="J2026" i="1" a="1"/>
  <c r="J2026" i="1" s="1"/>
  <c r="F2031" i="1" a="1"/>
  <c r="F2031" i="1" s="1"/>
  <c r="J2030" i="1" a="1"/>
  <c r="J2030" i="1" s="1"/>
  <c r="H2029" i="1" a="1"/>
  <c r="H2029" i="1" s="1"/>
  <c r="F2023" i="1" a="1"/>
  <c r="F2023" i="1"/>
  <c r="G2020" i="1" a="1"/>
  <c r="G2020" i="1" s="1"/>
  <c r="K2029" i="1" a="1"/>
  <c r="K2029" i="1" s="1"/>
  <c r="F2029" i="1" a="1"/>
  <c r="F2029" i="1"/>
  <c r="J2024" i="1" a="1"/>
  <c r="J2024" i="1"/>
  <c r="F2024" i="1" a="1"/>
  <c r="F2024" i="1"/>
  <c r="J2023" i="1" a="1"/>
  <c r="J2023" i="1" s="1"/>
  <c r="H2027" i="1" a="1"/>
  <c r="H2027" i="1" s="1"/>
  <c r="H2026" i="1" s="1" a="1"/>
  <c r="H2026" i="1" s="1"/>
  <c r="G2024" i="1" a="1"/>
  <c r="G2024" i="1"/>
  <c r="F2027" i="1" a="1"/>
  <c r="F2027" i="1" s="1"/>
  <c r="F2026" i="1" s="1" a="1"/>
  <c r="F2026" i="1" s="1"/>
  <c r="I2021" i="1" a="1"/>
  <c r="I2021" i="1" s="1"/>
  <c r="I2026" i="1" a="1"/>
  <c r="I2026" i="1"/>
  <c r="K2018" i="1" a="1"/>
  <c r="K2018" i="1"/>
  <c r="J2018" i="1" a="1"/>
  <c r="J2018" i="1" s="1"/>
  <c r="I2018" i="1" a="1"/>
  <c r="I2018" i="1" s="1"/>
  <c r="G2018" i="1" a="1"/>
  <c r="G2018" i="1"/>
  <c r="F2018" i="1" a="1"/>
  <c r="F2018" i="1"/>
  <c r="H2018" i="1" a="1"/>
  <c r="H2018" i="1"/>
  <c r="K30" i="1" a="1"/>
  <c r="K30" i="1" s="1"/>
  <c r="I30" i="1" a="1"/>
  <c r="I30" i="1" s="1"/>
  <c r="K31" i="1" a="1"/>
  <c r="K31" i="1" s="1"/>
  <c r="F31" i="1" a="1"/>
  <c r="F31" i="1"/>
  <c r="G30" i="1" a="1"/>
  <c r="G30" i="1" s="1"/>
  <c r="G31" i="1" a="1"/>
  <c r="G31" i="1" s="1"/>
  <c r="J30" i="1" a="1"/>
  <c r="J30" i="1"/>
  <c r="H30" i="1" a="1"/>
  <c r="H30" i="1" s="1"/>
  <c r="J31" i="1" a="1"/>
  <c r="J31" i="1" s="1"/>
  <c r="I31" i="1" a="1"/>
  <c r="I31" i="1" s="1"/>
  <c r="H31" i="1" a="1"/>
  <c r="H31" i="1"/>
  <c r="F30" i="1" a="1"/>
  <c r="F30" i="1"/>
  <c r="H741" i="1" a="1"/>
  <c r="H741" i="1"/>
  <c r="G738" i="1" a="1"/>
  <c r="G738" i="1" s="1"/>
  <c r="I725" i="1" a="1"/>
  <c r="I725" i="1" s="1"/>
  <c r="J725" i="1" a="1"/>
  <c r="J725" i="1"/>
  <c r="K738" i="1" a="1"/>
  <c r="K738" i="1"/>
  <c r="F738" i="1" a="1"/>
  <c r="F738" i="1"/>
  <c r="K741" i="1" a="1"/>
  <c r="K741" i="1" s="1"/>
  <c r="J741" i="1" a="1"/>
  <c r="J741" i="1"/>
  <c r="I741" i="1" a="1"/>
  <c r="I741" i="1" s="1"/>
  <c r="G741" i="1" a="1"/>
  <c r="G741" i="1"/>
  <c r="F741" i="1" a="1"/>
  <c r="F741" i="1" s="1"/>
  <c r="J738" i="1" a="1"/>
  <c r="J738" i="1" s="1"/>
  <c r="H738" i="1" a="1"/>
  <c r="H738" i="1"/>
  <c r="K725" i="1" a="1"/>
  <c r="K725" i="1" s="1"/>
  <c r="I738" i="1" a="1"/>
  <c r="I738" i="1" s="1"/>
  <c r="J709" i="1" a="1"/>
  <c r="J709" i="1"/>
  <c r="I709" i="1" a="1"/>
  <c r="I709" i="1" s="1"/>
  <c r="F717" i="1" a="1"/>
  <c r="F717" i="1" s="1"/>
  <c r="K722" i="1" a="1"/>
  <c r="K722" i="1" s="1"/>
  <c r="I714" i="1" a="1"/>
  <c r="I714" i="1" s="1"/>
  <c r="I716" i="1" a="1"/>
  <c r="I716" i="1" s="1"/>
  <c r="I740" i="1" s="1" a="1"/>
  <c r="I740" i="1" s="1"/>
  <c r="I742" i="1" s="1" a="1"/>
  <c r="I742" i="1" s="1"/>
  <c r="K709" i="1" a="1"/>
  <c r="K709" i="1"/>
  <c r="G722" i="1" a="1"/>
  <c r="G722" i="1"/>
  <c r="F722" i="1" a="1"/>
  <c r="F722" i="1" s="1"/>
  <c r="H718" i="1" a="1"/>
  <c r="H718" i="1" s="1"/>
  <c r="I707" i="1" a="1"/>
  <c r="I707" i="1"/>
  <c r="K717" i="1" a="1"/>
  <c r="K717" i="1"/>
  <c r="F718" i="1" a="1"/>
  <c r="F718" i="1"/>
  <c r="H717" i="1" a="1"/>
  <c r="H717" i="1" s="1"/>
  <c r="F709" i="1" a="1"/>
  <c r="F709" i="1"/>
  <c r="F716" i="1" a="1"/>
  <c r="F716" i="1" s="1"/>
  <c r="K707" i="1" a="1"/>
  <c r="K707" i="1"/>
  <c r="H709" i="1" a="1"/>
  <c r="H709" i="1" s="1"/>
  <c r="H716" i="1" a="1"/>
  <c r="H716" i="1" s="1"/>
  <c r="K714" i="1" a="1"/>
  <c r="K714" i="1"/>
  <c r="J714" i="1" a="1"/>
  <c r="J714" i="1"/>
  <c r="H714" i="1" a="1"/>
  <c r="H714" i="1" s="1"/>
  <c r="G707" i="1" a="1"/>
  <c r="G707" i="1" s="1"/>
  <c r="G714" i="1" a="1"/>
  <c r="G714" i="1"/>
  <c r="F714" i="1" a="1"/>
  <c r="F714" i="1"/>
  <c r="G718" i="1" a="1"/>
  <c r="G718" i="1"/>
  <c r="I722" i="1" a="1"/>
  <c r="I722" i="1" s="1"/>
  <c r="H722" i="1" a="1"/>
  <c r="H722" i="1" s="1"/>
  <c r="H707" i="1" a="1"/>
  <c r="H707" i="1" s="1"/>
  <c r="J707" i="1" a="1"/>
  <c r="J707" i="1"/>
  <c r="H725" i="1" a="1"/>
  <c r="H725" i="1" s="1"/>
  <c r="K716" i="1" a="1"/>
  <c r="K716" i="1" s="1"/>
  <c r="J717" i="1" a="1"/>
  <c r="J717" i="1"/>
  <c r="G717" i="1" a="1"/>
  <c r="G717" i="1" s="1"/>
  <c r="G725" i="1" a="1"/>
  <c r="G725" i="1" s="1"/>
  <c r="I718" i="1" a="1"/>
  <c r="I718" i="1" s="1"/>
  <c r="G709" i="1" a="1"/>
  <c r="G709" i="1"/>
  <c r="J716" i="1" a="1"/>
  <c r="J716" i="1"/>
  <c r="J724" i="1" s="1" a="1"/>
  <c r="J724" i="1" s="1"/>
  <c r="J726" i="1" s="1" a="1"/>
  <c r="J726" i="1" s="1"/>
  <c r="F725" i="1" a="1"/>
  <c r="F725" i="1"/>
  <c r="F724" i="1" a="1"/>
  <c r="F724" i="1"/>
  <c r="F726" i="1" s="1" a="1"/>
  <c r="F726" i="1" s="1"/>
  <c r="G716" i="1" a="1"/>
  <c r="G716" i="1" s="1"/>
  <c r="J722" i="1" a="1"/>
  <c r="J722" i="1"/>
  <c r="I717" i="1" a="1"/>
  <c r="I717" i="1" s="1"/>
  <c r="J718" i="1" a="1"/>
  <c r="J718" i="1" s="1"/>
  <c r="K718" i="1" a="1"/>
  <c r="K718" i="1" s="1"/>
  <c r="H680" i="1" a="1"/>
  <c r="H680" i="1"/>
  <c r="I695" i="1" a="1"/>
  <c r="I695" i="1"/>
  <c r="G694" i="1" a="1"/>
  <c r="G694" i="1" s="1"/>
  <c r="F707" i="1" a="1"/>
  <c r="F707" i="1"/>
  <c r="J680" i="1" a="1"/>
  <c r="J680" i="1" s="1"/>
  <c r="J695" i="1" a="1"/>
  <c r="J695" i="1"/>
  <c r="F685" i="1" a="1"/>
  <c r="F685" i="1"/>
  <c r="I680" i="1" a="1"/>
  <c r="I680" i="1" s="1"/>
  <c r="G695" i="1" a="1"/>
  <c r="G695" i="1" s="1"/>
  <c r="I694" i="1" a="1"/>
  <c r="I694" i="1"/>
  <c r="G681" i="1" a="1"/>
  <c r="G681" i="1"/>
  <c r="G683" i="1" a="1"/>
  <c r="G683" i="1" s="1"/>
  <c r="F680" i="1" a="1"/>
  <c r="F680" i="1" s="1"/>
  <c r="K685" i="1" a="1"/>
  <c r="K685" i="1"/>
  <c r="K680" i="1" a="1"/>
  <c r="K680" i="1" s="1"/>
  <c r="J685" i="1" a="1"/>
  <c r="J685" i="1" s="1"/>
  <c r="I685" i="1" a="1"/>
  <c r="I685" i="1"/>
  <c r="H683" i="1" a="1"/>
  <c r="H683" i="1" s="1"/>
  <c r="F681" i="1" a="1"/>
  <c r="F681" i="1"/>
  <c r="J694" i="1" a="1"/>
  <c r="J694" i="1"/>
  <c r="J686" i="1" a="1"/>
  <c r="J686" i="1" s="1"/>
  <c r="F686" i="1" a="1"/>
  <c r="F686" i="1"/>
  <c r="H694" i="1" a="1"/>
  <c r="H694" i="1"/>
  <c r="G686" i="1" a="1"/>
  <c r="G686" i="1"/>
  <c r="K681" i="1" a="1"/>
  <c r="K681" i="1"/>
  <c r="H695" i="1" a="1"/>
  <c r="H695" i="1" s="1"/>
  <c r="F694" i="1" a="1"/>
  <c r="F694" i="1" s="1"/>
  <c r="F695" i="1" a="1"/>
  <c r="F695" i="1" s="1"/>
  <c r="J681" i="1" a="1"/>
  <c r="J681" i="1" s="1"/>
  <c r="K686" i="1" a="1"/>
  <c r="K686" i="1"/>
  <c r="H686" i="1" a="1"/>
  <c r="H686" i="1" s="1"/>
  <c r="F683" i="1" a="1"/>
  <c r="F683" i="1"/>
  <c r="G680" i="1" a="1"/>
  <c r="G680" i="1" s="1"/>
  <c r="G685" i="1" a="1"/>
  <c r="G685" i="1"/>
  <c r="H681" i="1" a="1"/>
  <c r="H681" i="1"/>
  <c r="H685" i="1" a="1"/>
  <c r="H685" i="1"/>
  <c r="K694" i="1" a="1"/>
  <c r="K694" i="1"/>
  <c r="I681" i="1" a="1"/>
  <c r="I681" i="1" s="1"/>
  <c r="I683" i="1" a="1"/>
  <c r="I683" i="1" s="1"/>
  <c r="J683" i="1" a="1"/>
  <c r="J683" i="1"/>
  <c r="K695" i="1" a="1"/>
  <c r="K695" i="1" s="1"/>
  <c r="I686" i="1" a="1"/>
  <c r="I686" i="1" s="1"/>
  <c r="K683" i="1" a="1"/>
  <c r="K683" i="1"/>
  <c r="H664" i="1" a="1"/>
  <c r="H664" i="1"/>
  <c r="G663" i="1" a="1"/>
  <c r="G663" i="1" s="1"/>
  <c r="F663" i="1" a="1"/>
  <c r="F663" i="1" s="1"/>
  <c r="K663" i="1" a="1"/>
  <c r="K663" i="1"/>
  <c r="G651" i="1" a="1"/>
  <c r="G651" i="1"/>
  <c r="K664" i="1" a="1"/>
  <c r="K664" i="1"/>
  <c r="I664" i="1" a="1"/>
  <c r="I664" i="1"/>
  <c r="F664" i="1" a="1"/>
  <c r="F664" i="1" s="1"/>
  <c r="I663" i="1" a="1"/>
  <c r="I663" i="1"/>
  <c r="J663" i="1" a="1"/>
  <c r="J663" i="1"/>
  <c r="H651" i="1" a="1"/>
  <c r="H651" i="1" s="1"/>
  <c r="K679" i="1" a="1"/>
  <c r="K679" i="1" s="1"/>
  <c r="J679" i="1" a="1"/>
  <c r="J679" i="1"/>
  <c r="F662" i="1" a="1"/>
  <c r="F662" i="1" s="1"/>
  <c r="J651" i="1" a="1"/>
  <c r="J651" i="1"/>
  <c r="I679" i="1" a="1"/>
  <c r="I679" i="1" s="1"/>
  <c r="H679" i="1" a="1"/>
  <c r="H679" i="1"/>
  <c r="G679" i="1" a="1"/>
  <c r="G679" i="1"/>
  <c r="F679" i="1" a="1"/>
  <c r="F679" i="1"/>
  <c r="H663" i="1" a="1"/>
  <c r="H663" i="1" s="1"/>
  <c r="K662" i="1" a="1"/>
  <c r="K662" i="1" s="1"/>
  <c r="J662" i="1" a="1"/>
  <c r="J662" i="1"/>
  <c r="H662" i="1" a="1"/>
  <c r="H662" i="1"/>
  <c r="G662" i="1" a="1"/>
  <c r="G662" i="1" s="1"/>
  <c r="K651" i="1" a="1"/>
  <c r="K651" i="1" s="1"/>
  <c r="G664" i="1" a="1"/>
  <c r="G664" i="1" s="1"/>
  <c r="I662" i="1" a="1"/>
  <c r="I662" i="1" s="1"/>
  <c r="I651" i="1" a="1"/>
  <c r="I651" i="1"/>
  <c r="J664" i="1" a="1"/>
  <c r="J664" i="1" s="1"/>
  <c r="G643" i="1" a="1"/>
  <c r="G643" i="1"/>
  <c r="F645" i="1" a="1"/>
  <c r="F645" i="1"/>
  <c r="I647" i="1" a="1"/>
  <c r="I647" i="1" s="1"/>
  <c r="G640" i="1" a="1"/>
  <c r="G640" i="1"/>
  <c r="K646" i="1" a="1"/>
  <c r="K646" i="1" s="1"/>
  <c r="K645" i="1" a="1"/>
  <c r="K645" i="1"/>
  <c r="I640" i="1" a="1"/>
  <c r="I640" i="1"/>
  <c r="K643" i="1" a="1"/>
  <c r="K643" i="1" s="1"/>
  <c r="F646" i="1" a="1"/>
  <c r="F646" i="1" s="1"/>
  <c r="I643" i="1" a="1"/>
  <c r="I643" i="1"/>
  <c r="G645" i="1" a="1"/>
  <c r="G645" i="1" s="1"/>
  <c r="J640" i="1" a="1"/>
  <c r="J640" i="1" s="1"/>
  <c r="H643" i="1" a="1"/>
  <c r="H643" i="1"/>
  <c r="K640" i="1" a="1"/>
  <c r="K640" i="1" s="1"/>
  <c r="J641" i="1" a="1"/>
  <c r="J641" i="1" s="1"/>
  <c r="G647" i="1" a="1"/>
  <c r="G647" i="1"/>
  <c r="J646" i="1" a="1"/>
  <c r="J646" i="1"/>
  <c r="J645" i="1" a="1"/>
  <c r="J645" i="1" s="1"/>
  <c r="F643" i="1" a="1"/>
  <c r="F643" i="1"/>
  <c r="H640" i="1" a="1"/>
  <c r="H640" i="1" s="1"/>
  <c r="G650" i="1" a="1"/>
  <c r="G650" i="1" s="1"/>
  <c r="F647" i="1" a="1"/>
  <c r="F647" i="1"/>
  <c r="I646" i="1" a="1"/>
  <c r="I646" i="1" s="1"/>
  <c r="J647" i="1" a="1"/>
  <c r="J647" i="1"/>
  <c r="I645" i="1" a="1"/>
  <c r="I645" i="1" s="1"/>
  <c r="H650" i="1" a="1"/>
  <c r="H650" i="1" s="1"/>
  <c r="F651" i="1" a="1"/>
  <c r="F651" i="1" s="1"/>
  <c r="K650" i="1" a="1"/>
  <c r="K650" i="1"/>
  <c r="H646" i="1" a="1"/>
  <c r="H646" i="1" s="1"/>
  <c r="J650" i="1" a="1"/>
  <c r="J650" i="1"/>
  <c r="G641" i="1" a="1"/>
  <c r="G641" i="1" s="1"/>
  <c r="I650" i="1" a="1"/>
  <c r="I650" i="1" s="1"/>
  <c r="F650" i="1" a="1"/>
  <c r="F650" i="1" s="1"/>
  <c r="H641" i="1" a="1"/>
  <c r="H641" i="1"/>
  <c r="H645" i="1" a="1"/>
  <c r="H645" i="1" s="1"/>
  <c r="I648" i="1" a="1"/>
  <c r="I648" i="1"/>
  <c r="H648" i="1" a="1"/>
  <c r="H648" i="1" s="1"/>
  <c r="G646" i="1" a="1"/>
  <c r="G646" i="1" s="1"/>
  <c r="F640" i="1" a="1"/>
  <c r="F640" i="1" s="1"/>
  <c r="J643" i="1" a="1"/>
  <c r="J643" i="1"/>
  <c r="I641" i="1" a="1"/>
  <c r="I641" i="1" s="1"/>
  <c r="K641" i="1" a="1"/>
  <c r="K641" i="1"/>
  <c r="F641" i="1" a="1"/>
  <c r="F641" i="1" s="1"/>
  <c r="K648" i="1" a="1"/>
  <c r="K648" i="1" s="1"/>
  <c r="J648" i="1" a="1"/>
  <c r="J648" i="1" s="1"/>
  <c r="G648" i="1" a="1"/>
  <c r="G648" i="1"/>
  <c r="H647" i="1" a="1"/>
  <c r="H647" i="1" s="1"/>
  <c r="F648" i="1" a="1"/>
  <c r="F648" i="1"/>
  <c r="K647" i="1" a="1"/>
  <c r="K647" i="1" s="1"/>
  <c r="F628" i="1" a="1"/>
  <c r="F628" i="1" s="1"/>
  <c r="G631" i="1" a="1"/>
  <c r="G631" i="1" s="1"/>
  <c r="H635" i="1" a="1"/>
  <c r="H635" i="1"/>
  <c r="J630" i="1" a="1"/>
  <c r="J630" i="1" s="1"/>
  <c r="H631" i="1" a="1"/>
  <c r="H631" i="1"/>
  <c r="J628" i="1" a="1"/>
  <c r="J628" i="1" s="1"/>
  <c r="F631" i="1" a="1"/>
  <c r="F631" i="1" s="1"/>
  <c r="J637" i="1" a="1"/>
  <c r="J637" i="1" s="1"/>
  <c r="I636" i="1" a="1"/>
  <c r="I636" i="1"/>
  <c r="H636" i="1" a="1"/>
  <c r="H636" i="1" s="1"/>
  <c r="I635" i="1" a="1"/>
  <c r="I635" i="1"/>
  <c r="F630" i="1" a="1"/>
  <c r="F630" i="1" s="1"/>
  <c r="I630" i="1" a="1"/>
  <c r="I630" i="1" s="1"/>
  <c r="I633" i="1" a="1"/>
  <c r="I633" i="1" s="1"/>
  <c r="I631" i="1" a="1"/>
  <c r="I631" i="1"/>
  <c r="K638" i="1" a="1"/>
  <c r="K638" i="1" s="1"/>
  <c r="J638" i="1" a="1"/>
  <c r="J638" i="1"/>
  <c r="K637" i="1" a="1"/>
  <c r="K637" i="1" s="1"/>
  <c r="G635" i="1" a="1"/>
  <c r="G635" i="1" s="1"/>
  <c r="K635" i="1" a="1"/>
  <c r="K635" i="1" s="1"/>
  <c r="F633" i="1" a="1"/>
  <c r="F633" i="1"/>
  <c r="H630" i="1" a="1"/>
  <c r="H630" i="1" s="1"/>
  <c r="J636" i="1" a="1"/>
  <c r="J636" i="1"/>
  <c r="K633" i="1" a="1"/>
  <c r="K633" i="1" s="1"/>
  <c r="K631" i="1" a="1"/>
  <c r="K631" i="1" s="1"/>
  <c r="J635" i="1" a="1"/>
  <c r="J635" i="1" s="1"/>
  <c r="J633" i="1" a="1"/>
  <c r="J633" i="1"/>
  <c r="G628" i="1" a="1"/>
  <c r="G628" i="1" s="1"/>
  <c r="H637" i="1" a="1"/>
  <c r="H637" i="1"/>
  <c r="F636" i="1" a="1"/>
  <c r="F636" i="1" s="1"/>
  <c r="G633" i="1" a="1"/>
  <c r="G633" i="1" s="1"/>
  <c r="F635" i="1" a="1"/>
  <c r="F635" i="1" s="1"/>
  <c r="K628" i="1" a="1"/>
  <c r="K628" i="1"/>
  <c r="F638" i="1" a="1"/>
  <c r="F638" i="1" s="1"/>
  <c r="G630" i="1" a="1"/>
  <c r="G630" i="1"/>
  <c r="I638" i="1" a="1"/>
  <c r="I638" i="1" s="1"/>
  <c r="H638" i="1" a="1"/>
  <c r="H638" i="1" s="1"/>
  <c r="G638" i="1" a="1"/>
  <c r="G638" i="1" s="1"/>
  <c r="I637" i="1" a="1"/>
  <c r="I637" i="1"/>
  <c r="G637" i="1" a="1"/>
  <c r="G637" i="1" s="1"/>
  <c r="H633" i="1" a="1"/>
  <c r="H633" i="1"/>
  <c r="J631" i="1" a="1"/>
  <c r="J631" i="1" s="1"/>
  <c r="H628" i="1" a="1"/>
  <c r="H628" i="1" s="1"/>
  <c r="K630" i="1" a="1"/>
  <c r="K630" i="1" s="1"/>
  <c r="F637" i="1" a="1"/>
  <c r="F637" i="1"/>
  <c r="K636" i="1" a="1"/>
  <c r="K636" i="1" s="1"/>
  <c r="G636" i="1" a="1"/>
  <c r="G636" i="1"/>
  <c r="I628" i="1" a="1"/>
  <c r="I628" i="1" s="1"/>
  <c r="H623" i="1" a="1"/>
  <c r="H623" i="1" s="1"/>
  <c r="F623" i="1" a="1"/>
  <c r="F623" i="1" s="1"/>
  <c r="H621" i="1" a="1"/>
  <c r="H621" i="1"/>
  <c r="K615" i="1" a="1"/>
  <c r="K615" i="1" s="1"/>
  <c r="I615" i="1" a="1"/>
  <c r="I615" i="1"/>
  <c r="J621" i="1" a="1"/>
  <c r="J621" i="1" s="1"/>
  <c r="J620" i="1" a="1"/>
  <c r="J620" i="1" s="1"/>
  <c r="F620" i="1" a="1"/>
  <c r="F620" i="1" s="1"/>
  <c r="F616" i="1" a="1"/>
  <c r="F616" i="1"/>
  <c r="I617" i="1" a="1"/>
  <c r="I617" i="1" s="1"/>
  <c r="J615" i="1" a="1"/>
  <c r="J615" i="1"/>
  <c r="G616" i="1" a="1"/>
  <c r="G616" i="1" s="1"/>
  <c r="G625" i="1" a="1"/>
  <c r="G625" i="1" s="1"/>
  <c r="I623" i="1" a="1"/>
  <c r="I623" i="1" s="1"/>
  <c r="J616" i="1" a="1"/>
  <c r="J616" i="1"/>
  <c r="G621" i="1" a="1"/>
  <c r="G621" i="1" s="1"/>
  <c r="J618" i="1" a="1"/>
  <c r="J618" i="1"/>
  <c r="F617" i="1" a="1"/>
  <c r="F617" i="1" s="1"/>
  <c r="K621" i="1" a="1"/>
  <c r="K621" i="1" s="1"/>
  <c r="H615" i="1" a="1"/>
  <c r="H615" i="1" s="1"/>
  <c r="F618" i="1" a="1"/>
  <c r="F618" i="1"/>
  <c r="G617" i="1" a="1"/>
  <c r="G617" i="1" s="1"/>
  <c r="K620" i="1" a="1"/>
  <c r="K620" i="1"/>
  <c r="G620" i="1" a="1"/>
  <c r="G620" i="1" s="1"/>
  <c r="K627" i="1" a="1"/>
  <c r="K627" i="1" s="1"/>
  <c r="I627" i="1" a="1"/>
  <c r="I627" i="1" s="1"/>
  <c r="J627" i="1" a="1"/>
  <c r="J627" i="1"/>
  <c r="H627" i="1" a="1"/>
  <c r="H627" i="1" s="1"/>
  <c r="G627" i="1" a="1"/>
  <c r="G627" i="1"/>
  <c r="J623" i="1" a="1"/>
  <c r="J623" i="1" s="1"/>
  <c r="I621" i="1" a="1"/>
  <c r="I621" i="1" s="1"/>
  <c r="F627" i="1" a="1"/>
  <c r="F627" i="1" s="1"/>
  <c r="K626" i="1" a="1"/>
  <c r="K626" i="1"/>
  <c r="J626" i="1" a="1"/>
  <c r="J626" i="1" s="1"/>
  <c r="K618" i="1" a="1"/>
  <c r="K618" i="1"/>
  <c r="G618" i="1" a="1"/>
  <c r="G618" i="1" s="1"/>
  <c r="F621" i="1" a="1"/>
  <c r="F621" i="1" s="1"/>
  <c r="I626" i="1" a="1"/>
  <c r="I626" i="1" s="1"/>
  <c r="H626" i="1" a="1"/>
  <c r="H626" i="1"/>
  <c r="G623" i="1" a="1"/>
  <c r="G623" i="1" s="1"/>
  <c r="K616" i="1" a="1"/>
  <c r="K616" i="1"/>
  <c r="G626" i="1" a="1"/>
  <c r="G626" i="1" s="1"/>
  <c r="F626" i="1" a="1"/>
  <c r="F626" i="1" s="1"/>
  <c r="K617" i="1" a="1"/>
  <c r="K617" i="1" s="1"/>
  <c r="H620" i="1" a="1"/>
  <c r="H620" i="1"/>
  <c r="I618" i="1" a="1"/>
  <c r="I618" i="1" s="1"/>
  <c r="K625" i="1" a="1"/>
  <c r="K625" i="1"/>
  <c r="I616" i="1" a="1"/>
  <c r="I616" i="1" s="1"/>
  <c r="H616" i="1" a="1"/>
  <c r="H616" i="1" s="1"/>
  <c r="F625" i="1" a="1"/>
  <c r="F625" i="1" s="1"/>
  <c r="J625" i="1" a="1"/>
  <c r="J625" i="1"/>
  <c r="I620" i="1" a="1"/>
  <c r="I620" i="1" s="1"/>
  <c r="H617" i="1" a="1"/>
  <c r="H617" i="1"/>
  <c r="I625" i="1" a="1"/>
  <c r="I625" i="1" s="1"/>
  <c r="H625" i="1" a="1"/>
  <c r="H625" i="1" s="1"/>
  <c r="H618" i="1" a="1"/>
  <c r="H618" i="1" s="1"/>
  <c r="J617" i="1" a="1"/>
  <c r="J617" i="1" s="1"/>
  <c r="K623" i="1" a="1"/>
  <c r="K623" i="1" s="1"/>
  <c r="K608" i="1" a="1"/>
  <c r="K608" i="1"/>
  <c r="I607" i="1" a="1"/>
  <c r="I607" i="1" s="1"/>
  <c r="J604" i="1" a="1"/>
  <c r="J604" i="1" s="1"/>
  <c r="G604" i="1" a="1"/>
  <c r="G604" i="1" s="1"/>
  <c r="K594" i="1" a="1"/>
  <c r="K594" i="1"/>
  <c r="H604" i="1" a="1"/>
  <c r="H604" i="1" s="1"/>
  <c r="G607" i="1" a="1"/>
  <c r="G607" i="1"/>
  <c r="K604" i="1" a="1"/>
  <c r="K604" i="1" s="1"/>
  <c r="F607" i="1" a="1"/>
  <c r="F607" i="1" s="1"/>
  <c r="K605" i="1" a="1"/>
  <c r="K605" i="1" s="1"/>
  <c r="H600" i="1" a="1"/>
  <c r="H600" i="1"/>
  <c r="I601" i="1" a="1"/>
  <c r="I601" i="1" s="1"/>
  <c r="J593" i="1" a="1"/>
  <c r="J593" i="1"/>
  <c r="F608" i="1" a="1"/>
  <c r="F608" i="1" s="1"/>
  <c r="F604" i="1" a="1"/>
  <c r="F604" i="1" s="1"/>
  <c r="H608" i="1" a="1"/>
  <c r="H608" i="1" s="1"/>
  <c r="G608" i="1" a="1"/>
  <c r="G608" i="1"/>
  <c r="J605" i="1" a="1"/>
  <c r="J605" i="1" s="1"/>
  <c r="H601" i="1" a="1"/>
  <c r="H601" i="1"/>
  <c r="G601" i="1" a="1"/>
  <c r="G601" i="1" s="1"/>
  <c r="I594" i="1" a="1"/>
  <c r="I594" i="1" s="1"/>
  <c r="F601" i="1" a="1"/>
  <c r="F601" i="1" s="1"/>
  <c r="F594" i="1" a="1"/>
  <c r="F594" i="1" s="1"/>
  <c r="H605" i="1" a="1"/>
  <c r="H605" i="1" s="1"/>
  <c r="I600" i="1" a="1"/>
  <c r="I600" i="1"/>
  <c r="J600" i="1" a="1"/>
  <c r="J600" i="1" s="1"/>
  <c r="H607" i="1" a="1"/>
  <c r="H607" i="1" s="1"/>
  <c r="F605" i="1" a="1"/>
  <c r="F605" i="1" s="1"/>
  <c r="G600" i="1" a="1"/>
  <c r="G600" i="1"/>
  <c r="K600" i="1" a="1"/>
  <c r="K600" i="1" s="1"/>
  <c r="F600" i="1" a="1"/>
  <c r="F600" i="1"/>
  <c r="K593" i="1" a="1"/>
  <c r="K593" i="1" s="1"/>
  <c r="I605" i="1" a="1"/>
  <c r="I605" i="1" s="1"/>
  <c r="G605" i="1" a="1"/>
  <c r="G605" i="1" s="1"/>
  <c r="J607" i="1" a="1"/>
  <c r="J607" i="1"/>
  <c r="J601" i="1" a="1"/>
  <c r="J601" i="1" s="1"/>
  <c r="I604" i="1" a="1"/>
  <c r="I604" i="1"/>
  <c r="J594" i="1" a="1"/>
  <c r="J594" i="1" s="1"/>
  <c r="J608" i="1" a="1"/>
  <c r="J608" i="1" s="1"/>
  <c r="G615" i="1" a="1"/>
  <c r="G615" i="1" s="1"/>
  <c r="K601" i="1" a="1"/>
  <c r="K601" i="1"/>
  <c r="F615" i="1" a="1"/>
  <c r="F615" i="1" s="1"/>
  <c r="H594" i="1" a="1"/>
  <c r="H594" i="1"/>
  <c r="I608" i="1" a="1"/>
  <c r="I608" i="1" s="1"/>
  <c r="K607" i="1" a="1"/>
  <c r="K607" i="1" s="1"/>
  <c r="G594" i="1" a="1"/>
  <c r="G594" i="1" s="1"/>
  <c r="J590" i="1" a="1"/>
  <c r="J590" i="1" s="1"/>
  <c r="K582" i="1" a="1"/>
  <c r="K582" i="1" s="1"/>
  <c r="H587" i="1" a="1"/>
  <c r="H587" i="1"/>
  <c r="K586" i="1" a="1"/>
  <c r="K586" i="1" s="1"/>
  <c r="J586" i="1" a="1"/>
  <c r="J586" i="1" s="1"/>
  <c r="H582" i="1" a="1"/>
  <c r="H582" i="1" s="1"/>
  <c r="I582" i="1" a="1"/>
  <c r="I582" i="1"/>
  <c r="K590" i="1" a="1"/>
  <c r="K590" i="1" s="1"/>
  <c r="H590" i="1" a="1"/>
  <c r="H590" i="1"/>
  <c r="F590" i="1" a="1"/>
  <c r="F590" i="1" s="1"/>
  <c r="H586" i="1" a="1"/>
  <c r="H586" i="1" s="1"/>
  <c r="J583" i="1" a="1"/>
  <c r="J583" i="1" s="1"/>
  <c r="G582" i="1" a="1"/>
  <c r="G582" i="1"/>
  <c r="K587" i="1" a="1"/>
  <c r="K587" i="1" s="1"/>
  <c r="J582" i="1" a="1"/>
  <c r="J582" i="1"/>
  <c r="H583" i="1" a="1"/>
  <c r="H583" i="1" s="1"/>
  <c r="F582" i="1" a="1"/>
  <c r="F582" i="1" s="1"/>
  <c r="G590" i="1" a="1"/>
  <c r="G590" i="1" s="1"/>
  <c r="I587" i="1" a="1"/>
  <c r="I587" i="1"/>
  <c r="F587" i="1" a="1"/>
  <c r="F587" i="1" s="1"/>
  <c r="F586" i="1" a="1"/>
  <c r="F586" i="1"/>
  <c r="G586" i="1" a="1"/>
  <c r="G586" i="1" s="1"/>
  <c r="I593" i="1" a="1"/>
  <c r="I593" i="1" s="1"/>
  <c r="F583" i="1" a="1"/>
  <c r="F583" i="1" s="1"/>
  <c r="G593" i="1" a="1"/>
  <c r="G593" i="1" s="1"/>
  <c r="I591" i="1" a="1"/>
  <c r="I591" i="1" s="1"/>
  <c r="J587" i="1" a="1"/>
  <c r="J587" i="1"/>
  <c r="I586" i="1" a="1"/>
  <c r="I586" i="1" s="1"/>
  <c r="H593" i="1" a="1"/>
  <c r="H593" i="1" s="1"/>
  <c r="I583" i="1" a="1"/>
  <c r="I583" i="1" s="1"/>
  <c r="G583" i="1" a="1"/>
  <c r="G583" i="1"/>
  <c r="F591" i="1" a="1"/>
  <c r="F591" i="1" s="1"/>
  <c r="F593" i="1" a="1"/>
  <c r="F593" i="1"/>
  <c r="H591" i="1" a="1"/>
  <c r="H591" i="1" s="1"/>
  <c r="I590" i="1" a="1"/>
  <c r="I590" i="1" s="1"/>
  <c r="K583" i="1" a="1"/>
  <c r="K583" i="1" s="1"/>
  <c r="K591" i="1" a="1"/>
  <c r="K591" i="1"/>
  <c r="J591" i="1" a="1"/>
  <c r="J591" i="1" s="1"/>
  <c r="G587" i="1" a="1"/>
  <c r="G587" i="1"/>
  <c r="G591" i="1" a="1"/>
  <c r="G591" i="1" s="1"/>
  <c r="F1704" i="1" a="1"/>
  <c r="F1704" i="1" s="1"/>
  <c r="I1704" i="1" a="1"/>
  <c r="I1704" i="1" s="1"/>
  <c r="G1703" i="1" a="1"/>
  <c r="G1703" i="1"/>
  <c r="J1703" i="1" a="1"/>
  <c r="J1703" i="1" s="1"/>
  <c r="F1703" i="1" a="1"/>
  <c r="F1703" i="1"/>
  <c r="I1703" i="1" a="1"/>
  <c r="I1703" i="1" s="1"/>
  <c r="K1704" i="1" a="1"/>
  <c r="K1704" i="1" s="1"/>
  <c r="G1704" i="1" a="1"/>
  <c r="G1704" i="1" s="1"/>
  <c r="K1703" i="1" a="1"/>
  <c r="K1703" i="1" s="1"/>
  <c r="H1704" i="1" a="1"/>
  <c r="H1704" i="1" s="1"/>
  <c r="J1704" i="1" a="1"/>
  <c r="J1704" i="1"/>
  <c r="H1703" i="1" a="1"/>
  <c r="H1703" i="1" s="1"/>
  <c r="K19" i="1"/>
  <c r="K18" i="1" s="1"/>
  <c r="J19" i="1"/>
  <c r="I19" i="1"/>
  <c r="I18" i="1" s="1"/>
  <c r="H19" i="1"/>
  <c r="G19" i="1"/>
  <c r="F19" i="1"/>
  <c r="F18" i="1" s="1"/>
  <c r="J18" i="1"/>
  <c r="H18" i="1"/>
  <c r="G18" i="1"/>
  <c r="I273" i="1" a="1"/>
  <c r="I273" i="1" s="1"/>
  <c r="I272" i="1" s="1"/>
  <c r="I361" i="1" s="1"/>
  <c r="I502" i="1" s="1"/>
  <c r="G273" i="1" a="1"/>
  <c r="G273" i="1" s="1"/>
  <c r="G272" i="1" s="1"/>
  <c r="G361" i="1" s="1"/>
  <c r="G502" i="1" s="1"/>
  <c r="G282" i="1" a="1"/>
  <c r="G282" i="1" s="1"/>
  <c r="G281" i="1" s="1"/>
  <c r="G380" i="1" s="1"/>
  <c r="G511" i="1" s="1"/>
  <c r="H282" i="1" a="1"/>
  <c r="H282" i="1" s="1"/>
  <c r="H281" i="1" s="1"/>
  <c r="H380" i="1" s="1"/>
  <c r="H511" i="1" s="1"/>
  <c r="F282" i="1" a="1"/>
  <c r="F282" i="1" s="1"/>
  <c r="F281" i="1" s="1"/>
  <c r="F380" i="1" s="1"/>
  <c r="F511" i="1" s="1"/>
  <c r="J273" i="1" a="1"/>
  <c r="J273" i="1" s="1"/>
  <c r="J272" i="1" s="1"/>
  <c r="J361" i="1" s="1"/>
  <c r="J502" i="1" s="1"/>
  <c r="F273" i="1" a="1"/>
  <c r="F273" i="1" s="1"/>
  <c r="F272" i="1" s="1"/>
  <c r="F361" i="1" s="1"/>
  <c r="F502" i="1" s="1"/>
  <c r="K273" i="1" a="1"/>
  <c r="K273" i="1" s="1"/>
  <c r="H273" i="1" a="1"/>
  <c r="H273" i="1" s="1"/>
  <c r="H272" i="1" s="1"/>
  <c r="H361" i="1" s="1"/>
  <c r="H502" i="1" s="1"/>
  <c r="K282" i="1" a="1"/>
  <c r="K282" i="1" s="1"/>
  <c r="J282" i="1" a="1"/>
  <c r="J282" i="1"/>
  <c r="J281" i="1" s="1"/>
  <c r="J380" i="1" s="1"/>
  <c r="J511" i="1" s="1"/>
  <c r="I282" i="1" a="1"/>
  <c r="I282" i="1" s="1"/>
  <c r="I281" i="1" s="1"/>
  <c r="I380" i="1" s="1"/>
  <c r="I511" i="1" s="1"/>
  <c r="K240" i="1" a="1"/>
  <c r="K240" i="1" s="1"/>
  <c r="K315" i="1" s="1"/>
  <c r="K470" i="1" s="1"/>
  <c r="K197" i="1" a="1"/>
  <c r="K197" i="1" s="1"/>
  <c r="K196" i="1" s="1"/>
  <c r="G240" i="1" a="1"/>
  <c r="G240" i="1" s="1"/>
  <c r="H197" i="1" a="1"/>
  <c r="H197" i="1" s="1"/>
  <c r="H196" i="1" s="1"/>
  <c r="H359" i="1" s="1"/>
  <c r="H426" i="1" s="1"/>
  <c r="J240" i="1" a="1"/>
  <c r="J240" i="1"/>
  <c r="J239" i="1" s="1"/>
  <c r="I240" i="1" a="1"/>
  <c r="I240" i="1" s="1"/>
  <c r="G197" i="1" a="1"/>
  <c r="G197" i="1" s="1"/>
  <c r="G196" i="1" s="1"/>
  <c r="G359" i="1" s="1"/>
  <c r="G426" i="1" s="1"/>
  <c r="F197" i="1" a="1"/>
  <c r="F197" i="1" s="1"/>
  <c r="F196" i="1" s="1"/>
  <c r="F359" i="1" s="1"/>
  <c r="F426" i="1" s="1"/>
  <c r="H240" i="1" a="1"/>
  <c r="H240" i="1" s="1"/>
  <c r="J197" i="1" a="1"/>
  <c r="J197" i="1"/>
  <c r="J196" i="1" s="1"/>
  <c r="F240" i="1" a="1"/>
  <c r="F240" i="1"/>
  <c r="F315" i="1" s="1"/>
  <c r="F470" i="1" s="1"/>
  <c r="I197" i="1" a="1"/>
  <c r="I197" i="1" s="1"/>
  <c r="I196" i="1" s="1"/>
  <c r="I359" i="1" s="1"/>
  <c r="I426" i="1" s="1"/>
  <c r="H139" i="1" a="1"/>
  <c r="H139" i="1" s="1"/>
  <c r="J138" i="1" a="1"/>
  <c r="J138" i="1" s="1"/>
  <c r="F136" i="1" a="1"/>
  <c r="F136" i="1" s="1"/>
  <c r="H137" i="1" a="1"/>
  <c r="H137" i="1"/>
  <c r="I139" i="1" a="1"/>
  <c r="I139" i="1" s="1"/>
  <c r="K139" i="1" a="1"/>
  <c r="K139" i="1" s="1"/>
  <c r="J139" i="1" a="1"/>
  <c r="J139" i="1" s="1"/>
  <c r="K138" i="1" a="1"/>
  <c r="K138" i="1" s="1"/>
  <c r="H136" i="1" a="1"/>
  <c r="H136" i="1" s="1"/>
  <c r="H138" i="1" a="1"/>
  <c r="H138" i="1"/>
  <c r="G137" i="1" a="1"/>
  <c r="G137" i="1"/>
  <c r="K137" i="1" a="1"/>
  <c r="K137" i="1" s="1"/>
  <c r="G139" i="1" a="1"/>
  <c r="G139" i="1" s="1"/>
  <c r="J136" i="1" a="1"/>
  <c r="J136" i="1" s="1"/>
  <c r="I136" i="1" a="1"/>
  <c r="I136" i="1" s="1"/>
  <c r="G136" i="1" a="1"/>
  <c r="G136" i="1"/>
  <c r="G138" i="1" a="1"/>
  <c r="G138" i="1"/>
  <c r="I137" i="1" a="1"/>
  <c r="I137" i="1" s="1"/>
  <c r="F139" i="1" a="1"/>
  <c r="F139" i="1" s="1"/>
  <c r="I138" i="1" a="1"/>
  <c r="I138" i="1" s="1"/>
  <c r="K136" i="1" a="1"/>
  <c r="K136" i="1" s="1"/>
  <c r="F137" i="1" a="1"/>
  <c r="F137" i="1"/>
  <c r="F138" i="1" a="1"/>
  <c r="F138" i="1"/>
  <c r="J137" i="1" a="1"/>
  <c r="J137" i="1" s="1"/>
  <c r="I58" i="1" a="1"/>
  <c r="I58" i="1" s="1"/>
  <c r="J60" i="1" a="1"/>
  <c r="J60" i="1" s="1"/>
  <c r="K57" i="1" a="1"/>
  <c r="K57" i="1" s="1"/>
  <c r="I59" i="1" a="1"/>
  <c r="I59" i="1" s="1"/>
  <c r="I57" i="1" a="1"/>
  <c r="I57" i="1" s="1"/>
  <c r="K59" i="1" a="1"/>
  <c r="K59" i="1" s="1"/>
  <c r="F59" i="1" a="1"/>
  <c r="F59" i="1" s="1"/>
  <c r="G57" i="1" a="1"/>
  <c r="G57" i="1" s="1"/>
  <c r="F57" i="1" a="1"/>
  <c r="F57" i="1"/>
  <c r="H59" i="1" a="1"/>
  <c r="H59" i="1" s="1"/>
  <c r="F60" i="1" a="1"/>
  <c r="F60" i="1" s="1"/>
  <c r="J59" i="1" a="1"/>
  <c r="J59" i="1" s="1"/>
  <c r="H57" i="1" a="1"/>
  <c r="H57" i="1" s="1"/>
  <c r="F58" i="1" a="1"/>
  <c r="F58" i="1" s="1"/>
  <c r="I60" i="1" a="1"/>
  <c r="I60" i="1" s="1"/>
  <c r="K60" i="1" a="1"/>
  <c r="K60" i="1" s="1"/>
  <c r="H58" i="1" a="1"/>
  <c r="H58" i="1" s="1"/>
  <c r="G59" i="1" a="1"/>
  <c r="G59" i="1" s="1"/>
  <c r="J57" i="1" a="1"/>
  <c r="J57" i="1" s="1"/>
  <c r="G58" i="1" a="1"/>
  <c r="G58" i="1" s="1"/>
  <c r="J58" i="1" a="1"/>
  <c r="J58" i="1" s="1"/>
  <c r="H60" i="1" a="1"/>
  <c r="H60" i="1" s="1"/>
  <c r="K58" i="1" a="1"/>
  <c r="K58" i="1" s="1"/>
  <c r="G60" i="1" a="1"/>
  <c r="G60" i="1" s="1"/>
  <c r="G53" i="1" a="1"/>
  <c r="G53" i="1" s="1"/>
  <c r="J50" i="1" a="1"/>
  <c r="J50" i="1" s="1"/>
  <c r="F52" i="1" a="1"/>
  <c r="F52" i="1" s="1"/>
  <c r="J52" i="1" a="1"/>
  <c r="J52" i="1" s="1"/>
  <c r="K52" i="1" a="1"/>
  <c r="K52" i="1" s="1"/>
  <c r="K53" i="1" a="1"/>
  <c r="K53" i="1" s="1"/>
  <c r="G50" i="1" a="1"/>
  <c r="G50" i="1" s="1"/>
  <c r="H52" i="1" a="1"/>
  <c r="H52" i="1" s="1"/>
  <c r="H50" i="1" a="1"/>
  <c r="H50" i="1" s="1"/>
  <c r="I52" i="1" a="1"/>
  <c r="I52" i="1" s="1"/>
  <c r="F53" i="1" a="1"/>
  <c r="F53" i="1" s="1"/>
  <c r="J53" i="1" a="1"/>
  <c r="J53" i="1" s="1"/>
  <c r="F51" i="1" a="1"/>
  <c r="F51" i="1" s="1"/>
  <c r="I53" i="1" a="1"/>
  <c r="I53" i="1" s="1"/>
  <c r="K51" i="1" a="1"/>
  <c r="K51" i="1" s="1"/>
  <c r="J51" i="1" a="1"/>
  <c r="J51" i="1" s="1"/>
  <c r="I51" i="1" a="1"/>
  <c r="I51" i="1" s="1"/>
  <c r="G51" i="1" a="1"/>
  <c r="G51" i="1" s="1"/>
  <c r="K50" i="1" a="1"/>
  <c r="K50" i="1" s="1"/>
  <c r="I50" i="1" a="1"/>
  <c r="I50" i="1" s="1"/>
  <c r="G52" i="1" a="1"/>
  <c r="G52" i="1" s="1"/>
  <c r="H53" i="1" a="1"/>
  <c r="H53" i="1" s="1"/>
  <c r="H51" i="1" a="1"/>
  <c r="H51" i="1" s="1"/>
  <c r="F50" i="1" a="1"/>
  <c r="F50" i="1" s="1"/>
  <c r="I15" i="1" a="1"/>
  <c r="I15" i="1" s="1"/>
  <c r="F13" i="1" a="1"/>
  <c r="F13" i="1" s="1"/>
  <c r="F14" i="1" a="1"/>
  <c r="F14" i="1" s="1"/>
  <c r="G15" i="1" a="1"/>
  <c r="G15" i="1" s="1"/>
  <c r="I13" i="1" a="1"/>
  <c r="I13" i="1" s="1"/>
  <c r="F15" i="1" a="1"/>
  <c r="F15" i="1" s="1"/>
  <c r="I14" i="1" a="1"/>
  <c r="I14" i="1" s="1"/>
  <c r="G14" i="1" a="1"/>
  <c r="G14" i="1" s="1"/>
  <c r="H14" i="1" a="1"/>
  <c r="H14" i="1" s="1"/>
  <c r="J13" i="1" a="1"/>
  <c r="J13" i="1" s="1"/>
  <c r="H13" i="1" a="1"/>
  <c r="H13" i="1" s="1"/>
  <c r="G13" i="1" a="1"/>
  <c r="G13" i="1" s="1"/>
  <c r="K14" i="1" a="1"/>
  <c r="K14" i="1" s="1"/>
  <c r="H15" i="1" a="1"/>
  <c r="H15" i="1" s="1"/>
  <c r="J14" i="1" a="1"/>
  <c r="J14" i="1" s="1"/>
  <c r="K15" i="1" a="1"/>
  <c r="K15" i="1" s="1"/>
  <c r="J15" i="1" a="1"/>
  <c r="J15" i="1" s="1"/>
  <c r="K13" i="1" a="1"/>
  <c r="K13" i="1" s="1"/>
  <c r="G48" i="1" a="1"/>
  <c r="G48" i="1" s="1"/>
  <c r="H43" i="1" a="1"/>
  <c r="H43" i="1" s="1"/>
  <c r="J43" i="1" a="1"/>
  <c r="J43" i="1" s="1"/>
  <c r="K43" i="1" a="1"/>
  <c r="K43" i="1" s="1"/>
  <c r="F48" i="1" a="1"/>
  <c r="F48" i="1" s="1"/>
  <c r="F43" i="1" a="1"/>
  <c r="F43" i="1" s="1"/>
  <c r="G43" i="1" a="1"/>
  <c r="G43" i="1" s="1"/>
  <c r="K48" i="1" a="1"/>
  <c r="K48" i="1" s="1"/>
  <c r="I54" i="1" a="1"/>
  <c r="I54" i="1" s="1"/>
  <c r="F54" i="1" a="1"/>
  <c r="F54" i="1" s="1"/>
  <c r="J48" i="1" a="1"/>
  <c r="J48" i="1" s="1"/>
  <c r="G54" i="1" a="1"/>
  <c r="G54" i="1" s="1"/>
  <c r="H48" i="1" a="1"/>
  <c r="H48" i="1" s="1"/>
  <c r="I48" i="1" a="1"/>
  <c r="I48" i="1" s="1"/>
  <c r="J54" i="1" a="1"/>
  <c r="J54" i="1" s="1"/>
  <c r="K54" i="1" a="1"/>
  <c r="K54" i="1" s="1"/>
  <c r="I43" i="1" a="1"/>
  <c r="I43" i="1" s="1"/>
  <c r="H54" i="1" a="1"/>
  <c r="H54" i="1" s="1"/>
  <c r="J41" i="1" a="1"/>
  <c r="J41" i="1" s="1"/>
  <c r="H28" i="1" a="1"/>
  <c r="H28" i="1" s="1"/>
  <c r="I42" i="1" a="1"/>
  <c r="I42" i="1" s="1"/>
  <c r="F42" i="1" a="1"/>
  <c r="F42" i="1" s="1"/>
  <c r="K41" i="1" a="1"/>
  <c r="K41" i="1" s="1"/>
  <c r="H41" i="1" a="1"/>
  <c r="H41" i="1" s="1"/>
  <c r="G41" i="1" a="1"/>
  <c r="G41" i="1" s="1"/>
  <c r="K28" i="1" a="1"/>
  <c r="K28" i="1" s="1"/>
  <c r="I28" i="1" a="1"/>
  <c r="I28" i="1" s="1"/>
  <c r="F28" i="1" a="1"/>
  <c r="F28" i="1" s="1"/>
  <c r="I27" i="1" a="1"/>
  <c r="I27" i="1" s="1"/>
  <c r="I41" i="1" a="1"/>
  <c r="I41" i="1" s="1"/>
  <c r="F41" i="1" a="1"/>
  <c r="F41" i="1" s="1"/>
  <c r="J28" i="1" a="1"/>
  <c r="J28" i="1" s="1"/>
  <c r="G28" i="1" a="1"/>
  <c r="G28" i="1" s="1"/>
  <c r="J27" i="1" a="1"/>
  <c r="J27" i="1" s="1"/>
  <c r="K27" i="1" a="1"/>
  <c r="K27" i="1" s="1"/>
  <c r="K42" i="1" a="1"/>
  <c r="K42" i="1" s="1"/>
  <c r="J42" i="1" a="1"/>
  <c r="J42" i="1" s="1"/>
  <c r="H42" i="1" a="1"/>
  <c r="H42" i="1" s="1"/>
  <c r="G42" i="1" a="1"/>
  <c r="G42" i="1" s="1"/>
  <c r="G26" i="1" a="1"/>
  <c r="G26" i="1" s="1"/>
  <c r="J25" i="1" a="1"/>
  <c r="J25" i="1" s="1"/>
  <c r="J17" i="1" a="1"/>
  <c r="J17" i="1" s="1"/>
  <c r="G21" i="1" a="1"/>
  <c r="G21" i="1" s="1"/>
  <c r="I26" i="1" a="1"/>
  <c r="I26" i="1" s="1"/>
  <c r="J24" i="1" a="1"/>
  <c r="J24" i="1" s="1"/>
  <c r="H26" i="1" a="1"/>
  <c r="H26" i="1" s="1"/>
  <c r="K21" i="1" a="1"/>
  <c r="K21" i="1" s="1"/>
  <c r="I21" i="1" a="1"/>
  <c r="I21" i="1" s="1"/>
  <c r="H21" i="1" a="1"/>
  <c r="H21" i="1" s="1"/>
  <c r="K17" i="1" a="1"/>
  <c r="K17" i="1" s="1"/>
  <c r="J26" i="1" a="1"/>
  <c r="J26" i="1" s="1"/>
  <c r="K25" i="1" a="1"/>
  <c r="K25" i="1" s="1"/>
  <c r="H25" i="1" a="1"/>
  <c r="H25" i="1" s="1"/>
  <c r="I17" i="1" a="1"/>
  <c r="I17" i="1" s="1"/>
  <c r="F25" i="1" a="1"/>
  <c r="F25" i="1" s="1"/>
  <c r="G24" i="1" a="1"/>
  <c r="G24" i="1" s="1"/>
  <c r="J21" i="1" a="1"/>
  <c r="J21" i="1" s="1"/>
  <c r="H27" i="1" a="1"/>
  <c r="H27" i="1" s="1"/>
  <c r="F24" i="1" a="1"/>
  <c r="F24" i="1" s="1"/>
  <c r="G27" i="1" a="1"/>
  <c r="G27" i="1" s="1"/>
  <c r="F26" i="1" a="1"/>
  <c r="F26" i="1" s="1"/>
  <c r="F21" i="1" a="1"/>
  <c r="F21" i="1" s="1"/>
  <c r="G25" i="1" a="1"/>
  <c r="G25" i="1" s="1"/>
  <c r="I25" i="1" a="1"/>
  <c r="I25" i="1" s="1"/>
  <c r="F27" i="1" a="1"/>
  <c r="F27" i="1" s="1"/>
  <c r="K26" i="1" a="1"/>
  <c r="K26" i="1" s="1"/>
  <c r="H24" i="1" a="1"/>
  <c r="H24" i="1" s="1"/>
  <c r="K24" i="1" a="1"/>
  <c r="K24" i="1" s="1"/>
  <c r="I24" i="1" a="1"/>
  <c r="I24" i="1" s="1"/>
  <c r="K7" i="1" a="1"/>
  <c r="K7" i="1" s="1"/>
  <c r="J6" i="1" a="1"/>
  <c r="J6" i="1" s="1"/>
  <c r="I9" i="1" a="1"/>
  <c r="I9" i="1" s="1"/>
  <c r="I11" i="1" a="1"/>
  <c r="I11" i="1" s="1"/>
  <c r="I10" i="1" a="1"/>
  <c r="I10" i="1" s="1"/>
  <c r="F9" i="1" a="1"/>
  <c r="F9" i="1" s="1"/>
  <c r="H10" i="1" a="1"/>
  <c r="H10" i="1" s="1"/>
  <c r="K6" i="1" a="1"/>
  <c r="K6" i="1" s="1"/>
  <c r="I6" i="1" a="1"/>
  <c r="I6" i="1" s="1"/>
  <c r="K10" i="1" a="1"/>
  <c r="K10" i="1" s="1"/>
  <c r="H9" i="1" a="1"/>
  <c r="H9" i="1" s="1"/>
  <c r="H11" i="1" a="1"/>
  <c r="H11" i="1" s="1"/>
  <c r="F11" i="1" a="1"/>
  <c r="F11" i="1" s="1"/>
  <c r="I7" i="1" a="1"/>
  <c r="I7" i="1" s="1"/>
  <c r="H7" i="1" a="1"/>
  <c r="H7" i="1" s="1"/>
  <c r="H6" i="1" a="1"/>
  <c r="H6" i="1" s="1"/>
  <c r="F10" i="1" a="1"/>
  <c r="F10" i="1" s="1"/>
  <c r="G7" i="1" a="1"/>
  <c r="G7" i="1" s="1"/>
  <c r="J16" i="1" a="1"/>
  <c r="J16" i="1" s="1"/>
  <c r="H17" i="1" a="1"/>
  <c r="H17" i="1" s="1"/>
  <c r="G17" i="1" a="1"/>
  <c r="G17" i="1" s="1"/>
  <c r="F17" i="1" a="1"/>
  <c r="F17" i="1" s="1"/>
  <c r="K11" i="1" a="1"/>
  <c r="K11" i="1" s="1"/>
  <c r="K16" i="1" a="1"/>
  <c r="K16" i="1" s="1"/>
  <c r="I16" i="1" a="1"/>
  <c r="I16" i="1" s="1"/>
  <c r="J9" i="1" a="1"/>
  <c r="J9" i="1" s="1"/>
  <c r="H16" i="1" a="1"/>
  <c r="H16" i="1" s="1"/>
  <c r="G11" i="1" a="1"/>
  <c r="G11" i="1" s="1"/>
  <c r="G10" i="1" a="1"/>
  <c r="G10" i="1" s="1"/>
  <c r="K9" i="1" a="1"/>
  <c r="K9" i="1" s="1"/>
  <c r="J7" i="1" a="1"/>
  <c r="J7" i="1" s="1"/>
  <c r="F7" i="1" a="1"/>
  <c r="F7" i="1" s="1"/>
  <c r="G16" i="1" a="1"/>
  <c r="G16" i="1" s="1"/>
  <c r="F16" i="1" a="1"/>
  <c r="F16" i="1" s="1"/>
  <c r="J11" i="1" a="1"/>
  <c r="J11" i="1" s="1"/>
  <c r="J10" i="1" a="1"/>
  <c r="J10" i="1" s="1"/>
  <c r="G9" i="1" a="1"/>
  <c r="G9" i="1" s="1"/>
  <c r="G6" i="1" a="1"/>
  <c r="G6" i="1" s="1"/>
  <c r="I4" i="1" a="1"/>
  <c r="I4" i="1" s="1"/>
  <c r="J4" i="1" a="1"/>
  <c r="J4" i="1" s="1"/>
  <c r="H4" i="1" a="1"/>
  <c r="H4" i="1" s="1"/>
  <c r="G4" i="1" a="1"/>
  <c r="G4" i="1" s="1"/>
  <c r="F4" i="1" a="1"/>
  <c r="F4" i="1" s="1"/>
  <c r="F6" i="1" a="1"/>
  <c r="F6" i="1" s="1"/>
  <c r="K5" i="1" a="1"/>
  <c r="K5" i="1" s="1"/>
  <c r="J5" i="1" a="1"/>
  <c r="J5" i="1" s="1"/>
  <c r="I5" i="1" a="1"/>
  <c r="I5" i="1" s="1"/>
  <c r="H5" i="1" a="1"/>
  <c r="H5" i="1" s="1"/>
  <c r="G5" i="1" a="1"/>
  <c r="G5" i="1" s="1"/>
  <c r="F5" i="1" a="1"/>
  <c r="F5" i="1" s="1"/>
  <c r="K4" i="1" a="1"/>
  <c r="K4" i="1" s="1"/>
  <c r="B2" i="1" a="1"/>
  <c r="B2" i="1" s="1"/>
  <c r="K740" i="1" l="1" a="1"/>
  <c r="K740" i="1" s="1"/>
  <c r="K742" i="1" s="1" a="1"/>
  <c r="K742" i="1" s="1"/>
  <c r="K724" i="1" a="1"/>
  <c r="K724" i="1" s="1"/>
  <c r="K726" i="1" s="1" a="1"/>
  <c r="K726" i="1" s="1"/>
  <c r="K381" i="1"/>
  <c r="K512" i="1" s="1"/>
  <c r="K281" i="1"/>
  <c r="K380" i="1" s="1"/>
  <c r="K511" i="1" s="1"/>
  <c r="G740" i="1" a="1"/>
  <c r="G740" i="1" s="1"/>
  <c r="G742" i="1" s="1" a="1"/>
  <c r="G742" i="1" s="1"/>
  <c r="G724" i="1" a="1"/>
  <c r="G724" i="1" s="1"/>
  <c r="G726" i="1" s="1" a="1"/>
  <c r="G726" i="1" s="1"/>
  <c r="H740" i="1" a="1"/>
  <c r="H740" i="1" s="1"/>
  <c r="H742" i="1" s="1" a="1"/>
  <c r="H742" i="1" s="1"/>
  <c r="H724" i="1" a="1"/>
  <c r="H724" i="1" s="1"/>
  <c r="H726" i="1" s="1" a="1"/>
  <c r="H726" i="1" s="1"/>
  <c r="I315" i="1"/>
  <c r="I470" i="1" s="1"/>
  <c r="I119" i="1"/>
  <c r="I317" i="1"/>
  <c r="I472" i="1" s="1"/>
  <c r="I121" i="1"/>
  <c r="I127" i="1"/>
  <c r="I323" i="1"/>
  <c r="I478" i="1" s="1"/>
  <c r="I360" i="1"/>
  <c r="I427" i="1" s="1"/>
  <c r="I362" i="1"/>
  <c r="I381" i="1"/>
  <c r="I512" i="1" s="1"/>
  <c r="J313" i="1"/>
  <c r="J418" i="1" s="1"/>
  <c r="J317" i="1"/>
  <c r="J472" i="1" s="1"/>
  <c r="J121" i="1"/>
  <c r="J319" i="1"/>
  <c r="J474" i="1" s="1"/>
  <c r="J123" i="1"/>
  <c r="J360" i="1"/>
  <c r="J427" i="1" s="1"/>
  <c r="J362" i="1"/>
  <c r="J381" i="1"/>
  <c r="J512" i="1" s="1"/>
  <c r="J119" i="1"/>
  <c r="J127" i="1"/>
  <c r="I724" i="1" a="1"/>
  <c r="I724" i="1" s="1"/>
  <c r="I726" i="1" s="1" a="1"/>
  <c r="I726" i="1" s="1"/>
  <c r="K360" i="1"/>
  <c r="K427" i="1" s="1"/>
  <c r="K239" i="1"/>
  <c r="H784" i="1"/>
  <c r="H785" i="1" s="1"/>
  <c r="H781" i="1"/>
  <c r="F740" i="1" a="1"/>
  <c r="F740" i="1" s="1"/>
  <c r="F742" i="1" s="1" a="1"/>
  <c r="F742" i="1" s="1"/>
  <c r="G314" i="1"/>
  <c r="G469" i="1" s="1"/>
  <c r="G396" i="1"/>
  <c r="G437" i="1" s="1"/>
  <c r="K272" i="1"/>
  <c r="K361" i="1" s="1"/>
  <c r="K502" i="1" s="1"/>
  <c r="K362" i="1"/>
  <c r="J314" i="1"/>
  <c r="J469" i="1" s="1"/>
  <c r="J359" i="1"/>
  <c r="J426" i="1" s="1"/>
  <c r="K359" i="1"/>
  <c r="K426" i="1" s="1"/>
  <c r="F117" i="1"/>
  <c r="F313" i="1"/>
  <c r="F418" i="1" s="1"/>
  <c r="F121" i="1"/>
  <c r="F317" i="1"/>
  <c r="F472" i="1" s="1"/>
  <c r="F123" i="1"/>
  <c r="F319" i="1"/>
  <c r="F474" i="1" s="1"/>
  <c r="F323" i="1"/>
  <c r="F478" i="1" s="1"/>
  <c r="F127" i="1"/>
  <c r="F360" i="1"/>
  <c r="F427" i="1" s="1"/>
  <c r="F362" i="1"/>
  <c r="F381" i="1"/>
  <c r="F512" i="1" s="1"/>
  <c r="G360" i="1"/>
  <c r="G427" i="1" s="1"/>
  <c r="G362" i="1"/>
  <c r="G381" i="1"/>
  <c r="G512" i="1" s="1"/>
  <c r="I312" i="1"/>
  <c r="I417" i="1" s="1"/>
  <c r="J740" i="1" a="1"/>
  <c r="J740" i="1" s="1"/>
  <c r="J742" i="1" s="1" a="1"/>
  <c r="J742" i="1" s="1"/>
  <c r="J312" i="1"/>
  <c r="J417" i="1" s="1"/>
  <c r="K314" i="1"/>
  <c r="K469" i="1" s="1"/>
  <c r="G319" i="1"/>
  <c r="G474" i="1" s="1"/>
  <c r="J901" i="1"/>
  <c r="J923" i="1"/>
  <c r="J922" i="1" s="1"/>
  <c r="G315" i="1"/>
  <c r="G470" i="1" s="1"/>
  <c r="K900" i="1"/>
  <c r="K901" i="1"/>
  <c r="K923" i="1"/>
  <c r="K922" i="1" s="1"/>
  <c r="K897" i="1"/>
  <c r="H315" i="1"/>
  <c r="H470" i="1" s="1"/>
  <c r="H360" i="1"/>
  <c r="H427" i="1" s="1"/>
  <c r="H362" i="1"/>
  <c r="H381" i="1"/>
  <c r="H512" i="1" s="1"/>
  <c r="G897" i="1"/>
  <c r="G116" i="1"/>
  <c r="I120" i="1"/>
  <c r="J122" i="1"/>
  <c r="G239" i="1"/>
  <c r="I322" i="1"/>
  <c r="I477" i="1" s="1"/>
  <c r="F239" i="1"/>
  <c r="I118" i="1"/>
  <c r="H239" i="1"/>
  <c r="H314" i="1" s="1"/>
  <c r="H469" i="1" s="1"/>
  <c r="F314" i="1"/>
  <c r="F469" i="1" s="1"/>
  <c r="G923" i="1"/>
  <c r="G922" i="1" s="1"/>
  <c r="G901" i="1"/>
  <c r="I239" i="1"/>
  <c r="I314" i="1" s="1"/>
  <c r="I469" i="1" s="1"/>
  <c r="F923" i="1"/>
  <c r="F922" i="1" s="1"/>
  <c r="F893" i="1"/>
  <c r="F901" i="1"/>
  <c r="I897" i="1"/>
  <c r="H923" i="1"/>
  <c r="H922" i="1" s="1"/>
  <c r="I923" i="1"/>
  <c r="I922" i="1" s="1"/>
  <c r="H901" i="1"/>
  <c r="J900" i="1"/>
  <c r="J897" i="1"/>
  <c r="G900" i="1"/>
  <c r="H900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900" i="1" l="1"/>
  <c r="F897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F1857" i="1" l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H1819" i="1"/>
  <c r="H1818" i="1" s="1"/>
  <c r="G1819" i="1"/>
  <c r="J1818" i="1" l="1"/>
  <c r="F1818" i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I1651" i="1" l="1"/>
  <c r="H1651" i="1"/>
  <c r="G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I1657" i="1"/>
  <c r="H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616" i="1" l="1"/>
  <c r="F1569" i="1"/>
  <c r="G1569" i="1"/>
  <c r="H1569" i="1"/>
  <c r="I1569" i="1"/>
  <c r="H1616" i="1"/>
  <c r="F1616" i="1"/>
  <c r="I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8" i="1" l="1"/>
  <c r="G1561" i="1"/>
  <c r="F1554" i="1"/>
  <c r="G1601" i="1"/>
  <c r="G1554" i="1"/>
  <c r="I1608" i="1"/>
  <c r="G1608" i="1"/>
  <c r="F1608" i="1"/>
  <c r="H1601" i="1"/>
  <c r="H1561" i="1"/>
  <c r="I1554" i="1"/>
  <c r="I1561" i="1"/>
  <c r="H1554" i="1"/>
  <c r="I1601" i="1"/>
  <c r="F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413" i="1" l="1"/>
  <c r="F1510" i="1"/>
  <c r="G1413" i="1"/>
  <c r="G1510" i="1"/>
  <c r="F1427" i="1"/>
  <c r="H1427" i="1"/>
  <c r="G1427" i="1"/>
  <c r="I1510" i="1"/>
  <c r="H1413" i="1"/>
  <c r="I1427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I1329" i="1"/>
  <c r="H1329" i="1"/>
  <c r="F1329" i="1"/>
  <c r="I1343" i="1"/>
  <c r="F1343" i="1"/>
  <c r="H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F1205" i="1" l="1"/>
  <c r="I1205" i="1"/>
  <c r="H1182" i="1"/>
  <c r="G1205" i="1"/>
  <c r="F1182" i="1"/>
  <c r="H1205" i="1"/>
  <c r="G1182" i="1"/>
  <c r="I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G1159" i="1" l="1"/>
  <c r="I1159" i="1"/>
  <c r="F1159" i="1"/>
  <c r="H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4" i="1" l="1" a="1"/>
  <c r="J734" i="1" s="1"/>
  <c r="J743" i="1" s="1"/>
  <c r="J736" i="1" a="1"/>
  <c r="J736" i="1" s="1"/>
  <c r="J756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615" i="1" l="1"/>
  <c r="I1568" i="1"/>
  <c r="I1567" i="1" s="1"/>
  <c r="I1566" i="1" s="1"/>
  <c r="I1426" i="1"/>
  <c r="I1342" i="1"/>
  <c r="I1204" i="1"/>
  <c r="G1615" i="1"/>
  <c r="G1614" i="1" s="1"/>
  <c r="G1613" i="1" s="1"/>
  <c r="G1568" i="1"/>
  <c r="G1567" i="1" s="1"/>
  <c r="G1566" i="1" s="1"/>
  <c r="G1426" i="1"/>
  <c r="G1425" i="1" s="1"/>
  <c r="G1424" i="1" s="1"/>
  <c r="G1342" i="1"/>
  <c r="G1341" i="1" s="1"/>
  <c r="G1340" i="1" s="1"/>
  <c r="G1204" i="1"/>
  <c r="G1203" i="1" s="1"/>
  <c r="G1202" i="1" s="1"/>
  <c r="F1615" i="1"/>
  <c r="F1614" i="1" s="1"/>
  <c r="F1613" i="1" s="1"/>
  <c r="F1568" i="1"/>
  <c r="F1567" i="1" s="1"/>
  <c r="F1566" i="1" s="1"/>
  <c r="F1426" i="1"/>
  <c r="F1342" i="1"/>
  <c r="F1341" i="1" s="1"/>
  <c r="F1340" i="1" s="1"/>
  <c r="F1204" i="1"/>
  <c r="F1203" i="1" s="1"/>
  <c r="H1568" i="1"/>
  <c r="H1615" i="1"/>
  <c r="H1426" i="1"/>
  <c r="H1342" i="1"/>
  <c r="H1204" i="1"/>
  <c r="I1203" i="1"/>
  <c r="I1202" i="1" s="1"/>
  <c r="F1425" i="1"/>
  <c r="F1424" i="1" s="1"/>
  <c r="H1567" i="1"/>
  <c r="H1566" i="1" s="1"/>
  <c r="H1614" i="1"/>
  <c r="H1613" i="1" s="1"/>
  <c r="H1425" i="1"/>
  <c r="H1424" i="1" s="1"/>
  <c r="H1341" i="1"/>
  <c r="H1340" i="1" s="1"/>
  <c r="H1203" i="1"/>
  <c r="H1202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342" i="1" l="1"/>
  <c r="K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568" i="1" s="1"/>
  <c r="J47" i="1"/>
  <c r="J1616" i="1" l="1"/>
  <c r="J1569" i="1"/>
  <c r="J1427" i="1"/>
  <c r="J1343" i="1"/>
  <c r="J1205" i="1"/>
  <c r="K1343" i="1"/>
  <c r="K1205" i="1"/>
  <c r="K1569" i="1"/>
  <c r="K1616" i="1"/>
  <c r="K1427" i="1"/>
  <c r="K1426" i="1"/>
  <c r="K1615" i="1"/>
  <c r="J1204" i="1"/>
  <c r="J1342" i="1"/>
  <c r="J1426" i="1"/>
  <c r="J1615" i="1"/>
  <c r="J1568" i="1"/>
  <c r="J1567" i="1" s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6" i="1" l="1"/>
  <c r="F1560" i="1"/>
  <c r="F1607" i="1"/>
  <c r="F1412" i="1"/>
  <c r="F1328" i="1"/>
  <c r="F1181" i="1"/>
  <c r="H1650" i="1"/>
  <c r="H1649" i="1" s="1"/>
  <c r="H1553" i="1"/>
  <c r="H1552" i="1" s="1"/>
  <c r="H1551" i="1" s="1"/>
  <c r="H1600" i="1"/>
  <c r="H1599" i="1" s="1"/>
  <c r="H1598" i="1" s="1"/>
  <c r="H1509" i="1"/>
  <c r="H1508" i="1" s="1"/>
  <c r="H1507" i="1" s="1"/>
  <c r="H1158" i="1"/>
  <c r="H1157" i="1" s="1"/>
  <c r="H1156" i="1" s="1"/>
  <c r="G1656" i="1"/>
  <c r="G1560" i="1"/>
  <c r="G1607" i="1"/>
  <c r="G1412" i="1"/>
  <c r="G1328" i="1"/>
  <c r="G1327" i="1" s="1"/>
  <c r="G1326" i="1" s="1"/>
  <c r="G1181" i="1"/>
  <c r="G1180" i="1" s="1"/>
  <c r="G1179" i="1" s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H1180" i="1" s="1"/>
  <c r="H1179" i="1" s="1"/>
  <c r="I1656" i="1"/>
  <c r="I1607" i="1"/>
  <c r="I1560" i="1"/>
  <c r="I1412" i="1"/>
  <c r="I1411" i="1" s="1"/>
  <c r="I1410" i="1" s="1"/>
  <c r="I1328" i="1"/>
  <c r="I1327" i="1" s="1"/>
  <c r="I1326" i="1" s="1"/>
  <c r="I1181" i="1"/>
  <c r="I1180" i="1" s="1"/>
  <c r="I1179" i="1" s="1"/>
  <c r="G1650" i="1"/>
  <c r="G1553" i="1"/>
  <c r="G1600" i="1"/>
  <c r="G1509" i="1"/>
  <c r="G1158" i="1"/>
  <c r="G1157" i="1" s="1"/>
  <c r="G1156" i="1" s="1"/>
  <c r="I1650" i="1"/>
  <c r="I1649" i="1" s="1"/>
  <c r="I1553" i="1"/>
  <c r="I1552" i="1" s="1"/>
  <c r="I1551" i="1" s="1"/>
  <c r="I1600" i="1"/>
  <c r="I1509" i="1"/>
  <c r="I1158" i="1"/>
  <c r="F1650" i="1"/>
  <c r="F1600" i="1"/>
  <c r="F1553" i="1"/>
  <c r="F1552" i="1" s="1"/>
  <c r="F1551" i="1" s="1"/>
  <c r="F1509" i="1"/>
  <c r="F1508" i="1" s="1"/>
  <c r="F1507" i="1" s="1"/>
  <c r="F1158" i="1"/>
  <c r="F1157" i="1" s="1"/>
  <c r="F1156" i="1" s="1"/>
  <c r="I1157" i="1"/>
  <c r="I1156" i="1" s="1"/>
  <c r="F1327" i="1"/>
  <c r="F1326" i="1" s="1"/>
  <c r="F1180" i="1"/>
  <c r="F1179" i="1" s="1"/>
  <c r="G1559" i="1"/>
  <c r="G1558" i="1" s="1"/>
  <c r="F1599" i="1"/>
  <c r="F1598" i="1" s="1"/>
  <c r="G1649" i="1"/>
  <c r="G1599" i="1"/>
  <c r="G1598" i="1" s="1"/>
  <c r="G1552" i="1"/>
  <c r="G1551" i="1" s="1"/>
  <c r="G1508" i="1"/>
  <c r="G1507" i="1" s="1"/>
  <c r="F1649" i="1"/>
  <c r="I1508" i="1"/>
  <c r="I1507" i="1" s="1"/>
  <c r="I1599" i="1"/>
  <c r="I1598" i="1" s="1"/>
  <c r="I1559" i="1"/>
  <c r="I1558" i="1" s="1"/>
  <c r="I1606" i="1"/>
  <c r="I1605" i="1" s="1"/>
  <c r="G1606" i="1"/>
  <c r="G1605" i="1" s="1"/>
  <c r="G1411" i="1"/>
  <c r="G1410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K1553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412" i="1" s="1"/>
  <c r="K36" i="1"/>
  <c r="K1560" i="1" s="1"/>
  <c r="K1509" i="1" l="1"/>
  <c r="J1651" i="1"/>
  <c r="J1601" i="1"/>
  <c r="J1554" i="1"/>
  <c r="J1510" i="1"/>
  <c r="J1159" i="1"/>
  <c r="K1158" i="1"/>
  <c r="K1600" i="1"/>
  <c r="J1553" i="1"/>
  <c r="K1328" i="1"/>
  <c r="J1328" i="1"/>
  <c r="K1412" i="1"/>
  <c r="K1651" i="1"/>
  <c r="K1510" i="1"/>
  <c r="K1159" i="1"/>
  <c r="K1554" i="1"/>
  <c r="K1601" i="1"/>
  <c r="J1509" i="1"/>
  <c r="J1600" i="1"/>
  <c r="K1561" i="1"/>
  <c r="K1608" i="1"/>
  <c r="K1413" i="1"/>
  <c r="K1657" i="1"/>
  <c r="K1329" i="1"/>
  <c r="K1182" i="1"/>
  <c r="J1657" i="1"/>
  <c r="J1608" i="1"/>
  <c r="J1561" i="1"/>
  <c r="J1413" i="1"/>
  <c r="J1329" i="1"/>
  <c r="J1182" i="1"/>
  <c r="J1158" i="1"/>
  <c r="J1157" i="1" s="1"/>
  <c r="J1156" i="1" s="1"/>
  <c r="K1650" i="1"/>
  <c r="K1181" i="1"/>
  <c r="J1607" i="1"/>
  <c r="K1607" i="1"/>
  <c r="J1650" i="1"/>
  <c r="J1181" i="1"/>
  <c r="J1560" i="1"/>
  <c r="K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<sst xmlns="http://schemas.openxmlformats.org/spreadsheetml/2006/main" count="4755" uniqueCount="2179">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</sst>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0.34998112459522679</v>
          </cell>
          <cell r="G4">
            <v>0.71878674311347168</v>
          </cell>
          <cell r="H4">
            <v>0.75135618187965714</v>
          </cell>
          <cell r="I4">
            <v>1.4730056906275557</v>
          </cell>
          <cell r="J4">
            <v>2.2093936638425227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0.34998112459522679</v>
          </cell>
          <cell r="G5">
            <v>0.71878674311347168</v>
          </cell>
          <cell r="H5">
            <v>0.75135618187965714</v>
          </cell>
          <cell r="I5">
            <v>1.4730056906275557</v>
          </cell>
          <cell r="J5">
            <v>2.2093936638425227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4.3779738161574301E-2</v>
          </cell>
          <cell r="G6">
            <v>3.3359923913000501E-2</v>
          </cell>
          <cell r="H6">
            <v>1.18189803626171E-3</v>
          </cell>
          <cell r="I6">
            <v>4.3233468143283799E-2</v>
          </cell>
          <cell r="J6">
            <v>8.2215914281430796E-2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4.3779738161574301E-2</v>
          </cell>
          <cell r="G7">
            <v>7.7139662074574802E-2</v>
          </cell>
          <cell r="H7">
            <v>7.8321560110836505E-2</v>
          </cell>
          <cell r="I7">
            <v>0.17409469467052899</v>
          </cell>
          <cell r="J7">
            <v>0.25631060895196001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3.2698954516981407</v>
          </cell>
          <cell r="F8">
            <v>3.8341744127243165</v>
          </cell>
          <cell r="G8">
            <v>3.8658730885067167</v>
          </cell>
          <cell r="H8">
            <v>3.9433776086734693</v>
          </cell>
          <cell r="I8">
            <v>4.228194664715363</v>
          </cell>
          <cell r="J8">
            <v>4.4260327390663088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3.2698954516981407</v>
          </cell>
          <cell r="F9">
            <v>3.8341744127243165</v>
          </cell>
          <cell r="G9">
            <v>3.8658730885067167</v>
          </cell>
          <cell r="H9">
            <v>3.9433776086734693</v>
          </cell>
          <cell r="I9">
            <v>4.228194664715363</v>
          </cell>
          <cell r="J9">
            <v>4.4260327390663088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0.67087075272433816</v>
          </cell>
          <cell r="F10">
            <v>0.11574186710903948</v>
          </cell>
          <cell r="G10">
            <v>0.1389804033214582</v>
          </cell>
          <cell r="H10">
            <v>0.35606047260141133</v>
          </cell>
          <cell r="I10">
            <v>0.62592785589333866</v>
          </cell>
          <cell r="J10">
            <v>0.40129144197828259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2.0878445633350369</v>
          </cell>
          <cell r="F11">
            <v>0.33729355582996484</v>
          </cell>
          <cell r="G11">
            <v>0.36374757028217181</v>
          </cell>
          <cell r="H11">
            <v>0.75569373467713441</v>
          </cell>
          <cell r="I11">
            <v>0.70893095768632852</v>
          </cell>
          <cell r="J11">
            <v>0.44353264639705031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216.765209452639</v>
          </cell>
          <cell r="F12">
            <v>29.141099526490699</v>
          </cell>
          <cell r="G12">
            <v>27.1681965004157</v>
          </cell>
          <cell r="H12">
            <v>58.8053307036989</v>
          </cell>
          <cell r="I12">
            <v>102.317186099555</v>
          </cell>
          <cell r="J12">
            <v>64.9838107768702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3.8433547775290635</v>
          </cell>
          <cell r="F13">
            <v>0.51668616181721083</v>
          </cell>
          <cell r="G13">
            <v>0.48170561170949844</v>
          </cell>
          <cell r="H13">
            <v>1.0426477075123921</v>
          </cell>
          <cell r="I13">
            <v>1.8141345053112514</v>
          </cell>
          <cell r="J13">
            <v>1.1521952265402524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1.17877906495608E-4</v>
          </cell>
          <cell r="G14">
            <v>4.6458042779742702E-3</v>
          </cell>
          <cell r="H14">
            <v>3.1639200133822397E-2</v>
          </cell>
          <cell r="I14">
            <v>4.2707362807625597E-2</v>
          </cell>
          <cell r="J14">
            <v>3.90866090922155E-3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3.6915989224653806E-2</v>
          </cell>
          <cell r="F15">
            <v>2.7311644469838112E-2</v>
          </cell>
          <cell r="G15">
            <v>3.1872738732132984E-2</v>
          </cell>
          <cell r="H15">
            <v>4.4550061590222581E-2</v>
          </cell>
          <cell r="I15">
            <v>8.0006001751212433E-2</v>
          </cell>
          <cell r="J15">
            <v>5.5747338874387854E-2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6.7995529393545846</v>
          </cell>
          <cell r="F16">
            <v>7.160666606549472E-2</v>
          </cell>
          <cell r="G16">
            <v>6.065121017709417E-2</v>
          </cell>
          <cell r="H16">
            <v>2.3663464472162749E-2</v>
          </cell>
          <cell r="I16">
            <v>2.6550397944909709E-2</v>
          </cell>
          <cell r="J16">
            <v>1.7543847937192172E-2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6.7995529393545846</v>
          </cell>
          <cell r="F17">
            <v>7.160666606549472E-2</v>
          </cell>
          <cell r="G17">
            <v>6.065121017709417E-2</v>
          </cell>
          <cell r="H17">
            <v>2.3663464472162749E-2</v>
          </cell>
          <cell r="I17">
            <v>2.6550397944909709E-2</v>
          </cell>
          <cell r="J17">
            <v>1.7543847937192172E-2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1.3855709372784201E-4</v>
          </cell>
          <cell r="F18">
            <v>1.2660744626409701E-4</v>
          </cell>
          <cell r="G18">
            <v>1.34933142328385E-4</v>
          </cell>
          <cell r="H18">
            <v>1.48217676146141E-4</v>
          </cell>
          <cell r="I18">
            <v>1.14909209563279E-4</v>
          </cell>
          <cell r="J18">
            <v>1.37422050512312E-4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1.4995829330280739</v>
          </cell>
          <cell r="F19">
            <v>7.8247804994729941E-2</v>
          </cell>
          <cell r="G19">
            <v>7.2735063074669926E-2</v>
          </cell>
          <cell r="H19">
            <v>6.3854787295329007E-2</v>
          </cell>
          <cell r="I19">
            <v>6.3459358253406428E-2</v>
          </cell>
          <cell r="J19">
            <v>6.3315138093555046E-2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0.17584967813050753</v>
          </cell>
          <cell r="F20">
            <v>0.17631032275334249</v>
          </cell>
          <cell r="G20">
            <v>0.17842558663545738</v>
          </cell>
          <cell r="H20">
            <v>0.13123683625570892</v>
          </cell>
          <cell r="I20">
            <v>0.15866032984654682</v>
          </cell>
          <cell r="J20">
            <v>0.14306012045963881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0.17584967813050742</v>
          </cell>
          <cell r="F21">
            <v>0.1763103227533423</v>
          </cell>
          <cell r="G21">
            <v>0.17842558663545724</v>
          </cell>
          <cell r="H21">
            <v>0.1312368362557087</v>
          </cell>
          <cell r="I21">
            <v>0.15866032984654663</v>
          </cell>
          <cell r="J21">
            <v>0.1430601204596387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0.19461776621702184</v>
          </cell>
          <cell r="F22">
            <v>0.19512717688873599</v>
          </cell>
          <cell r="G22">
            <v>0.1974663727516501</v>
          </cell>
          <cell r="H22">
            <v>0.1452819949221405</v>
          </cell>
          <cell r="I22">
            <v>0.17560867107745842</v>
          </cell>
          <cell r="J22">
            <v>0.15835733798629389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0.19461776621702184</v>
          </cell>
          <cell r="F23">
            <v>0.19512717688873599</v>
          </cell>
          <cell r="G23">
            <v>0.1974663727516501</v>
          </cell>
          <cell r="H23">
            <v>0.1452819949221405</v>
          </cell>
          <cell r="I23">
            <v>0.17560867107745842</v>
          </cell>
          <cell r="J23">
            <v>0.15835733798629389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7.3817783621304298E-2</v>
          </cell>
          <cell r="F24">
            <v>1.9192247403647801E-4</v>
          </cell>
          <cell r="G24">
            <v>2.0597233526069701E-4</v>
          </cell>
          <cell r="H24">
            <v>2.3777273282311E-4</v>
          </cell>
          <cell r="I24">
            <v>2.0462103929614799E-3</v>
          </cell>
          <cell r="J24">
            <v>4.6925824130686002E-2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7.3818677680754341E-2</v>
          </cell>
          <cell r="F25">
            <v>7.3971089969276316E-2</v>
          </cell>
          <cell r="G25">
            <v>7.407412359531855E-2</v>
          </cell>
          <cell r="H25">
            <v>5.4234674475181488E-2</v>
          </cell>
          <cell r="I25">
            <v>6.5696516210786496E-2</v>
          </cell>
          <cell r="J25">
            <v>5.9045854166009958E-2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2.7665134496768738E-4</v>
          </cell>
          <cell r="F26">
            <v>4.6179247093394585E-3</v>
          </cell>
          <cell r="G26">
            <v>0.87960664827121082</v>
          </cell>
          <cell r="H26">
            <v>0.37281716832512618</v>
          </cell>
          <cell r="I26">
            <v>1.1369970866364731</v>
          </cell>
          <cell r="J26">
            <v>1.1892350577979767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2.7665134496768689E-4</v>
          </cell>
          <cell r="F27">
            <v>4.6141532430871261E-3</v>
          </cell>
          <cell r="G27">
            <v>0.87848470101576348</v>
          </cell>
          <cell r="H27">
            <v>0.37281716832512712</v>
          </cell>
          <cell r="I27">
            <v>1.136997086636474</v>
          </cell>
          <cell r="J27">
            <v>1.1892350577979767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4.5539316071379309E-4</v>
          </cell>
          <cell r="F28">
            <v>5.731761426746469E-3</v>
          </cell>
          <cell r="G28">
            <v>1.0472646200404283</v>
          </cell>
          <cell r="H28">
            <v>0.42863932912318614</v>
          </cell>
          <cell r="I28">
            <v>1.2226913608036694</v>
          </cell>
          <cell r="J28">
            <v>1.2013613814187112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4.5539316071379309E-4</v>
          </cell>
          <cell r="F29">
            <v>5.731761426746469E-3</v>
          </cell>
          <cell r="G29">
            <v>1.0472646200404283</v>
          </cell>
          <cell r="H29">
            <v>0.42863932912318614</v>
          </cell>
          <cell r="I29">
            <v>1.2226913608036694</v>
          </cell>
          <cell r="J29">
            <v>1.2013613814187112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0.39086886086960798</v>
          </cell>
          <cell r="F30">
            <v>6.8821717700982103E-3</v>
          </cell>
          <cell r="G30">
            <v>1.8633627696103501E-2</v>
          </cell>
          <cell r="H30">
            <v>7.1414894294026402E-3</v>
          </cell>
          <cell r="I30">
            <v>1.4282909524845599E-2</v>
          </cell>
          <cell r="J30">
            <v>9.9891076995638397E-3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0.39086886086960798</v>
          </cell>
          <cell r="F31">
            <v>0.39657525898128748</v>
          </cell>
          <cell r="G31">
            <v>0.4121506773987586</v>
          </cell>
          <cell r="H31">
            <v>0.41371093186739599</v>
          </cell>
          <cell r="I31">
            <v>0.5744969319700296</v>
          </cell>
          <cell r="J31">
            <v>0.25328861709202327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0.20785858620469308</v>
          </cell>
          <cell r="J32">
            <v>0.10562522714938599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0.20995816788352839</v>
          </cell>
          <cell r="J33">
            <v>0.10669214863574356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2.4516336068083401E-4</v>
          </cell>
          <cell r="I34">
            <v>9.100594643755E-2</v>
          </cell>
          <cell r="J34">
            <v>1.7413751200734801E-3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2.4516336068083401E-4</v>
          </cell>
          <cell r="I35">
            <v>9.1942900568155295E-2</v>
          </cell>
          <cell r="J35">
            <v>9.3684275688228805E-2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0.17588859903515666</v>
          </cell>
          <cell r="F36">
            <v>0.17600304308875836</v>
          </cell>
          <cell r="G36">
            <v>0.17826752114685357</v>
          </cell>
          <cell r="H36">
            <v>0.13113474097165745</v>
          </cell>
          <cell r="I36">
            <v>0.15966975753621329</v>
          </cell>
          <cell r="J36">
            <v>0.14634471898452142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0.17588859903515636</v>
          </cell>
          <cell r="F37">
            <v>0.176003043088758</v>
          </cell>
          <cell r="G37">
            <v>0.1782675211468534</v>
          </cell>
          <cell r="H37">
            <v>0.13113474097165728</v>
          </cell>
          <cell r="I37">
            <v>0.15966975753621315</v>
          </cell>
          <cell r="J37">
            <v>0.14634471898452128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0.1946608074757534</v>
          </cell>
          <cell r="F38">
            <v>0.19478736712478489</v>
          </cell>
          <cell r="G38">
            <v>0.19729157369278633</v>
          </cell>
          <cell r="H38">
            <v>0.14516909134158645</v>
          </cell>
          <cell r="I38">
            <v>0.17672496162395243</v>
          </cell>
          <cell r="J38">
            <v>0.16198984841244143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0.1946608074757534</v>
          </cell>
          <cell r="F39">
            <v>0.19478736712478489</v>
          </cell>
          <cell r="G39">
            <v>0.19729157369278633</v>
          </cell>
          <cell r="H39">
            <v>0.14516909134158645</v>
          </cell>
          <cell r="I39">
            <v>0.17672496162395243</v>
          </cell>
          <cell r="J39">
            <v>0.16198984841244143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7.3778076609236798E-2</v>
          </cell>
          <cell r="F40">
            <v>1.91901329675565E-4</v>
          </cell>
          <cell r="G40">
            <v>2.0515159778122601E-4</v>
          </cell>
          <cell r="H40">
            <v>2.3562145410971401E-4</v>
          </cell>
          <cell r="I40">
            <v>2.09791045518005E-3</v>
          </cell>
          <cell r="J40">
            <v>4.8157133668562703E-2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7.3778758152390433E-2</v>
          </cell>
          <cell r="F41">
            <v>7.3931185100690688E-2</v>
          </cell>
          <cell r="G41">
            <v>7.4033535701714281E-2</v>
          </cell>
          <cell r="H41">
            <v>5.4202311179042451E-2</v>
          </cell>
          <cell r="I41">
            <v>6.6073955891549491E-2</v>
          </cell>
          <cell r="J41">
            <v>6.0360212499106676E-2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2.7772519740685109</v>
          </cell>
          <cell r="J42">
            <v>4.4500706593989356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712.99585906430991</v>
          </cell>
          <cell r="J43">
            <v>1142.4537572825743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-712.995859064309</v>
          </cell>
          <cell r="J44">
            <v>-1142.45375728258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770.01051784783397</v>
          </cell>
          <cell r="J45">
            <v>1209.61763109501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8.297527131980976</v>
          </cell>
          <cell r="J46">
            <v>13.034672748868656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0.10548486317207099</v>
          </cell>
          <cell r="J47">
            <v>6.0756909241105002E-2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0.10548486317207099</v>
          </cell>
          <cell r="J48">
            <v>0.16621044640484009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5.4893190647203639E-2</v>
          </cell>
          <cell r="G49">
            <v>7.2650121480262134E-2</v>
          </cell>
          <cell r="H49">
            <v>0.11472350596653268</v>
          </cell>
          <cell r="I49">
            <v>0.27123136126747738</v>
          </cell>
          <cell r="J49">
            <v>0.4568308846203718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2.1734436737157092</v>
          </cell>
          <cell r="F50">
            <v>3.82742363840112</v>
          </cell>
          <cell r="G50">
            <v>3.8529950148239753</v>
          </cell>
          <cell r="H50">
            <v>4.1176846937674583</v>
          </cell>
          <cell r="I50">
            <v>3.5868266181081712</v>
          </cell>
          <cell r="J50">
            <v>3.3884865331859677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2.0465138052757759</v>
          </cell>
          <cell r="F51">
            <v>3.5396132326756518</v>
          </cell>
          <cell r="G51">
            <v>3.4879599014413207</v>
          </cell>
          <cell r="H51">
            <v>3.287087341875885</v>
          </cell>
          <cell r="I51">
            <v>2.5163697692551619</v>
          </cell>
          <cell r="J51">
            <v>2.1162017472241827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4.1213744457718162</v>
          </cell>
          <cell r="F52">
            <v>1.9081274380729707</v>
          </cell>
          <cell r="G52">
            <v>1.9085792241601511</v>
          </cell>
          <cell r="H52">
            <v>1.909171344185419</v>
          </cell>
          <cell r="I52">
            <v>1.9111672393520998</v>
          </cell>
          <cell r="J52">
            <v>1.9276940921777117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0.35053622978686544</v>
          </cell>
          <cell r="G53">
            <v>0.40271150385043092</v>
          </cell>
          <cell r="H53">
            <v>0.46746656612920251</v>
          </cell>
          <cell r="I53">
            <v>0.63971570444576542</v>
          </cell>
          <cell r="J53">
            <v>0.86238147283289412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9.2202003098119274</v>
          </cell>
          <cell r="F54">
            <v>10.700570857238111</v>
          </cell>
          <cell r="G54">
            <v>10.725654984835453</v>
          </cell>
          <cell r="H54">
            <v>10.874242886033027</v>
          </cell>
          <cell r="I54">
            <v>9.7356232555653346</v>
          </cell>
          <cell r="J54">
            <v>9.4767156628501823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0.62852552971967302</v>
          </cell>
          <cell r="F55">
            <v>3.8296508179077801E-2</v>
          </cell>
          <cell r="G55">
            <v>7.5205725206284402E-3</v>
          </cell>
          <cell r="H55">
            <v>8.1171571135683299E-3</v>
          </cell>
          <cell r="I55">
            <v>1.28153280647255E-2</v>
          </cell>
          <cell r="J55">
            <v>2.9406866146807101E-2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0.62852552971967302</v>
          </cell>
          <cell r="F56">
            <v>0.66682203789875105</v>
          </cell>
          <cell r="G56">
            <v>0.67434261041937904</v>
          </cell>
          <cell r="H56">
            <v>0.68245976753294801</v>
          </cell>
          <cell r="I56">
            <v>0.71043540738523503</v>
          </cell>
          <cell r="J56">
            <v>0.73984227353204202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8.6745135074883531E-2</v>
          </cell>
          <cell r="F57">
            <v>6.6332104566462742E-3</v>
          </cell>
          <cell r="G57">
            <v>0.14994843218564274</v>
          </cell>
          <cell r="H57">
            <v>0.12836646751325473</v>
          </cell>
          <cell r="I57">
            <v>0.28121623659514189</v>
          </cell>
          <cell r="J57">
            <v>0.17913369173927096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8.6745135074883725E-2</v>
          </cell>
          <cell r="F58">
            <v>6.6287912624713079E-3</v>
          </cell>
          <cell r="G58">
            <v>0.14979239843727077</v>
          </cell>
          <cell r="H58">
            <v>0.12836646751325473</v>
          </cell>
          <cell r="I58">
            <v>0.28121623659514267</v>
          </cell>
          <cell r="J58">
            <v>0.1791336917392711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0.11577402835233706</v>
          </cell>
          <cell r="F59">
            <v>8.8417567882835783E-3</v>
          </cell>
          <cell r="G59">
            <v>0.1935956962692634</v>
          </cell>
          <cell r="H59">
            <v>0.1605719326774121</v>
          </cell>
          <cell r="I59">
            <v>0.33095647957697427</v>
          </cell>
          <cell r="J59">
            <v>0.19915128355752143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0.11577402835233706</v>
          </cell>
          <cell r="F60">
            <v>8.8417567882835783E-3</v>
          </cell>
          <cell r="G60">
            <v>0.1935956962692634</v>
          </cell>
          <cell r="H60">
            <v>0.1605719326774121</v>
          </cell>
          <cell r="I60">
            <v>0.33095647957697427</v>
          </cell>
          <cell r="J60">
            <v>0.19915128355752143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0.42648996430277403</v>
          </cell>
          <cell r="F61">
            <v>7.2020385018999201E-3</v>
          </cell>
          <cell r="G61">
            <v>7.4804168775736502E-3</v>
          </cell>
          <cell r="H61">
            <v>5.0781914702425299E-3</v>
          </cell>
          <cell r="I61">
            <v>4.24974163027119E-2</v>
          </cell>
          <cell r="J61">
            <v>5.65869703537797E-2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0.42648996430277403</v>
          </cell>
          <cell r="F62">
            <v>0.43228068510113177</v>
          </cell>
          <cell r="G62">
            <v>0.43603496369222644</v>
          </cell>
          <cell r="H62">
            <v>0.4329344064839904</v>
          </cell>
          <cell r="I62">
            <v>0.37808238393872712</v>
          </cell>
          <cell r="J62">
            <v>0.22596302187697234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0.14404253383771101</v>
          </cell>
          <cell r="I63">
            <v>0.20135350413541336</v>
          </cell>
          <cell r="J63">
            <v>7.025224495319965E-2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5.3357627340836274E-2</v>
          </cell>
          <cell r="I64">
            <v>7.7802281076129381E-2</v>
          </cell>
          <cell r="J64">
            <v>2.8266921964016613E-2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0.26589108296234754</v>
          </cell>
          <cell r="I65">
            <v>0.37619393626294084</v>
          </cell>
          <cell r="J65">
            <v>0.12036613298267694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4.76533704128306E-3</v>
          </cell>
          <cell r="I66">
            <v>7.7454880192622303E-4</v>
          </cell>
          <cell r="J66">
            <v>1.6025128291722499E-3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4.76533704128306E-3</v>
          </cell>
          <cell r="I67">
            <v>7.2170827018000717E-3</v>
          </cell>
          <cell r="J67">
            <v>3.5069767192278858E-3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3.5606847865334901</v>
          </cell>
          <cell r="F68">
            <v>3.4654000162472762</v>
          </cell>
          <cell r="G68">
            <v>0.34836794947038585</v>
          </cell>
          <cell r="H68">
            <v>6.8069166612977877E-2</v>
          </cell>
          <cell r="I68">
            <v>8.2337867418338304E-2</v>
          </cell>
          <cell r="J68">
            <v>2.7570195085192081E-2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330.07547971165502</v>
          </cell>
          <cell r="F69">
            <v>321.24258150612297</v>
          </cell>
          <cell r="G69">
            <v>32.293708915904801</v>
          </cell>
          <cell r="H69">
            <v>6.3100117450230497</v>
          </cell>
          <cell r="I69">
            <v>7.6327203096799598</v>
          </cell>
          <cell r="J69">
            <v>2.5557570843973001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3.5606847865334901</v>
          </cell>
          <cell r="F70">
            <v>3.4654000162472762</v>
          </cell>
          <cell r="G70">
            <v>0.34836794947038585</v>
          </cell>
          <cell r="H70">
            <v>6.8069166612977877E-2</v>
          </cell>
          <cell r="I70">
            <v>8.2337867418338304E-2</v>
          </cell>
          <cell r="J70">
            <v>2.7570195085192081E-2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1.5882286677806616E-3</v>
          </cell>
          <cell r="F71">
            <v>2.1781425124271646E-3</v>
          </cell>
          <cell r="G71">
            <v>2.2592981820574384E-3</v>
          </cell>
          <cell r="H71">
            <v>0.10216419276115977</v>
          </cell>
          <cell r="I71">
            <v>0.26515462426015318</v>
          </cell>
          <cell r="J71">
            <v>9.8268826663640813E-2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1.5882286677806651E-3</v>
          </cell>
          <cell r="F72">
            <v>2.1766913848372768E-3</v>
          </cell>
          <cell r="G72">
            <v>2.2569471953955717E-3</v>
          </cell>
          <cell r="H72">
            <v>0.10216419276115977</v>
          </cell>
          <cell r="I72">
            <v>0.2651546242601539</v>
          </cell>
          <cell r="J72">
            <v>9.826882666364091E-2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1.2068518968498981E-3</v>
          </cell>
          <cell r="F73">
            <v>1.5357495899228555E-3</v>
          </cell>
          <cell r="G73">
            <v>1.6371845827228024E-3</v>
          </cell>
          <cell r="H73">
            <v>0.1278190892433721</v>
          </cell>
          <cell r="I73">
            <v>0.31206046506529211</v>
          </cell>
          <cell r="J73">
            <v>0.10930143347454759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1.2068518968498981E-3</v>
          </cell>
          <cell r="F74">
            <v>1.5357495899228555E-3</v>
          </cell>
          <cell r="G74">
            <v>1.6371845827228024E-3</v>
          </cell>
          <cell r="H74">
            <v>0.1278190892433721</v>
          </cell>
          <cell r="I74">
            <v>0.31206046506529211</v>
          </cell>
          <cell r="J74">
            <v>0.10930143347454759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0.42797612385317102</v>
          </cell>
          <cell r="F75">
            <v>1.24705132307641E-2</v>
          </cell>
          <cell r="G75">
            <v>1.7658671599038001E-2</v>
          </cell>
          <cell r="H75">
            <v>1.41222855704523E-2</v>
          </cell>
          <cell r="I75">
            <v>4.7315776305759297E-2</v>
          </cell>
          <cell r="J75">
            <v>8.7694289879463205E-2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0.42797612385317102</v>
          </cell>
          <cell r="F76">
            <v>0.43835071838953626</v>
          </cell>
          <cell r="G76">
            <v>0.45097840615937579</v>
          </cell>
          <cell r="H76">
            <v>0.45716490832923878</v>
          </cell>
          <cell r="I76">
            <v>0.58270936968613074</v>
          </cell>
          <cell r="J76">
            <v>0.34171640192043956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12.551986098146863</v>
          </cell>
          <cell r="J77">
            <v>59.836396799771727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-12.5519860981469</v>
          </cell>
          <cell r="J78">
            <v>-59.836396799771698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0.13628242137799898</v>
          </cell>
          <cell r="J79">
            <v>0.65563029404483408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16.818796884109499</v>
          </cell>
          <cell r="J80">
            <v>69.162552869147305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0.29820561851258026</v>
          </cell>
          <cell r="J81">
            <v>1.2262863983891363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2.64234328613276E-2</v>
          </cell>
          <cell r="J82">
            <v>5.2888043427806605E-2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2.64234328613276E-2</v>
          </cell>
          <cell r="J83">
            <v>2.6598605301581001E-2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2.64234328613276E-2</v>
          </cell>
          <cell r="J84">
            <v>5.2888043427806605E-2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0.46516392240575505</v>
          </cell>
          <cell r="J85">
            <v>0.71351622769965706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796.36295891149859</v>
          </cell>
          <cell r="J86">
            <v>1091.3098570031489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-796.36295891149803</v>
          </cell>
          <cell r="J87">
            <v>-1091.30985700315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4.3644793790002696</v>
          </cell>
          <cell r="J88">
            <v>6.3217537774189534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894.78984147359404</v>
          </cell>
          <cell r="J89">
            <v>1226.19085056534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9.6421319124309672</v>
          </cell>
          <cell r="J90">
            <v>13.213263475919566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2.71423275137271E-2</v>
          </cell>
          <cell r="J91">
            <v>1.29471006099316E-2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2.71423275137271E-2</v>
          </cell>
          <cell r="J92">
            <v>4.0056728616829941E-2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2.6549552762138098</v>
          </cell>
          <cell r="I93">
            <v>6.7775134773752796</v>
          </cell>
          <cell r="J93">
            <v>4.9165479220835699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2.2143456771825835E-2</v>
          </cell>
          <cell r="I94">
            <v>5.6046671734890655E-2</v>
          </cell>
          <cell r="J94">
            <v>3.9227775974071018E-2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1.9770943546273061E-2</v>
          </cell>
          <cell r="I95">
            <v>5.2874218617821336E-2</v>
          </cell>
          <cell r="J95">
            <v>3.9227775974071018E-2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4.7073675110173963E-2</v>
          </cell>
          <cell r="I96">
            <v>0.12016867867686677</v>
          </cell>
          <cell r="J96">
            <v>8.71728354979356E-2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1.75650351203599E-3</v>
          </cell>
          <cell r="I97">
            <v>8.1998899131779606E-5</v>
          </cell>
          <cell r="J97">
            <v>7.0476309303276895E-4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1.75650351203599E-3</v>
          </cell>
          <cell r="I98">
            <v>4.7322500089733719E-3</v>
          </cell>
          <cell r="J98">
            <v>3.5378881064529787E-3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460.23856189768298</v>
          </cell>
          <cell r="F99">
            <v>93.516794609096195</v>
          </cell>
          <cell r="G99">
            <v>86.258420462900702</v>
          </cell>
          <cell r="H99">
            <v>52.921138454373597</v>
          </cell>
          <cell r="I99">
            <v>40.475757473436403</v>
          </cell>
          <cell r="J99">
            <v>30.2215463469526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8.3608084553159845</v>
          </cell>
          <cell r="F100">
            <v>1.6659425419275784</v>
          </cell>
          <cell r="G100">
            <v>1.7828119946601686</v>
          </cell>
          <cell r="H100">
            <v>0.99932540872883002</v>
          </cell>
          <cell r="I100">
            <v>1.1826309960697921</v>
          </cell>
          <cell r="J100">
            <v>1.8268722558543025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8.1602581896752149</v>
          </cell>
          <cell r="F101">
            <v>1.658099195196741</v>
          </cell>
          <cell r="G101">
            <v>1.5294046181365368</v>
          </cell>
          <cell r="H101">
            <v>0.93831805770165966</v>
          </cell>
          <cell r="I101">
            <v>0.71765527435170806</v>
          </cell>
          <cell r="J101">
            <v>0.53584302033603981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0.22725986810415799</v>
          </cell>
          <cell r="F102">
            <v>1.3165399407864821E-2</v>
          </cell>
          <cell r="G102">
            <v>0.25550937542329855</v>
          </cell>
          <cell r="H102">
            <v>5.2642787866910443E-2</v>
          </cell>
          <cell r="I102">
            <v>0.44473098370127923</v>
          </cell>
          <cell r="J102">
            <v>1.2675524352469065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1.0035040945219598E-3</v>
          </cell>
          <cell r="H103">
            <v>1.1860138191909371E-2</v>
          </cell>
          <cell r="I103">
            <v>2.4325904668375805E-2</v>
          </cell>
          <cell r="J103">
            <v>2.9616251871314496E-2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3.3999342037859502E-2</v>
          </cell>
          <cell r="F104">
            <v>2.1466689069474999E-4</v>
          </cell>
          <cell r="G104">
            <v>3.0998314432491102E-4</v>
          </cell>
          <cell r="H104">
            <v>4.3516632258909998E-4</v>
          </cell>
          <cell r="I104">
            <v>9.2588148791466303E-4</v>
          </cell>
          <cell r="J104">
            <v>1.92259903824436E-3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1.0615113365788396</v>
          </cell>
          <cell r="F105">
            <v>1.0617260034695344</v>
          </cell>
          <cell r="G105">
            <v>1.0620359866138593</v>
          </cell>
          <cell r="H105">
            <v>1.0624711529364483</v>
          </cell>
          <cell r="I105">
            <v>1.0641036511135673</v>
          </cell>
          <cell r="J105">
            <v>0.76319093692559159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777.28456050961802</v>
          </cell>
          <cell r="F106">
            <v>655.80548037797496</v>
          </cell>
          <cell r="G106">
            <v>605.35850746220899</v>
          </cell>
          <cell r="H106">
            <v>514.44486610617105</v>
          </cell>
          <cell r="I106">
            <v>239.10278693863401</v>
          </cell>
          <cell r="J106">
            <v>2.8431928079144402E-2</v>
          </cell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10.370461363707566</v>
          </cell>
          <cell r="F107">
            <v>8.7496982982763285</v>
          </cell>
          <cell r="G107">
            <v>8.1698781352192267</v>
          </cell>
          <cell r="H107">
            <v>7.0122468064336445</v>
          </cell>
          <cell r="I107">
            <v>4.1454177078992966</v>
          </cell>
          <cell r="J107">
            <v>0.95583195693339529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10.546601906507716</v>
          </cell>
          <cell r="F108">
            <v>8.8983104528897723</v>
          </cell>
          <cell r="G108">
            <v>8.2138196399214234</v>
          </cell>
          <cell r="H108">
            <v>6.9802559851583537</v>
          </cell>
          <cell r="I108">
            <v>3.2442711931972004</v>
          </cell>
          <cell r="J108">
            <v>3.8577921409965288E-4</v>
          </cell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9.4822501919985619E-2</v>
          </cell>
          <cell r="H109">
            <v>0.15154031278360261</v>
          </cell>
          <cell r="I109">
            <v>0.97213985790513913</v>
          </cell>
          <cell r="J109">
            <v>0.97210595999843874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1.7333528539568259</v>
          </cell>
          <cell r="F110">
            <v>1.2090500394898476</v>
          </cell>
          <cell r="G110">
            <v>0.15587298539775007</v>
          </cell>
          <cell r="H110">
            <v>5.8734288453577435E-2</v>
          </cell>
          <cell r="I110">
            <v>1.826643436926096E-2</v>
          </cell>
          <cell r="J110">
            <v>1.2608964170290102E-2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114.413397653335</v>
          </cell>
          <cell r="F111">
            <v>79.805749092087595</v>
          </cell>
          <cell r="G111">
            <v>10.288705972944101</v>
          </cell>
          <cell r="H111">
            <v>3.8768733586959701</v>
          </cell>
          <cell r="I111">
            <v>1.20571227862118</v>
          </cell>
          <cell r="J111">
            <v>0.83227972211132395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2.0286063413711912</v>
          </cell>
          <cell r="F112">
            <v>1.4149955512781502</v>
          </cell>
          <cell r="G112">
            <v>0.18242386476851236</v>
          </cell>
          <cell r="H112">
            <v>6.8738889338581077E-2</v>
          </cell>
          <cell r="I112">
            <v>2.1377877280517304E-2</v>
          </cell>
          <cell r="J112">
            <v>1.4756732661548295E-2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5.7782822145760497E-3</v>
          </cell>
          <cell r="F113">
            <v>4.08592089263845E-3</v>
          </cell>
          <cell r="G113">
            <v>1.61733038730048E-3</v>
          </cell>
          <cell r="H113">
            <v>2.9398154806835799E-3</v>
          </cell>
          <cell r="I113">
            <v>6.2066237833464499E-3</v>
          </cell>
          <cell r="J113">
            <v>7.3317254412139004E-3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0.52665228509057604</v>
          </cell>
          <cell r="F114">
            <v>0.34546649513660443</v>
          </cell>
          <cell r="G114">
            <v>0.29606959750715595</v>
          </cell>
          <cell r="H114">
            <v>0.1236677437608876</v>
          </cell>
          <cell r="I114">
            <v>6.013059237931561E-2</v>
          </cell>
          <cell r="J114">
            <v>5.2889921191472337E-2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15.014260126545022</v>
          </cell>
          <cell r="F115">
            <v>9.287552442377768</v>
          </cell>
          <cell r="G115">
            <v>6.2872180066907539</v>
          </cell>
          <cell r="H115">
            <v>2.7240351560669365</v>
          </cell>
          <cell r="I115">
            <v>4.5021334758784928</v>
          </cell>
          <cell r="J115">
            <v>5.1825724817804177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15.014260126545022</v>
          </cell>
          <cell r="F116">
            <v>9.287552442377768</v>
          </cell>
          <cell r="G116">
            <v>6.2872180066907539</v>
          </cell>
          <cell r="H116">
            <v>2.7240351560669365</v>
          </cell>
          <cell r="I116">
            <v>4.5021334758784928</v>
          </cell>
          <cell r="J116">
            <v>5.1825724817804177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1.55162446139484E-4</v>
          </cell>
          <cell r="F117">
            <v>1.5692047020635501E-4</v>
          </cell>
          <cell r="G117">
            <v>2.2764061980703801E-4</v>
          </cell>
          <cell r="H117">
            <v>3.4111935318939399E-4</v>
          </cell>
          <cell r="I117">
            <v>4.89461624806218E-4</v>
          </cell>
          <cell r="J117">
            <v>5.5919838058603904E-4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1.0462001465748039</v>
          </cell>
          <cell r="F118">
            <v>1.038625349728336</v>
          </cell>
          <cell r="G118">
            <v>1.0380937047185359</v>
          </cell>
          <cell r="H118">
            <v>1.0379521948170334</v>
          </cell>
          <cell r="I118">
            <v>1.0382830093508342</v>
          </cell>
          <cell r="J118">
            <v>1.0389760856521872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1.4054888865139175</v>
          </cell>
          <cell r="F119">
            <v>1.2999905022700549</v>
          </cell>
          <cell r="G119">
            <v>1.3192570645017314</v>
          </cell>
          <cell r="H119">
            <v>1.2905214150761726</v>
          </cell>
          <cell r="I119">
            <v>0.8148112477662629</v>
          </cell>
          <cell r="J119">
            <v>0.50290858022227114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14.164254881922966</v>
          </cell>
          <cell r="F120">
            <v>13.056218832168742</v>
          </cell>
          <cell r="G120">
            <v>13.18145764678032</v>
          </cell>
          <cell r="H120">
            <v>12.783052279223124</v>
          </cell>
          <cell r="I120">
            <v>7.6451046982773025</v>
          </cell>
          <cell r="J120">
            <v>4.4557700207693243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2784.8607901959699</v>
          </cell>
          <cell r="F121">
            <v>2575.8244068215899</v>
          </cell>
          <cell r="G121">
            <v>2613.9995174437299</v>
          </cell>
          <cell r="H121">
            <v>2557.0621882809701</v>
          </cell>
          <cell r="I121">
            <v>1614.4815637376801</v>
          </cell>
          <cell r="J121">
            <v>996.472045814544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30.009275756422134</v>
          </cell>
          <cell r="F122">
            <v>27.756728521784378</v>
          </cell>
          <cell r="G122">
            <v>28.168098248316102</v>
          </cell>
          <cell r="H122">
            <v>27.554549442682827</v>
          </cell>
          <cell r="I122">
            <v>17.397430643725016</v>
          </cell>
          <cell r="J122">
            <v>10.737845321277421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1.97225894906683E-5</v>
          </cell>
          <cell r="G123">
            <v>5.12147589418525E-5</v>
          </cell>
          <cell r="H123">
            <v>1.9263727203604601E-4</v>
          </cell>
          <cell r="I123">
            <v>4.6065570734158297E-3</v>
          </cell>
          <cell r="J123">
            <v>1.1000491694952199E-2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7.6998677319473643E-2</v>
          </cell>
          <cell r="F124">
            <v>7.2198100323712017E-2</v>
          </cell>
          <cell r="G124">
            <v>7.2060952350587806E-2</v>
          </cell>
          <cell r="H124">
            <v>7.0645857763386305E-2</v>
          </cell>
          <cell r="I124">
            <v>5.5432844840890699E-2</v>
          </cell>
          <cell r="J124">
            <v>3.8404354836076238E-2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101.650947427573</v>
          </cell>
          <cell r="F125">
            <v>2.6264731610935099</v>
          </cell>
          <cell r="G125">
            <v>57.054740624992696</v>
          </cell>
          <cell r="H125">
            <v>41.786176190892903</v>
          </cell>
          <cell r="I125">
            <v>106.49830513049299</v>
          </cell>
          <cell r="J125">
            <v>106.01768980521599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4.4758102113545126E-2</v>
          </cell>
          <cell r="F126">
            <v>1.0514320598797127E-2</v>
          </cell>
          <cell r="G126">
            <v>0.17934919402259566</v>
          </cell>
          <cell r="H126">
            <v>0.18339442623052782</v>
          </cell>
          <cell r="I126">
            <v>0.5158547532899227</v>
          </cell>
          <cell r="J126">
            <v>0.53697540031514324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0.1077509865696458</v>
          </cell>
          <cell r="F127">
            <v>2.5056349194170529E-2</v>
          </cell>
          <cell r="G127">
            <v>0.42085379655566879</v>
          </cell>
          <cell r="H127">
            <v>0.41918725995549355</v>
          </cell>
          <cell r="I127">
            <v>1.1584106740545641</v>
          </cell>
          <cell r="J127">
            <v>1.1665327662018643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1.8023217629002335</v>
          </cell>
          <cell r="F128">
            <v>4.6568673069033943E-2</v>
          </cell>
          <cell r="G128">
            <v>1.0116088763296571</v>
          </cell>
          <cell r="H128">
            <v>0.74088964877469821</v>
          </cell>
          <cell r="I128">
            <v>1.8882678214626332</v>
          </cell>
          <cell r="J128">
            <v>1.8797462731421242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5.9050075676049497E-4</v>
          </cell>
          <cell r="G129">
            <v>1.41683229495495E-2</v>
          </cell>
          <cell r="H129">
            <v>6.9264281458666596E-4</v>
          </cell>
          <cell r="I129">
            <v>3.4042210194356998E-3</v>
          </cell>
          <cell r="J129">
            <v>2.2469394912033699E-2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4.1839102331991535E-3</v>
          </cell>
          <cell r="F130">
            <v>2.4145431959614323E-3</v>
          </cell>
          <cell r="G130">
            <v>1.5857553433293762E-2</v>
          </cell>
          <cell r="H130">
            <v>1.6299411810339698E-2</v>
          </cell>
          <cell r="I130">
            <v>4.5867481314647872E-2</v>
          </cell>
          <cell r="J130">
            <v>4.7721357328267676E-2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8.5431106294639389E-2</v>
          </cell>
          <cell r="I131">
            <v>0.1403302285667192</v>
          </cell>
          <cell r="J131">
            <v>4.6238229656635516E-2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0.22725515960150422</v>
          </cell>
          <cell r="I132">
            <v>0.37329223362575586</v>
          </cell>
          <cell r="J132">
            <v>0.12299824637725716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0.37203158840441725</v>
          </cell>
          <cell r="I133">
            <v>0.58174266105791139</v>
          </cell>
          <cell r="J133">
            <v>0.1759586669492661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6.9193726467291199E-3</v>
          </cell>
          <cell r="I134">
            <v>2.0835977549321901E-3</v>
          </cell>
          <cell r="J134">
            <v>1.8329233935640899E-3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6.9193726467291199E-3</v>
          </cell>
          <cell r="I135">
            <v>1.1405642753908679E-2</v>
          </cell>
          <cell r="J135">
            <v>5.2802980463204519E-3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28.949075009244154</v>
          </cell>
          <cell r="F136">
            <v>22.776622930208852</v>
          </cell>
          <cell r="G136">
            <v>27.873033735374872</v>
          </cell>
          <cell r="H136">
            <v>13.527598316166346</v>
          </cell>
          <cell r="I136">
            <v>8.1183190596015216</v>
          </cell>
          <cell r="J136">
            <v>6.5938374443518066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28.949075009244154</v>
          </cell>
          <cell r="F137">
            <v>22.776622930208852</v>
          </cell>
          <cell r="G137">
            <v>27.873033735374872</v>
          </cell>
          <cell r="H137">
            <v>13.527598316166346</v>
          </cell>
          <cell r="I137">
            <v>8.1183190596015216</v>
          </cell>
          <cell r="J137">
            <v>6.5938374443518066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1.6489804479084699E-4</v>
          </cell>
          <cell r="F138">
            <v>1.5805994244013101E-4</v>
          </cell>
          <cell r="G138">
            <v>1.6505129493794401E-4</v>
          </cell>
          <cell r="H138">
            <v>1.5866449609304301E-4</v>
          </cell>
          <cell r="I138">
            <v>1.6094649100272299E-4</v>
          </cell>
          <cell r="J138">
            <v>1.9327152746122299E-4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1.6997636975672252</v>
          </cell>
          <cell r="F139">
            <v>1.6995181122203651</v>
          </cell>
          <cell r="G139">
            <v>1.6994048208389627</v>
          </cell>
          <cell r="H139">
            <v>1.699400737433612</v>
          </cell>
          <cell r="I139">
            <v>1.1999362927345529</v>
          </cell>
          <cell r="J139">
            <v>1.1998817378656943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282.7267729933202</v>
          </cell>
          <cell r="J140">
            <v>707.45762000492368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-282.72677299332003</v>
          </cell>
          <cell r="J141">
            <v>-707.45762000492402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1.1265106151207813</v>
          </cell>
          <cell r="J142">
            <v>1.9896447878227532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0.22240907326942569</v>
          </cell>
          <cell r="J143">
            <v>0.58652704691284441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370.04785911292203</v>
          </cell>
          <cell r="J144">
            <v>975.87330782587696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3.987584688716832</v>
          </cell>
          <cell r="J145">
            <v>10.515876161916772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2.1793493283211101E-2</v>
          </cell>
          <cell r="J146">
            <v>3.2003499601031E-2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2.1793493283211101E-2</v>
          </cell>
          <cell r="J147">
            <v>5.3772841379735363E-2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9.2387723714935195</v>
          </cell>
          <cell r="I148">
            <v>26.906368279343301</v>
          </cell>
          <cell r="J148">
            <v>17.364152587369599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7.7055292970754502E-2</v>
          </cell>
          <cell r="I149">
            <v>0.22250230789868328</v>
          </cell>
          <cell r="J149">
            <v>0.13854377064390613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6.8799368723887866E-2</v>
          </cell>
          <cell r="I150">
            <v>0.20990783764026719</v>
          </cell>
          <cell r="J150">
            <v>0.13854377064390613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0.16380802077116186</v>
          </cell>
          <cell r="I151">
            <v>0.47706326736424365</v>
          </cell>
          <cell r="J151">
            <v>0.30787504587534681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6.1715768786060497E-3</v>
          </cell>
          <cell r="I152">
            <v>4.2690377809382002E-4</v>
          </cell>
          <cell r="J152">
            <v>8.50912497308126E-4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6.1715768786060497E-3</v>
          </cell>
          <cell r="I153">
            <v>1.8793856194807862E-2</v>
          </cell>
          <cell r="J153">
            <v>1.2566210855813069E-2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9.8698923947356396E-2</v>
          </cell>
          <cell r="G154">
            <v>9.8769664823105202E-2</v>
          </cell>
          <cell r="H154">
            <v>0.10022081121429706</v>
          </cell>
          <cell r="I154">
            <v>0.1043406503726053</v>
          </cell>
          <cell r="J154">
            <v>0.10611497610007316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9.8698923947356396E-2</v>
          </cell>
          <cell r="G155">
            <v>9.8769664823105202E-2</v>
          </cell>
          <cell r="H155">
            <v>0.10022081121429706</v>
          </cell>
          <cell r="I155">
            <v>0.1043406503726053</v>
          </cell>
          <cell r="J155">
            <v>0.10611497610007316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8.8590058681558698E-3</v>
          </cell>
          <cell r="G156">
            <v>2.1163656025109199E-5</v>
          </cell>
          <cell r="H156">
            <v>5.8231259312117201E-5</v>
          </cell>
          <cell r="I156">
            <v>2.07644971817978E-5</v>
          </cell>
          <cell r="J156">
            <v>4.2273763323428201E-6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8.8590058681558698E-3</v>
          </cell>
          <cell r="G157">
            <v>8.8801695241809801E-3</v>
          </cell>
          <cell r="H157">
            <v>8.9384007834930994E-3</v>
          </cell>
          <cell r="I157">
            <v>8.9858701152571094E-3</v>
          </cell>
          <cell r="J157">
            <v>8.9900974915894504E-3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0.1125971188800336</v>
          </cell>
          <cell r="F158">
            <v>0.11275059707815731</v>
          </cell>
          <cell r="G158">
            <v>0.10856435103423147</v>
          </cell>
          <cell r="H158">
            <v>0.11397686843160787</v>
          </cell>
          <cell r="I158">
            <v>0.11110239046722083</v>
          </cell>
          <cell r="J158">
            <v>0.1112870593121552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5.6298559440016813</v>
          </cell>
          <cell r="F159">
            <v>5.6375298539078598</v>
          </cell>
          <cell r="G159">
            <v>5.4282175517115752</v>
          </cell>
          <cell r="H159">
            <v>5.6988434215803929</v>
          </cell>
          <cell r="I159">
            <v>5.5551195233610455</v>
          </cell>
          <cell r="J159">
            <v>5.5643529656077666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9.6801351631434525</v>
          </cell>
          <cell r="F160">
            <v>9.6933299030907101</v>
          </cell>
          <cell r="G160">
            <v>9.3334323503429228</v>
          </cell>
          <cell r="H160">
            <v>9.7987542031630781</v>
          </cell>
          <cell r="I160">
            <v>9.5516312261676344</v>
          </cell>
          <cell r="J160">
            <v>9.5675074705792813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5.6271636136597898E-3</v>
          </cell>
          <cell r="F161">
            <v>3.98195677332439E-4</v>
          </cell>
          <cell r="G161">
            <v>2.36147287255665E-4</v>
          </cell>
          <cell r="H161">
            <v>7.5181168774330398E-2</v>
          </cell>
          <cell r="I161">
            <v>1.5454534514651201E-2</v>
          </cell>
          <cell r="J161">
            <v>8.1950340717401302E-2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0.21413047631041909</v>
          </cell>
          <cell r="F162">
            <v>0.21435434784267404</v>
          </cell>
          <cell r="G162">
            <v>0.21407034723302987</v>
          </cell>
          <cell r="H162">
            <v>0.21550021756689247</v>
          </cell>
          <cell r="I162">
            <v>0.20950140839542203</v>
          </cell>
          <cell r="J162">
            <v>0.21014757096916056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32.490201643268634</v>
          </cell>
          <cell r="J163">
            <v>36.277215710739057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-32.490201643268598</v>
          </cell>
          <cell r="J164">
            <v>-36.2772157107391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0.20971442609807583</v>
          </cell>
          <cell r="J165">
            <v>0.23415845665549939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0.23752425704422125</v>
          </cell>
          <cell r="J166">
            <v>0.25880671525081578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40.027388445539202</v>
          </cell>
          <cell r="J167">
            <v>42.423176911813002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0.70970546889253916</v>
          </cell>
          <cell r="J168">
            <v>0.75218398779810303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3.1014784699543801E-2</v>
          </cell>
          <cell r="J169">
            <v>1.33643574185425E-4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3.1014784699543801E-2</v>
          </cell>
          <cell r="J170">
            <v>3.0955909385414024E-2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3.2944592118958305</v>
          </cell>
          <cell r="G171">
            <v>6.8317490174079447</v>
          </cell>
          <cell r="H171">
            <v>8.7663761412011585</v>
          </cell>
          <cell r="I171">
            <v>11.811713664741861</v>
          </cell>
          <cell r="J171">
            <v>15.876528244350322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3.2944592118958305</v>
          </cell>
          <cell r="G172">
            <v>6.8317490174079447</v>
          </cell>
          <cell r="H172">
            <v>8.7663761412011585</v>
          </cell>
          <cell r="I172">
            <v>11.811713664741861</v>
          </cell>
          <cell r="J172">
            <v>15.876528244350322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3.29445921189583</v>
          </cell>
          <cell r="G173">
            <v>6.83174901740795</v>
          </cell>
          <cell r="H173">
            <v>8.7663761412011603</v>
          </cell>
          <cell r="I173">
            <v>11.8117136647418</v>
          </cell>
          <cell r="J173">
            <v>15.8765282443503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1.42300233616452E-6</v>
          </cell>
          <cell r="G174">
            <v>1.00434444029095</v>
          </cell>
          <cell r="H174">
            <v>0.43194050970895698</v>
          </cell>
          <cell r="I174">
            <v>0.87583086931536502</v>
          </cell>
          <cell r="J174">
            <v>2.8901303577509601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1.1231026845703462</v>
          </cell>
          <cell r="G175">
            <v>2.1795748632932801</v>
          </cell>
          <cell r="H175">
            <v>2.5269455512429202</v>
          </cell>
          <cell r="I175">
            <v>3.404839960316699</v>
          </cell>
          <cell r="J175">
            <v>4.5766041443068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5.6104597116848174</v>
          </cell>
          <cell r="F176">
            <v>6.0771620515027376</v>
          </cell>
          <cell r="G176">
            <v>7.2422749525009502</v>
          </cell>
          <cell r="H176">
            <v>8.3994027121697172</v>
          </cell>
          <cell r="I176">
            <v>8.4180187947743743</v>
          </cell>
          <cell r="J176">
            <v>8.4227894915849131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6.0992754981328936</v>
          </cell>
          <cell r="F177">
            <v>6.6049033475409669</v>
          </cell>
          <cell r="G177">
            <v>7.8680930121132571</v>
          </cell>
          <cell r="H177">
            <v>9.1192210287327669</v>
          </cell>
          <cell r="I177">
            <v>9.1274510593923601</v>
          </cell>
          <cell r="J177">
            <v>9.1206669826468989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0.84984461098214004</v>
          </cell>
          <cell r="F178">
            <v>1.6765477640681101E-4</v>
          </cell>
          <cell r="G178">
            <v>1.9233842888058701E-4</v>
          </cell>
          <cell r="H178">
            <v>2.7631401839649402E-4</v>
          </cell>
          <cell r="I178">
            <v>7.8488244892390503E-5</v>
          </cell>
          <cell r="J178">
            <v>9.1488212803834899E-5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0.84984461098214004</v>
          </cell>
          <cell r="F179">
            <v>0.85001226575854705</v>
          </cell>
          <cell r="G179">
            <v>0.85020460418742805</v>
          </cell>
          <cell r="H179">
            <v>0.85048091820582405</v>
          </cell>
          <cell r="I179">
            <v>0.85099641574113705</v>
          </cell>
          <cell r="J179">
            <v>0.85108790395394096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5.576343305232636E-2</v>
          </cell>
          <cell r="G180">
            <v>0.10360852347545538</v>
          </cell>
          <cell r="H180">
            <v>0.11492728907175885</v>
          </cell>
          <cell r="I180">
            <v>0.21121847270392619</v>
          </cell>
          <cell r="J180">
            <v>0.22934460138835427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5.576343305232636E-2</v>
          </cell>
          <cell r="G181">
            <v>0.10360852347545538</v>
          </cell>
          <cell r="H181">
            <v>0.11492728907175885</v>
          </cell>
          <cell r="I181">
            <v>0.21121847270392619</v>
          </cell>
          <cell r="J181">
            <v>0.22934460138835427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4.8407407028675901E-3</v>
          </cell>
          <cell r="G182">
            <v>4.1679490156241198E-3</v>
          </cell>
          <cell r="H182">
            <v>5.6190632823582105E-4</v>
          </cell>
          <cell r="I182">
            <v>3.3801393112114201E-4</v>
          </cell>
          <cell r="J182">
            <v>2.0988497816439101E-4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4.8407407028675901E-3</v>
          </cell>
          <cell r="G183">
            <v>9.0086897184917109E-3</v>
          </cell>
          <cell r="H183">
            <v>9.5705960467275305E-3</v>
          </cell>
          <cell r="I183">
            <v>1.6272443159997801E-2</v>
          </cell>
          <cell r="J183">
            <v>1.6482328138162101E-2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5.8977019541241904E-2</v>
          </cell>
          <cell r="G184">
            <v>5.8764826874098543E-2</v>
          </cell>
          <cell r="H184">
            <v>5.9067429124316319E-2</v>
          </cell>
          <cell r="I184">
            <v>6.0447847242593104E-2</v>
          </cell>
          <cell r="J184">
            <v>5.8671608404098845E-2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5.8977019541241904E-2</v>
          </cell>
          <cell r="G185">
            <v>5.8764826874098543E-2</v>
          </cell>
          <cell r="H185">
            <v>5.9067429124316319E-2</v>
          </cell>
          <cell r="I185">
            <v>6.0447847242593104E-2</v>
          </cell>
          <cell r="J185">
            <v>5.8671608404098845E-2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5.0225298327345597E-3</v>
          </cell>
          <cell r="G186">
            <v>4.0888195881684901E-6</v>
          </cell>
          <cell r="H186">
            <v>2.5124838946993598E-6</v>
          </cell>
          <cell r="I186">
            <v>2.9583056693617202E-6</v>
          </cell>
          <cell r="J186">
            <v>1.19668691774652E-6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5.0225298327345597E-3</v>
          </cell>
          <cell r="G187">
            <v>5.0266186523227297E-3</v>
          </cell>
          <cell r="H187">
            <v>5.0291311362174297E-3</v>
          </cell>
          <cell r="I187">
            <v>5.0346142835514199E-3</v>
          </cell>
          <cell r="J187">
            <v>5.0358109704691702E-3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0.68976026666845069</v>
          </cell>
          <cell r="F188">
            <v>1.8030872040579951</v>
          </cell>
          <cell r="G188">
            <v>3.0498588723579081</v>
          </cell>
          <cell r="H188">
            <v>5.1591999854592627</v>
          </cell>
          <cell r="I188">
            <v>6.0984284632355141</v>
          </cell>
          <cell r="J188">
            <v>8.6043802623167381E-2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0.18035643975375149</v>
          </cell>
          <cell r="F189">
            <v>0.51773878377785842</v>
          </cell>
          <cell r="G189">
            <v>1.0269208582103317</v>
          </cell>
          <cell r="H189">
            <v>2.4388945385807363</v>
          </cell>
          <cell r="I189">
            <v>2.882893455347689</v>
          </cell>
          <cell r="J189">
            <v>4.0675252149133562E-2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0.98293895061269621</v>
          </cell>
          <cell r="F190">
            <v>2.3083270913271723</v>
          </cell>
          <cell r="G190">
            <v>4.4946160637588042</v>
          </cell>
          <cell r="H190">
            <v>7.3165514786952803</v>
          </cell>
          <cell r="I190">
            <v>8.232514266947689</v>
          </cell>
          <cell r="J190">
            <v>0.12502961507011143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1.78791199673273E-2</v>
          </cell>
          <cell r="G191">
            <v>1.8492094784793699E-2</v>
          </cell>
          <cell r="H191">
            <v>5.3422691533211303E-2</v>
          </cell>
          <cell r="I191">
            <v>3.0899391801576998E-3</v>
          </cell>
          <cell r="J191">
            <v>1.0987701850909501E-4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1.3410563083431991E-2</v>
          </cell>
          <cell r="F192">
            <v>1.9545170143995802E-2</v>
          </cell>
          <cell r="G192">
            <v>3.8019167851406313E-2</v>
          </cell>
          <cell r="H192">
            <v>9.137473284577248E-2</v>
          </cell>
          <cell r="I192">
            <v>0.12073473629421393</v>
          </cell>
          <cell r="J192">
            <v>2.9936535405966982E-3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9.2777576089126623E-2</v>
          </cell>
          <cell r="G193">
            <v>0.15861580632899552</v>
          </cell>
          <cell r="H193">
            <v>0.18649988110574015</v>
          </cell>
          <cell r="I193">
            <v>2.6441518607345205</v>
          </cell>
          <cell r="J193">
            <v>5.7813055978940024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9.2777576089126623E-2</v>
          </cell>
          <cell r="G194">
            <v>0.15861580632899552</v>
          </cell>
          <cell r="H194">
            <v>0.18649988110574015</v>
          </cell>
          <cell r="I194">
            <v>2.6441518607345205</v>
          </cell>
          <cell r="J194">
            <v>5.7813055978940024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8.0130716449248896E-3</v>
          </cell>
          <cell r="G195">
            <v>5.7076279037863598E-3</v>
          </cell>
          <cell r="H195">
            <v>1.05698539865411E-3</v>
          </cell>
          <cell r="I195">
            <v>0.12109953282915201</v>
          </cell>
          <cell r="J195">
            <v>0.22296999366402301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8.0130716449248896E-3</v>
          </cell>
          <cell r="G196">
            <v>1.37206995487113E-2</v>
          </cell>
          <cell r="H196">
            <v>1.4777684947365401E-2</v>
          </cell>
          <cell r="I196">
            <v>0.18805457129476</v>
          </cell>
          <cell r="J196">
            <v>0.41102456495878298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1.1066053863279105E-3</v>
          </cell>
          <cell r="F197">
            <v>2.2441647690176494E-3</v>
          </cell>
          <cell r="G197">
            <v>2.2922540146941592E-3</v>
          </cell>
          <cell r="H197">
            <v>0.16513697197879967</v>
          </cell>
          <cell r="I197">
            <v>0.46064176120563427</v>
          </cell>
          <cell r="J197">
            <v>0.80096767408742631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1.1066053863279125E-3</v>
          </cell>
          <cell r="F198">
            <v>2.2459990799399655E-3</v>
          </cell>
          <cell r="G198">
            <v>2.2951815421714183E-3</v>
          </cell>
          <cell r="H198">
            <v>0.16513697197879942</v>
          </cell>
          <cell r="I198">
            <v>0.46064176120563372</v>
          </cell>
          <cell r="J198">
            <v>0.80096767408742608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1.1066053863279125E-3</v>
          </cell>
          <cell r="F199">
            <v>2.2459990799399655E-3</v>
          </cell>
          <cell r="G199">
            <v>2.2951815421714183E-3</v>
          </cell>
          <cell r="H199">
            <v>0.18992645976771264</v>
          </cell>
          <cell r="I199">
            <v>0.49542757000855869</v>
          </cell>
          <cell r="J199">
            <v>0.80917210494152236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1.1066053863279125E-3</v>
          </cell>
          <cell r="F200">
            <v>2.2459990799399655E-3</v>
          </cell>
          <cell r="G200">
            <v>2.2951815421714183E-3</v>
          </cell>
          <cell r="H200">
            <v>0.18992645976771264</v>
          </cell>
          <cell r="I200">
            <v>0.49542757000855869</v>
          </cell>
          <cell r="J200">
            <v>0.80917210494152236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0.225217373003645</v>
          </cell>
          <cell r="F201">
            <v>7.2332385640523304E-3</v>
          </cell>
          <cell r="G201">
            <v>1.2058491359083E-2</v>
          </cell>
          <cell r="H201">
            <v>1.34492630789747E-2</v>
          </cell>
          <cell r="I201">
            <v>2.6423965326261699E-2</v>
          </cell>
          <cell r="J201">
            <v>5.1538019834751099E-2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0.225217373003645</v>
          </cell>
          <cell r="F202">
            <v>0.23137853827599322</v>
          </cell>
          <cell r="G202">
            <v>0.2409096076999736</v>
          </cell>
          <cell r="H202">
            <v>0.25090828222205064</v>
          </cell>
          <cell r="I202">
            <v>0.3458037040556094</v>
          </cell>
          <cell r="J202">
            <v>0.20054694087470815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4.070464950279069E-4</v>
          </cell>
          <cell r="G203">
            <v>2.0840999397214079</v>
          </cell>
          <cell r="H203">
            <v>2.6750000665430318</v>
          </cell>
          <cell r="I203">
            <v>3.6026097823240235</v>
          </cell>
          <cell r="J203">
            <v>4.8441074549344263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4.070464950279069E-4</v>
          </cell>
          <cell r="G204">
            <v>2.0840999397214079</v>
          </cell>
          <cell r="H204">
            <v>2.6750000665430318</v>
          </cell>
          <cell r="I204">
            <v>3.6026097823240235</v>
          </cell>
          <cell r="J204">
            <v>4.8441074549344263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4.07046495027907E-4</v>
          </cell>
          <cell r="G205">
            <v>2.0840999397214102</v>
          </cell>
          <cell r="H205">
            <v>2.67500006654303</v>
          </cell>
          <cell r="I205">
            <v>3.60260978232402</v>
          </cell>
          <cell r="J205">
            <v>4.8441074549344298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1.3876901458824401E-4</v>
          </cell>
          <cell r="G206">
            <v>0.66465076320526595</v>
          </cell>
          <cell r="H206">
            <v>0.10618929645184</v>
          </cell>
          <cell r="I206">
            <v>0.14355072346053299</v>
          </cell>
          <cell r="J206">
            <v>1.1263585780055101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1.3876901458824401E-4</v>
          </cell>
          <cell r="G207">
            <v>0.66478953221985404</v>
          </cell>
          <cell r="H207">
            <v>0.77097882867169398</v>
          </cell>
          <cell r="I207">
            <v>1.0383889954323</v>
          </cell>
          <cell r="J207">
            <v>1.39627425653243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0.96633534471940441</v>
          </cell>
          <cell r="F208">
            <v>7.7915803361852578E-3</v>
          </cell>
          <cell r="G208">
            <v>0.12184440247515621</v>
          </cell>
          <cell r="H208">
            <v>0.10197947275048226</v>
          </cell>
          <cell r="I208">
            <v>5.0851075814669119E-2</v>
          </cell>
          <cell r="J208">
            <v>2.9670467391589701E-2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1.8044000675626806</v>
          </cell>
          <cell r="F209">
            <v>1.4971949882641928E-2</v>
          </cell>
          <cell r="G209">
            <v>0.24405388457643934</v>
          </cell>
          <cell r="H209">
            <v>0.21810674106068889</v>
          </cell>
          <cell r="I209">
            <v>0.10758738468598111</v>
          </cell>
          <cell r="J209">
            <v>6.2107019459251664E-2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357.13619922648701</v>
          </cell>
          <cell r="F210">
            <v>7.33705278652495</v>
          </cell>
          <cell r="G210">
            <v>34.144995368774197</v>
          </cell>
          <cell r="H210">
            <v>26.695183243787</v>
          </cell>
          <cell r="I210">
            <v>13.865898981256301</v>
          </cell>
          <cell r="J210">
            <v>8.1366154686930408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6.3322021139447981</v>
          </cell>
          <cell r="F211">
            <v>0.13008958841356305</v>
          </cell>
          <cell r="G211">
            <v>0.60540771930450732</v>
          </cell>
          <cell r="H211">
            <v>0.47331885184019556</v>
          </cell>
          <cell r="I211">
            <v>0.24584927271730958</v>
          </cell>
          <cell r="J211">
            <v>0.14426623171441563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8.5765037512688095E-5</v>
          </cell>
          <cell r="G212">
            <v>2.0148793885851099E-2</v>
          </cell>
          <cell r="H212">
            <v>3.0750966849050999E-3</v>
          </cell>
          <cell r="I212">
            <v>2.3988440521322999E-4</v>
          </cell>
          <cell r="J212">
            <v>8.79313163492609E-3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0.1090877968605154</v>
          </cell>
          <cell r="F213">
            <v>2.49875248766189E-3</v>
          </cell>
          <cell r="G213">
            <v>2.2585054903098298E-2</v>
          </cell>
          <cell r="H213">
            <v>2.5431138474739406E-2</v>
          </cell>
          <cell r="I213">
            <v>1.692799560201412E-2</v>
          </cell>
          <cell r="J213">
            <v>9.7855315736306674E-3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12.842162231911914</v>
          </cell>
          <cell r="F214">
            <v>16.03523316379632</v>
          </cell>
          <cell r="G214">
            <v>9.0688826396672741</v>
          </cell>
          <cell r="H214">
            <v>12.209308537740275</v>
          </cell>
          <cell r="I214">
            <v>12.710886079389923</v>
          </cell>
          <cell r="J214">
            <v>13.139381742561257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12.842162231911914</v>
          </cell>
          <cell r="F215">
            <v>16.03523316379632</v>
          </cell>
          <cell r="G215">
            <v>9.0688826396672741</v>
          </cell>
          <cell r="H215">
            <v>12.209308537740275</v>
          </cell>
          <cell r="I215">
            <v>12.710886079389923</v>
          </cell>
          <cell r="J215">
            <v>13.139381742561257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16.052854588055748</v>
          </cell>
          <cell r="F216">
            <v>20.044193252638486</v>
          </cell>
          <cell r="G216">
            <v>11.336255096673895</v>
          </cell>
          <cell r="H216">
            <v>15.261787475095721</v>
          </cell>
          <cell r="I216">
            <v>15.888759400801597</v>
          </cell>
          <cell r="J216">
            <v>16.42437930132575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16.052854588055748</v>
          </cell>
          <cell r="F217">
            <v>20.044193252638486</v>
          </cell>
          <cell r="G217">
            <v>11.336255096673895</v>
          </cell>
          <cell r="H217">
            <v>15.261787475095721</v>
          </cell>
          <cell r="I217">
            <v>15.888759400801597</v>
          </cell>
          <cell r="J217">
            <v>16.42437930132575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1.5882279246322152E-3</v>
          </cell>
          <cell r="F219">
            <v>1.4664456700236165E-2</v>
          </cell>
          <cell r="G219">
            <v>0.14862504298722709</v>
          </cell>
          <cell r="H219">
            <v>0.13080753314450322</v>
          </cell>
          <cell r="I219">
            <v>0.34049881801378951</v>
          </cell>
          <cell r="J219">
            <v>0.14719555685536215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1.588227924632218E-3</v>
          </cell>
          <cell r="F220">
            <v>1.4654686908963556E-2</v>
          </cell>
          <cell r="G220">
            <v>0.14847038633479517</v>
          </cell>
          <cell r="H220">
            <v>0.13080753314450322</v>
          </cell>
          <cell r="I220">
            <v>0.34049881801379056</v>
          </cell>
          <cell r="J220">
            <v>0.14719555685536231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1.2068509048803371E-3</v>
          </cell>
          <cell r="F221">
            <v>1.9409186022204573E-2</v>
          </cell>
          <cell r="G221">
            <v>0.19188809730339282</v>
          </cell>
          <cell r="H221">
            <v>0.16362326472282299</v>
          </cell>
          <cell r="I221">
            <v>0.40070069301145805</v>
          </cell>
          <cell r="J221">
            <v>0.16366446701750087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1.2068509048803371E-3</v>
          </cell>
          <cell r="F222">
            <v>1.9409186022204573E-2</v>
          </cell>
          <cell r="G222">
            <v>0.19188809730339282</v>
          </cell>
          <cell r="H222">
            <v>0.16362326472282299</v>
          </cell>
          <cell r="I222">
            <v>0.40070069301145805</v>
          </cell>
          <cell r="J222">
            <v>0.16366446701750087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0.37299472868488798</v>
          </cell>
          <cell r="F223">
            <v>1.22264242905096E-2</v>
          </cell>
          <cell r="G223">
            <v>1.00553957379877E-2</v>
          </cell>
          <cell r="H223">
            <v>5.6250250328705098E-3</v>
          </cell>
          <cell r="I223">
            <v>3.8302606115200803E-2</v>
          </cell>
          <cell r="J223">
            <v>5.6309335611105397E-2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0.37299472868488798</v>
          </cell>
          <cell r="F224">
            <v>0.38386711177507554</v>
          </cell>
          <cell r="G224">
            <v>0.39058381481092047</v>
          </cell>
          <cell r="H224">
            <v>0.38864014652134704</v>
          </cell>
          <cell r="I224">
            <v>0.37914650286649221</v>
          </cell>
          <cell r="J224">
            <v>0.22468778588773958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6.4280692984126087E-2</v>
          </cell>
          <cell r="I225">
            <v>0.35373025629027516</v>
          </cell>
          <cell r="J225">
            <v>6.6955530265027999E-2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3.214034649206305E-2</v>
          </cell>
          <cell r="I226">
            <v>0.15901635374516959</v>
          </cell>
          <cell r="J226">
            <v>2.7017143791151686E-2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6.9719828544321301</v>
          </cell>
          <cell r="I227">
            <v>36.606213678479797</v>
          </cell>
          <cell r="J227">
            <v>6.6250735209606697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0.1236167172771655</v>
          </cell>
          <cell r="I228">
            <v>0.64904634181701859</v>
          </cell>
          <cell r="J228">
            <v>0.11746584257022476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1.1694563044779199E-2</v>
          </cell>
          <cell r="I229">
            <v>9.85879561248852E-3</v>
          </cell>
          <cell r="J229">
            <v>2.0739063485161499E-3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1.1694563044779199E-2</v>
          </cell>
          <cell r="I230">
            <v>2.4562426630920658E-2</v>
          </cell>
          <cell r="J230">
            <v>1.2062594761908003E-2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0.11421529136702992</v>
          </cell>
          <cell r="F231">
            <v>1.872243135419837E-2</v>
          </cell>
          <cell r="G231">
            <v>2.0891500899140332</v>
          </cell>
          <cell r="H231">
            <v>0.24317644895755397</v>
          </cell>
          <cell r="I231">
            <v>0.66230021924622173</v>
          </cell>
          <cell r="J231">
            <v>2.1768500798257353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0.11421529136702967</v>
          </cell>
          <cell r="F232">
            <v>1.8707140715554731E-2</v>
          </cell>
          <cell r="G232">
            <v>2.0864853576564886</v>
          </cell>
          <cell r="H232">
            <v>0.24317644895755436</v>
          </cell>
          <cell r="I232">
            <v>0.66230021924622207</v>
          </cell>
          <cell r="J232">
            <v>2.1768500798257358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0.14112038082610745</v>
          </cell>
          <cell r="F233">
            <v>2.2890528779255726E-2</v>
          </cell>
          <cell r="G233">
            <v>2.4871972886653264</v>
          </cell>
          <cell r="H233">
            <v>0.27962700801160584</v>
          </cell>
          <cell r="I233">
            <v>0.71226462166912885</v>
          </cell>
          <cell r="J233">
            <v>2.1989523127617785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0.14112038082610745</v>
          </cell>
          <cell r="F234">
            <v>2.2890528779255726E-2</v>
          </cell>
          <cell r="G234">
            <v>2.4871972886653264</v>
          </cell>
          <cell r="H234">
            <v>0.27962700801160584</v>
          </cell>
          <cell r="I234">
            <v>0.71226462166912885</v>
          </cell>
          <cell r="J234">
            <v>2.1989523127617785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0.384992046891586</v>
          </cell>
          <cell r="F235">
            <v>6.2204501251673502E-3</v>
          </cell>
          <cell r="G235">
            <v>6.5490103195946598E-3</v>
          </cell>
          <cell r="H235">
            <v>4.4229359454056698E-3</v>
          </cell>
          <cell r="I235">
            <v>5.2809346141564399E-2</v>
          </cell>
          <cell r="J235">
            <v>4.0545708423853799E-2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0.38500003107951403</v>
          </cell>
          <cell r="F236">
            <v>0.39005816647730757</v>
          </cell>
          <cell r="G236">
            <v>0.3935851729750911</v>
          </cell>
          <cell r="H236">
            <v>0.39169630376597803</v>
          </cell>
          <cell r="I236">
            <v>0.36838406304653082</v>
          </cell>
          <cell r="J236">
            <v>0.20944122808660548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242.55331960527499</v>
          </cell>
          <cell r="F237">
            <v>189.675490925086</v>
          </cell>
          <cell r="G237">
            <v>55.736109882957301</v>
          </cell>
          <cell r="H237">
            <v>21.542925095730801</v>
          </cell>
          <cell r="I237">
            <v>17.914965515014199</v>
          </cell>
          <cell r="J237">
            <v>6.3741793874995997E-2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3.2361247828675861</v>
          </cell>
          <cell r="F238">
            <v>2.530633503116555</v>
          </cell>
          <cell r="G238">
            <v>0.74362621293494047</v>
          </cell>
          <cell r="H238">
            <v>0.28742378752518388</v>
          </cell>
          <cell r="I238">
            <v>0.23901987398771876</v>
          </cell>
          <cell r="J238">
            <v>8.5043733558873009E-4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3.2910898182533899</v>
          </cell>
          <cell r="F239">
            <v>2.5736158877216542</v>
          </cell>
          <cell r="G239">
            <v>0.75625657914460309</v>
          </cell>
          <cell r="H239">
            <v>0.29230563223515388</v>
          </cell>
          <cell r="I239">
            <v>0.2430795863638294</v>
          </cell>
          <cell r="J239">
            <v>8.6488187075978152E-4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66.746132045539611</v>
          </cell>
          <cell r="F240">
            <v>48.857910755459464</v>
          </cell>
          <cell r="G240">
            <v>66.873006240652856</v>
          </cell>
          <cell r="H240">
            <v>68.480456800534967</v>
          </cell>
          <cell r="I240">
            <v>68.000988312525223</v>
          </cell>
          <cell r="J240">
            <v>66.292577135565494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66.746132045539611</v>
          </cell>
          <cell r="F241">
            <v>48.857910755459464</v>
          </cell>
          <cell r="G241">
            <v>66.873006240652856</v>
          </cell>
          <cell r="H241">
            <v>68.480456800534967</v>
          </cell>
          <cell r="I241">
            <v>68.000988312525223</v>
          </cell>
          <cell r="J241">
            <v>66.292577135565494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1.588228989926203E-3</v>
          </cell>
          <cell r="F243">
            <v>2.1766972996311567E-3</v>
          </cell>
          <cell r="G243">
            <v>2.2569467209157634E-3</v>
          </cell>
          <cell r="H243">
            <v>6.9810665522035964E-2</v>
          </cell>
          <cell r="I243">
            <v>0.14524184453149797</v>
          </cell>
          <cell r="J243">
            <v>7.8346990628065036E-2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1.5882289899261997E-3</v>
          </cell>
          <cell r="F244">
            <v>2.1781484311642423E-3</v>
          </cell>
          <cell r="G244">
            <v>2.2592977070833796E-3</v>
          </cell>
          <cell r="H244">
            <v>6.9810665522035964E-2</v>
          </cell>
          <cell r="I244">
            <v>0.14524184453149755</v>
          </cell>
          <cell r="J244">
            <v>7.8346990628064966E-2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1.2068523258080982E-3</v>
          </cell>
          <cell r="F245">
            <v>1.5357573803211249E-3</v>
          </cell>
          <cell r="G245">
            <v>1.6371839697690667E-3</v>
          </cell>
          <cell r="H245">
            <v>8.7377180193104378E-2</v>
          </cell>
          <cell r="I245">
            <v>0.17098660656302747</v>
          </cell>
          <cell r="J245">
            <v>8.7166060097866163E-2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1.2068523258080982E-3</v>
          </cell>
          <cell r="F246">
            <v>1.5357573803211249E-3</v>
          </cell>
          <cell r="G246">
            <v>1.6371839697690667E-3</v>
          </cell>
          <cell r="H246">
            <v>8.7377180193104378E-2</v>
          </cell>
          <cell r="I246">
            <v>0.17098660656302747</v>
          </cell>
          <cell r="J246">
            <v>8.7166060097866163E-2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0.28176077000372401</v>
          </cell>
          <cell r="F247">
            <v>8.1072635766271002E-3</v>
          </cell>
          <cell r="G247">
            <v>1.15767408058958E-2</v>
          </cell>
          <cell r="H247">
            <v>9.2459944173957209E-3</v>
          </cell>
          <cell r="I247">
            <v>3.0510116387696601E-2</v>
          </cell>
          <cell r="J247">
            <v>5.70348993567441E-2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0.28176077000372401</v>
          </cell>
          <cell r="F248">
            <v>0.28849700513160936</v>
          </cell>
          <cell r="G248">
            <v>0.29682932918217708</v>
          </cell>
          <cell r="H248">
            <v>0.30089297188860065</v>
          </cell>
          <cell r="I248">
            <v>0.38487230154813779</v>
          </cell>
          <cell r="J248">
            <v>0.22464233980650697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0.47790713199023876</v>
          </cell>
          <cell r="F249">
            <v>0.28725160580381331</v>
          </cell>
          <cell r="G249">
            <v>0.31610897489451134</v>
          </cell>
          <cell r="H249">
            <v>0.1585753778943729</v>
          </cell>
          <cell r="I249">
            <v>0.19688486399098662</v>
          </cell>
          <cell r="J249">
            <v>0.15472899827821002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56.479331997172963</v>
          </cell>
          <cell r="F250">
            <v>57.636525416459456</v>
          </cell>
          <cell r="G250">
            <v>54.696917222230432</v>
          </cell>
          <cell r="H250">
            <v>54.344282753590832</v>
          </cell>
          <cell r="I250">
            <v>37.841583100937399</v>
          </cell>
          <cell r="J250">
            <v>38.044006174593058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0.45191681995348953</v>
          </cell>
          <cell r="F251">
            <v>0.15312486343541035</v>
          </cell>
          <cell r="G251">
            <v>0.20347350744832987</v>
          </cell>
          <cell r="H251">
            <v>0.12012948363276202</v>
          </cell>
          <cell r="I251">
            <v>0.15272904765064113</v>
          </cell>
          <cell r="J251">
            <v>0.11760088247089522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26.482756319273953</v>
          </cell>
          <cell r="F252">
            <v>57.553282665062177</v>
          </cell>
          <cell r="G252">
            <v>54.451483151914772</v>
          </cell>
          <cell r="H252">
            <v>25.025533835993365</v>
          </cell>
          <cell r="I252">
            <v>17.346331716502977</v>
          </cell>
          <cell r="J252">
            <v>17.289374401763176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30.92542342290135</v>
          </cell>
          <cell r="F253">
            <v>0.52316382747343493</v>
          </cell>
          <cell r="G253">
            <v>0.76456115949539216</v>
          </cell>
          <cell r="H253">
            <v>29.596542992798831</v>
          </cell>
          <cell r="I253">
            <v>20.844865296076065</v>
          </cell>
          <cell r="J253">
            <v>21.023019568732103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3.1188794344374999E-5</v>
          </cell>
          <cell r="F254">
            <v>4.1246876642781199E-5</v>
          </cell>
          <cell r="G254">
            <v>3.5658699141580502E-5</v>
          </cell>
          <cell r="H254">
            <v>6.6845698005005399E-5</v>
          </cell>
          <cell r="I254">
            <v>7.9249207447780904E-5</v>
          </cell>
          <cell r="J254">
            <v>1.18149231802029E-4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4.4927475037983848</v>
          </cell>
          <cell r="G255">
            <v>4.4928097988331972</v>
          </cell>
          <cell r="H255">
            <v>4.492882235322889</v>
          </cell>
          <cell r="I255">
            <v>4.4930506454288217</v>
          </cell>
          <cell r="J255">
            <v>4.493179163191642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0.7607070004721479</v>
          </cell>
          <cell r="I256">
            <v>8.6806216320476324</v>
          </cell>
          <cell r="J256">
            <v>6.5915108154747095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0.7607070004721479</v>
          </cell>
          <cell r="I257">
            <v>8.6806216320476324</v>
          </cell>
          <cell r="J257">
            <v>6.5915108154747095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4.54851952035739E-2</v>
          </cell>
          <cell r="I258">
            <v>0.271594411520997</v>
          </cell>
          <cell r="J258">
            <v>0.14173429180472499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4.54851952035739E-2</v>
          </cell>
          <cell r="I259">
            <v>0.31957470699060098</v>
          </cell>
          <cell r="J259">
            <v>0.23476114824769301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2.9850802953710264E-3</v>
          </cell>
          <cell r="I260">
            <v>1.1767088524512204</v>
          </cell>
          <cell r="J260">
            <v>1.1785903732694551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2.9850802953710264E-3</v>
          </cell>
          <cell r="I261">
            <v>1.1767088524512204</v>
          </cell>
          <cell r="J261">
            <v>1.1785903732694551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2.9850802953710299E-3</v>
          </cell>
          <cell r="I262">
            <v>1.1767088524512199</v>
          </cell>
          <cell r="J262">
            <v>1.17859037326945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8.6051159291863498E-4</v>
          </cell>
          <cell r="I263">
            <v>4.0131389679499599E-2</v>
          </cell>
          <cell r="J263">
            <v>6.3318575746807598E-4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8.6051159291863498E-4</v>
          </cell>
          <cell r="I264">
            <v>0.33917439580059999</v>
          </cell>
          <cell r="J264">
            <v>0.33980758155806801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6.5074550668053552</v>
          </cell>
          <cell r="F265">
            <v>7.303220624693556</v>
          </cell>
          <cell r="G265">
            <v>7.4132650741219335</v>
          </cell>
          <cell r="H265">
            <v>7.3994702604249278</v>
          </cell>
          <cell r="I265">
            <v>4.8703784679464084</v>
          </cell>
          <cell r="J265">
            <v>4.6544761336016434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1689.41133707729</v>
          </cell>
          <cell r="F266">
            <v>1896.00136979371</v>
          </cell>
          <cell r="G266">
            <v>1924.5701940941799</v>
          </cell>
          <cell r="H266">
            <v>1920.9888993463301</v>
          </cell>
          <cell r="I266">
            <v>1264.40713230235</v>
          </cell>
          <cell r="J266">
            <v>1208.35636474438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18.204863546091481</v>
          </cell>
          <cell r="F267">
            <v>20.43104924346671</v>
          </cell>
          <cell r="G267">
            <v>20.738902953601031</v>
          </cell>
          <cell r="H267">
            <v>20.700311415369935</v>
          </cell>
          <cell r="I267">
            <v>13.6250768567064</v>
          </cell>
          <cell r="J267">
            <v>13.021081516641985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7.1224672016982E-5</v>
          </cell>
          <cell r="G268">
            <v>2.8487109743278099E-4</v>
          </cell>
          <cell r="H268">
            <v>6.7961730298414597E-2</v>
          </cell>
          <cell r="I268">
            <v>5.4389371225360399E-5</v>
          </cell>
          <cell r="J268">
            <v>2.4208277887761299E-2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0.2801848666847333</v>
          </cell>
          <cell r="F269">
            <v>0.27640303973510688</v>
          </cell>
          <cell r="G269">
            <v>0.27653384105506129</v>
          </cell>
          <cell r="H269">
            <v>0.27646331252993422</v>
          </cell>
          <cell r="I269">
            <v>0.20580274699545911</v>
          </cell>
          <cell r="J269">
            <v>0.19419481410703879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0.43736419969781587</v>
          </cell>
          <cell r="F270">
            <v>0.55270518206815944</v>
          </cell>
          <cell r="G270">
            <v>1.7260729602967197</v>
          </cell>
          <cell r="H270">
            <v>5.4546615587894189</v>
          </cell>
          <cell r="I270">
            <v>5.4574083059730425</v>
          </cell>
          <cell r="J270">
            <v>5.4583533909984103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0.43736419969781587</v>
          </cell>
          <cell r="F271">
            <v>0.55270518206815944</v>
          </cell>
          <cell r="G271">
            <v>1.7260729602967197</v>
          </cell>
          <cell r="H271">
            <v>5.4546615587894189</v>
          </cell>
          <cell r="I271">
            <v>5.4574083059730425</v>
          </cell>
          <cell r="J271">
            <v>5.4583533909984103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4.1132420354841273</v>
          </cell>
          <cell r="F272">
            <v>2.4541271756015788</v>
          </cell>
          <cell r="G272">
            <v>3.9254835188368156</v>
          </cell>
          <cell r="H272">
            <v>2.0585763781805571</v>
          </cell>
          <cell r="I272">
            <v>3.108742609568476</v>
          </cell>
          <cell r="J272">
            <v>22.920671172526013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4.1132420354841273</v>
          </cell>
          <cell r="F273">
            <v>2.4541271756015788</v>
          </cell>
          <cell r="G273">
            <v>3.9254835188368156</v>
          </cell>
          <cell r="H273">
            <v>2.0585763781805571</v>
          </cell>
          <cell r="I273">
            <v>3.108742609568476</v>
          </cell>
          <cell r="J273">
            <v>22.920671172526013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1.8077263745022003</v>
          </cell>
          <cell r="F274">
            <v>1.6315472706652445</v>
          </cell>
          <cell r="G274">
            <v>1.3989526560981698</v>
          </cell>
          <cell r="H274">
            <v>1.0826241082400174</v>
          </cell>
          <cell r="I274">
            <v>0.64851244455821688</v>
          </cell>
          <cell r="J274">
            <v>0.3892758749996062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2.5824662492888559</v>
          </cell>
          <cell r="F275">
            <v>2.3307818152360644</v>
          </cell>
          <cell r="G275">
            <v>1.9985037944259578</v>
          </cell>
          <cell r="H275">
            <v>1.5466058689143105</v>
          </cell>
          <cell r="I275">
            <v>0.92644634936888171</v>
          </cell>
          <cell r="J275">
            <v>0.55610839285657965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0.256944163601386</v>
          </cell>
          <cell r="F276">
            <v>4.6222012971098002E-4</v>
          </cell>
          <cell r="G276">
            <v>4.8104887477905598E-4</v>
          </cell>
          <cell r="H276">
            <v>4.6469945603409601E-4</v>
          </cell>
          <cell r="I276">
            <v>7.5031828697829595E-2</v>
          </cell>
          <cell r="J276">
            <v>3.1719941226524301E-2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0.256944163601386</v>
          </cell>
          <cell r="F277">
            <v>0.25740638373109698</v>
          </cell>
          <cell r="G277">
            <v>0.25788743260587599</v>
          </cell>
          <cell r="H277">
            <v>0.25835213206190999</v>
          </cell>
          <cell r="I277">
            <v>0.171225918762274</v>
          </cell>
          <cell r="J277">
            <v>0.11093484089552499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0.15949261701139519</v>
          </cell>
          <cell r="J278">
            <v>0.11649994322674383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17.0480458649375</v>
          </cell>
          <cell r="J279">
            <v>12.4190241156662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0.30227031675421173</v>
          </cell>
          <cell r="J280">
            <v>0.22019546304372728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2.7617877381402402E-2</v>
          </cell>
          <cell r="J281">
            <v>2.7407900014939368E-2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2.7617877381402402E-2</v>
          </cell>
          <cell r="J282">
            <v>1.0326489139647101E-4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2.7617877381402402E-2</v>
          </cell>
          <cell r="J283">
            <v>2.7407900014939392E-2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1644.1922880790801</v>
          </cell>
          <cell r="F284">
            <v>1351.0882139493201</v>
          </cell>
          <cell r="G284">
            <v>1714.4368808814299</v>
          </cell>
          <cell r="H284">
            <v>1906.6483589731199</v>
          </cell>
          <cell r="I284">
            <v>1571.9330652016299</v>
          </cell>
          <cell r="J284">
            <v>727.85515729829694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29.358436839823277</v>
          </cell>
          <cell r="F285">
            <v>28.508707354519817</v>
          </cell>
          <cell r="G285">
            <v>30.431838876638615</v>
          </cell>
          <cell r="H285">
            <v>33.754779177206906</v>
          </cell>
          <cell r="I285">
            <v>27.925924787086259</v>
          </cell>
          <cell r="J285">
            <v>13.011057151279386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29.152345533317014</v>
          </cell>
          <cell r="F286">
            <v>23.95546478633554</v>
          </cell>
          <cell r="G286">
            <v>30.397817036904865</v>
          </cell>
          <cell r="H286">
            <v>33.805821967608516</v>
          </cell>
          <cell r="I286">
            <v>27.871153638326792</v>
          </cell>
          <cell r="J286">
            <v>12.905233285430793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0.29988034390966894</v>
          </cell>
          <cell r="F287">
            <v>4.6443170431293606</v>
          </cell>
          <cell r="G287">
            <v>0.12228988104473512</v>
          </cell>
          <cell r="H287">
            <v>3.2242270221175734E-2</v>
          </cell>
          <cell r="I287">
            <v>5.2354187723673729E-2</v>
          </cell>
          <cell r="J287">
            <v>7.295628483390966E-2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8.9501072650915569E-3</v>
          </cell>
          <cell r="H288">
            <v>2.5457949645660807E-2</v>
          </cell>
          <cell r="I288">
            <v>9.253849979288449E-2</v>
          </cell>
          <cell r="J288">
            <v>7.6655990372126351E-2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1.2769982952280099E-2</v>
          </cell>
          <cell r="F289">
            <v>8.6962818602189898E-5</v>
          </cell>
          <cell r="G289">
            <v>1.37635891546453E-4</v>
          </cell>
          <cell r="H289">
            <v>1.6277352388459901E-4</v>
          </cell>
          <cell r="I289">
            <v>3.1843228144990798E-4</v>
          </cell>
          <cell r="J289">
            <v>5.5937442926665896E-4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2.2478221845774202</v>
          </cell>
          <cell r="F290">
            <v>2.2479091473960224</v>
          </cell>
          <cell r="G290">
            <v>2.248046783287569</v>
          </cell>
          <cell r="H290">
            <v>2.2482095568114535</v>
          </cell>
          <cell r="I290">
            <v>2.2487763409866917</v>
          </cell>
          <cell r="J290">
            <v>1.1351740162796784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4.8756533490619591E-2</v>
          </cell>
          <cell r="I291">
            <v>8.5380654006598306E-2</v>
          </cell>
          <cell r="J291">
            <v>3.430136237163698E-2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0.13162156893279098</v>
          </cell>
          <cell r="I292">
            <v>0.22096645023530664</v>
          </cell>
          <cell r="J292">
            <v>8.5249738709728698E-2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0.24698120475077279</v>
          </cell>
          <cell r="I293">
            <v>0.40571799394767571</v>
          </cell>
          <cell r="J293">
            <v>0.14187368012784657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4.2791970659985801E-3</v>
          </cell>
          <cell r="I294">
            <v>1.9435318145282401E-3</v>
          </cell>
          <cell r="J294">
            <v>5.9738268419205298E-4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4.2791970659985801E-3</v>
          </cell>
          <cell r="I295">
            <v>7.5368882703143007E-3</v>
          </cell>
          <cell r="J295">
            <v>3.132782315858334E-3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14.955264088964977</v>
          </cell>
          <cell r="F296">
            <v>15.086468596748746</v>
          </cell>
          <cell r="G296">
            <v>14.725698579532136</v>
          </cell>
          <cell r="H296">
            <v>16.027483729639435</v>
          </cell>
          <cell r="I296">
            <v>18.712804281719077</v>
          </cell>
          <cell r="J296">
            <v>18.510483887837388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28.226525481394539</v>
          </cell>
          <cell r="F297">
            <v>0.53466638438890535</v>
          </cell>
          <cell r="G297">
            <v>0.87639334549040881</v>
          </cell>
          <cell r="H297">
            <v>0.37535944750840855</v>
          </cell>
          <cell r="I297">
            <v>0.59366240275082383</v>
          </cell>
          <cell r="J297">
            <v>0.99616842714754184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23.21767886289302</v>
          </cell>
          <cell r="F298">
            <v>18.497858452911576</v>
          </cell>
          <cell r="G298">
            <v>18.98883663949384</v>
          </cell>
          <cell r="H298">
            <v>18.941383876419117</v>
          </cell>
          <cell r="I298">
            <v>20.262000426075641</v>
          </cell>
          <cell r="J298">
            <v>21.039815244205418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10.626586297711775</v>
          </cell>
          <cell r="F299">
            <v>15.176349000462972</v>
          </cell>
          <cell r="G299">
            <v>15.111733952850274</v>
          </cell>
          <cell r="H299">
            <v>16.580776061545862</v>
          </cell>
          <cell r="I299">
            <v>19.733222737243661</v>
          </cell>
          <cell r="J299">
            <v>19.834790246958168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24.014808309962977</v>
          </cell>
          <cell r="F300">
            <v>19.469298468972468</v>
          </cell>
          <cell r="G300">
            <v>19.706489705085058</v>
          </cell>
          <cell r="H300">
            <v>19.606688001575154</v>
          </cell>
          <cell r="I300">
            <v>21.35688326490115</v>
          </cell>
          <cell r="J300">
            <v>23.908251248803268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101.03888967055431</v>
          </cell>
          <cell r="F301">
            <v>68.764640903484704</v>
          </cell>
          <cell r="G301">
            <v>69.409152222451723</v>
          </cell>
          <cell r="H301">
            <v>71.531691116687952</v>
          </cell>
          <cell r="I301">
            <v>80.658573112690306</v>
          </cell>
          <cell r="J301">
            <v>84.289509054951793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1.93177634780336E-5</v>
          </cell>
          <cell r="F302">
            <v>1.8852273797590101E-5</v>
          </cell>
          <cell r="G302">
            <v>2.16784597198987E-5</v>
          </cell>
          <cell r="H302">
            <v>2.4203571878975898E-5</v>
          </cell>
          <cell r="I302">
            <v>3.3126018469629202E-5</v>
          </cell>
          <cell r="J302">
            <v>3.0608952332616001E-5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4.3300987952055827</v>
          </cell>
          <cell r="G303">
            <v>4.3301306843200056</v>
          </cell>
          <cell r="H303">
            <v>4.3301656793269929</v>
          </cell>
          <cell r="I303">
            <v>4.3302284262689552</v>
          </cell>
          <cell r="J303">
            <v>4.330268251996376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214.842858466396</v>
          </cell>
          <cell r="F304">
            <v>99.177580406284605</v>
          </cell>
          <cell r="G304">
            <v>257.98557205663798</v>
          </cell>
          <cell r="H304">
            <v>479.82722436055002</v>
          </cell>
          <cell r="I304">
            <v>442.647088926523</v>
          </cell>
          <cell r="J304">
            <v>56.398988917912703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0.59530675651367748</v>
          </cell>
          <cell r="F305">
            <v>0.62739652733767526</v>
          </cell>
          <cell r="G305">
            <v>1.4604091596648663</v>
          </cell>
          <cell r="H305">
            <v>3.0246700773110935</v>
          </cell>
          <cell r="I305">
            <v>2.7936656518770207</v>
          </cell>
          <cell r="J305">
            <v>0.34915772024322939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0.69363526323474911</v>
          </cell>
          <cell r="F306">
            <v>0.75203233243247591</v>
          </cell>
          <cell r="G306">
            <v>1.8238752492717563</v>
          </cell>
          <cell r="H306">
            <v>4.0306342676590852</v>
          </cell>
          <cell r="I306">
            <v>4.1904984778155319</v>
          </cell>
          <cell r="J306">
            <v>0.52373658036484372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3.8092705401843219</v>
          </cell>
          <cell r="F307">
            <v>1.7584677377000801</v>
          </cell>
          <cell r="G307">
            <v>4.574212270507771</v>
          </cell>
          <cell r="H307">
            <v>8.5075749000097556</v>
          </cell>
          <cell r="I307">
            <v>7.8483526405411839</v>
          </cell>
          <cell r="J307">
            <v>0.99998207301263564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3.45954564797228E-2</v>
          </cell>
          <cell r="G308">
            <v>5.4389046572833499E-2</v>
          </cell>
          <cell r="H308">
            <v>0.12868358139342001</v>
          </cell>
          <cell r="I308">
            <v>2.6158938846510899E-4</v>
          </cell>
          <cell r="J308">
            <v>1.2379999280221401E-4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6.5190830471828581E-2</v>
          </cell>
          <cell r="F309">
            <v>5.5129099194270212E-2</v>
          </cell>
          <cell r="G309">
            <v>0.10161775017059343</v>
          </cell>
          <cell r="H309">
            <v>0.22850381645216838</v>
          </cell>
          <cell r="I309">
            <v>0.21103684759919378</v>
          </cell>
          <cell r="J309">
            <v>4.0418656217510188E-2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0.62664808773164293</v>
          </cell>
          <cell r="F310">
            <v>0.73805530587954671</v>
          </cell>
          <cell r="G310">
            <v>0.75710957617619135</v>
          </cell>
          <cell r="H310">
            <v>0.94863482657383447</v>
          </cell>
          <cell r="I310">
            <v>1.2897856661324858</v>
          </cell>
          <cell r="J310">
            <v>1.6624773514271158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0.62664808773164293</v>
          </cell>
          <cell r="F311">
            <v>0.73805530587954671</v>
          </cell>
          <cell r="G311">
            <v>0.75710957617619135</v>
          </cell>
          <cell r="H311">
            <v>0.94863482657383447</v>
          </cell>
          <cell r="I311">
            <v>1.2897856661324858</v>
          </cell>
          <cell r="J311">
            <v>1.6624773514271158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3.1230953663994962E-2</v>
          </cell>
          <cell r="F312">
            <v>0.28242920738574284</v>
          </cell>
          <cell r="G312">
            <v>0.37100196625389525</v>
          </cell>
          <cell r="H312">
            <v>0.23194722797101053</v>
          </cell>
          <cell r="I312">
            <v>0.37034639020485283</v>
          </cell>
          <cell r="J312">
            <v>1.1442972584619731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3.1230953663994875E-2</v>
          </cell>
          <cell r="F313">
            <v>0.28261749352399962</v>
          </cell>
          <cell r="G313">
            <v>0.37138842663540955</v>
          </cell>
          <cell r="H313">
            <v>0.23194722797101053</v>
          </cell>
          <cell r="I313">
            <v>0.37034639020485149</v>
          </cell>
          <cell r="J313">
            <v>1.1442972584619724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4.175511983134611E-2</v>
          </cell>
          <cell r="F314">
            <v>0.37197897134953095</v>
          </cell>
          <cell r="G314">
            <v>0.47932472136869758</v>
          </cell>
          <cell r="H314">
            <v>0.29004788325403252</v>
          </cell>
          <cell r="I314">
            <v>0.43581548382604957</v>
          </cell>
          <cell r="J314">
            <v>1.2715552465827593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4.175511983134611E-2</v>
          </cell>
          <cell r="F315">
            <v>0.37197897134953095</v>
          </cell>
          <cell r="G315">
            <v>0.47932472136869758</v>
          </cell>
          <cell r="H315">
            <v>0.29004788325403252</v>
          </cell>
          <cell r="I315">
            <v>0.43581548382604957</v>
          </cell>
          <cell r="J315">
            <v>1.2715552465827593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5.4208177427281498E-2</v>
          </cell>
          <cell r="F316">
            <v>1.1972973953083201E-3</v>
          </cell>
          <cell r="G316">
            <v>7.8333075694032904E-4</v>
          </cell>
          <cell r="H316">
            <v>6.9492164561469499E-4</v>
          </cell>
          <cell r="I316">
            <v>2.6343477846492401E-2</v>
          </cell>
          <cell r="J316">
            <v>7.6687142144875306E-2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5.4355300532135664E-2</v>
          </cell>
          <cell r="F317">
            <v>5.5315216015275018E-2</v>
          </cell>
          <cell r="G317">
            <v>5.5577740532678055E-2</v>
          </cell>
          <cell r="H317">
            <v>5.4932970856034574E-2</v>
          </cell>
          <cell r="I317">
            <v>4.3294117776561211E-2</v>
          </cell>
          <cell r="J317">
            <v>0.10326924747627704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0.94130400946303205</v>
          </cell>
          <cell r="F318">
            <v>2.0316492595375637</v>
          </cell>
          <cell r="G318">
            <v>0.51270122787054706</v>
          </cell>
          <cell r="H318">
            <v>1.0006922745681224</v>
          </cell>
          <cell r="I318">
            <v>0.27357315770227586</v>
          </cell>
          <cell r="J318">
            <v>0.22979172396486164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7.1409269683402374E-2</v>
          </cell>
          <cell r="F319">
            <v>0.16810901294575056</v>
          </cell>
          <cell r="G319">
            <v>4.9106755948649355E-2</v>
          </cell>
          <cell r="H319">
            <v>0.12997237336984976</v>
          </cell>
          <cell r="I319">
            <v>0.12341349482204632</v>
          </cell>
          <cell r="J319">
            <v>0.10366294695676805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108.49199369063</v>
          </cell>
          <cell r="F320">
            <v>58.450502853047098</v>
          </cell>
          <cell r="G320">
            <v>18.872721551985201</v>
          </cell>
          <cell r="H320">
            <v>39.126008191274998</v>
          </cell>
          <cell r="I320">
            <v>51.5441056292198</v>
          </cell>
          <cell r="J320">
            <v>31.555788280989901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1.4720758981089506</v>
          </cell>
          <cell r="F321">
            <v>0.79308687724622939</v>
          </cell>
          <cell r="G321">
            <v>0.25607491929423637</v>
          </cell>
          <cell r="H321">
            <v>0.53088206501051594</v>
          </cell>
          <cell r="I321">
            <v>0.69937728126485543</v>
          </cell>
          <cell r="J321">
            <v>0.42816537694694629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2.2859449808677199E-2</v>
          </cell>
          <cell r="G322">
            <v>1.39099166696413E-4</v>
          </cell>
          <cell r="H322">
            <v>3.6933066786775E-3</v>
          </cell>
          <cell r="I322">
            <v>1.37140201749024E-2</v>
          </cell>
          <cell r="J322">
            <v>4.2209513314336597E-3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8.2962871231252473E-3</v>
          </cell>
          <cell r="F323">
            <v>2.376634622600066E-2</v>
          </cell>
          <cell r="G323">
            <v>2.3334493727853654E-2</v>
          </cell>
          <cell r="H323">
            <v>2.69597482164445E-2</v>
          </cell>
          <cell r="I323">
            <v>2.7650675563467324E-2</v>
          </cell>
          <cell r="J323">
            <v>1.8945234395051767E-2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29.714853902835952</v>
          </cell>
          <cell r="F324">
            <v>29.465639015319635</v>
          </cell>
          <cell r="G324">
            <v>25.590913779091753</v>
          </cell>
          <cell r="H324">
            <v>29.690623728798066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89.581943743362032</v>
          </cell>
          <cell r="F325">
            <v>88.830630810560876</v>
          </cell>
          <cell r="G325">
            <v>77.149421834479611</v>
          </cell>
          <cell r="H325">
            <v>89.508896569896123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1.0099988731593217</v>
          </cell>
          <cell r="F326">
            <v>1.0099558462139424</v>
          </cell>
          <cell r="G326">
            <v>1.0099440314977228</v>
          </cell>
          <cell r="H326">
            <v>1.0099385691419964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2846.95638019647</v>
          </cell>
          <cell r="F327">
            <v>2727.201003399</v>
          </cell>
          <cell r="G327">
            <v>2955.2788243100399</v>
          </cell>
          <cell r="H327">
            <v>2792.31284887335</v>
          </cell>
          <cell r="I327">
            <v>2515.5262523173501</v>
          </cell>
          <cell r="J327">
            <v>1348.55897272024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50.623393651523635</v>
          </cell>
          <cell r="F328">
            <v>48.283873614744394</v>
          </cell>
          <cell r="G328">
            <v>52.329687810076088</v>
          </cell>
          <cell r="H328">
            <v>49.467479508725823</v>
          </cell>
          <cell r="I328">
            <v>44.675233597621968</v>
          </cell>
          <cell r="J328">
            <v>24.077292213021096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50.477950003483457</v>
          </cell>
          <cell r="F329">
            <v>48.354627719840572</v>
          </cell>
          <cell r="G329">
            <v>52.398560714717014</v>
          </cell>
          <cell r="H329">
            <v>49.509093065130294</v>
          </cell>
          <cell r="I329">
            <v>44.601529296406859</v>
          </cell>
          <cell r="J329">
            <v>23.910620083692159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0.30716613301356072</v>
          </cell>
          <cell r="F330">
            <v>8.3494503341050061E-2</v>
          </cell>
          <cell r="G330">
            <v>8.3592751699997817E-2</v>
          </cell>
          <cell r="H330">
            <v>8.3776124517503839E-2</v>
          </cell>
          <cell r="I330">
            <v>8.5864307385776079E-2</v>
          </cell>
          <cell r="J330">
            <v>8.8485874346121096E-2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1.4707789374351601E-2</v>
          </cell>
          <cell r="H331">
            <v>3.2640098088686904E-2</v>
          </cell>
          <cell r="I331">
            <v>0.13056037018158712</v>
          </cell>
          <cell r="J331">
            <v>0.15510404431406444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1.0696379082273E-2</v>
          </cell>
          <cell r="F332">
            <v>8.6301216826488702E-5</v>
          </cell>
          <cell r="G332">
            <v>1.4063046250665999E-4</v>
          </cell>
          <cell r="H332">
            <v>1.4454830686906801E-4</v>
          </cell>
          <cell r="I332">
            <v>2.4170690894937801E-4</v>
          </cell>
          <cell r="J332">
            <v>4.5570526668661598E-4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3.107936386478193</v>
          </cell>
          <cell r="F333">
            <v>3.1080226876950197</v>
          </cell>
          <cell r="G333">
            <v>3.1081633181575263</v>
          </cell>
          <cell r="H333">
            <v>3.1083078664643953</v>
          </cell>
          <cell r="I333">
            <v>3.1104776497449751</v>
          </cell>
          <cell r="J333">
            <v>1.5669755956519618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2.72824713522414</v>
          </cell>
          <cell r="I334">
            <v>7.1978962754070199</v>
          </cell>
          <cell r="J334">
            <v>5.4030057379094103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2.0316733985711714E-2</v>
          </cell>
          <cell r="I335">
            <v>5.6153800730125721E-2</v>
          </cell>
          <cell r="J335">
            <v>4.3109088334383566E-2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2.2754742063997128E-2</v>
          </cell>
          <cell r="I336">
            <v>5.9523028773933222E-2</v>
          </cell>
          <cell r="J336">
            <v>4.3109088334383566E-2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4.8373176156456442E-2</v>
          </cell>
          <cell r="I337">
            <v>0.12762227438664941</v>
          </cell>
          <cell r="J337">
            <v>9.5797974076407957E-2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1.79699281892779E-3</v>
          </cell>
          <cell r="I338">
            <v>9.2562499282486597E-5</v>
          </cell>
          <cell r="J338">
            <v>8.0457733834406501E-4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1.79699281892779E-3</v>
          </cell>
          <cell r="I339">
            <v>4.9986400296083509E-3</v>
          </cell>
          <cell r="J339">
            <v>3.8302121829335528E-3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7.9095972861941061E-2</v>
          </cell>
          <cell r="I340">
            <v>0.45800239001679854</v>
          </cell>
          <cell r="J340">
            <v>0.28372083907524959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0.10581758531529947</v>
          </cell>
          <cell r="I341">
            <v>0.76333731669466409</v>
          </cell>
          <cell r="J341">
            <v>0.56744167815049906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0.21285291343883872</v>
          </cell>
          <cell r="I342">
            <v>1.3870585332530907</v>
          </cell>
          <cell r="J342">
            <v>0.94505476127425658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1.57322841384251E-2</v>
          </cell>
          <cell r="I343">
            <v>3.5560383497108897E-2</v>
          </cell>
          <cell r="J343">
            <v>2.12994809911107E-2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1.57322841384251E-2</v>
          </cell>
          <cell r="I344">
            <v>6.0630387204605327E-2</v>
          </cell>
          <cell r="J344">
            <v>5.3153686525795885E-2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2.7388963461379237</v>
          </cell>
          <cell r="F345">
            <v>11.893781338945809</v>
          </cell>
          <cell r="G345">
            <v>15.678272544401471</v>
          </cell>
          <cell r="H345">
            <v>26.487289634205297</v>
          </cell>
          <cell r="I345">
            <v>25.927389553747513</v>
          </cell>
          <cell r="J345">
            <v>23.974876816386448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2.5282120118196185</v>
          </cell>
          <cell r="F346">
            <v>11.543460283883723</v>
          </cell>
          <cell r="G346">
            <v>15.064882468740233</v>
          </cell>
          <cell r="H346">
            <v>18.619777861669061</v>
          </cell>
          <cell r="I346">
            <v>13.535622487618191</v>
          </cell>
          <cell r="J346">
            <v>11.001130184734281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0.21068433431830155</v>
          </cell>
          <cell r="F347">
            <v>0.35032105506209299</v>
          </cell>
          <cell r="G347">
            <v>0.61339007566123316</v>
          </cell>
          <cell r="H347">
            <v>7.8675117725362291</v>
          </cell>
          <cell r="I347">
            <v>12.391767066129317</v>
          </cell>
          <cell r="J347">
            <v>12.973746631652151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1.17755968846481E-4</v>
          </cell>
          <cell r="F348">
            <v>1.26580709425095E-4</v>
          </cell>
          <cell r="G348">
            <v>8.6610259286199493E-3</v>
          </cell>
          <cell r="H348">
            <v>1.26165485788228E-2</v>
          </cell>
          <cell r="I348">
            <v>5.0137765479032697E-5</v>
          </cell>
          <cell r="J348">
            <v>6.01393305336983E-5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0.8635570931156985</v>
          </cell>
          <cell r="G349">
            <v>0.86376314295208867</v>
          </cell>
          <cell r="H349">
            <v>0.87936565943213674</v>
          </cell>
          <cell r="I349">
            <v>0.88523468814169282</v>
          </cell>
          <cell r="J349">
            <v>0.88530518606356756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>
            <v>2.8491657268182413E-4</v>
          </cell>
          <cell r="F350">
            <v>6.8424267006803215E-3</v>
          </cell>
          <cell r="G350">
            <v>0.44906536006598441</v>
          </cell>
          <cell r="H350">
            <v>0.21782693516041116</v>
          </cell>
          <cell r="I350">
            <v>0.54303204699181673</v>
          </cell>
          <cell r="J350">
            <v>1.5012406136695819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>
            <v>2.8491657268182456E-4</v>
          </cell>
          <cell r="F351">
            <v>6.8480194887881631E-3</v>
          </cell>
          <cell r="G351">
            <v>0.44963887904435729</v>
          </cell>
          <cell r="H351">
            <v>0.21782693516041085</v>
          </cell>
          <cell r="I351">
            <v>0.54303204699181606</v>
          </cell>
          <cell r="J351">
            <v>1.5012406136695817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>
            <v>4.6559719415551989E-4</v>
          </cell>
          <cell r="F352">
            <v>8.4447722781033369E-3</v>
          </cell>
          <cell r="G352">
            <v>0.53539822811968218</v>
          </cell>
          <cell r="H352">
            <v>0.2504896358322492</v>
          </cell>
          <cell r="I352">
            <v>0.58401927516726149</v>
          </cell>
          <cell r="J352">
            <v>1.516518508568977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>
            <v>4.6559719415551989E-4</v>
          </cell>
          <cell r="F353">
            <v>8.4447722781033369E-3</v>
          </cell>
          <cell r="G353">
            <v>0.53539822811968218</v>
          </cell>
          <cell r="H353">
            <v>0.2504896358322492</v>
          </cell>
          <cell r="I353">
            <v>0.58401927516726149</v>
          </cell>
          <cell r="J353">
            <v>1.516518508568977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0.38236713749469597</v>
          </cell>
          <cell r="F354">
            <v>6.2064056180837802E-3</v>
          </cell>
          <cell r="G354">
            <v>6.54098548668348E-3</v>
          </cell>
          <cell r="H354">
            <v>4.4153935908742004E-3</v>
          </cell>
          <cell r="I354">
            <v>3.8673531744751397E-2</v>
          </cell>
          <cell r="J354">
            <v>5.62336762873566E-2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0.38236713749469597</v>
          </cell>
          <cell r="F355">
            <v>0.38740524096834134</v>
          </cell>
          <cell r="G355">
            <v>0.39091543196233108</v>
          </cell>
          <cell r="H355">
            <v>0.38898889280940863</v>
          </cell>
          <cell r="I355">
            <v>0.33894926194612157</v>
          </cell>
          <cell r="J355">
            <v>0.20842156054496988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1.1066053861364408E-3</v>
          </cell>
          <cell r="F356">
            <v>2.2441647694955978E-3</v>
          </cell>
          <cell r="G356">
            <v>2.2922540144798718E-3</v>
          </cell>
          <cell r="H356">
            <v>8.4257534572668463E-2</v>
          </cell>
          <cell r="I356">
            <v>0.32590265247817457</v>
          </cell>
          <cell r="J356">
            <v>1.2440843606443324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1.106605386136443E-3</v>
          </cell>
          <cell r="F357">
            <v>2.2459990804183055E-3</v>
          </cell>
          <cell r="G357">
            <v>2.295181541956859E-3</v>
          </cell>
          <cell r="H357">
            <v>8.4257534572668324E-2</v>
          </cell>
          <cell r="I357">
            <v>0.32590265247817418</v>
          </cell>
          <cell r="J357">
            <v>1.2440843606443319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1.106605386136443E-3</v>
          </cell>
          <cell r="F358">
            <v>2.2459990804183055E-3</v>
          </cell>
          <cell r="G358">
            <v>2.295181541956859E-3</v>
          </cell>
          <cell r="H358">
            <v>9.6961589180641045E-2</v>
          </cell>
          <cell r="I358">
            <v>0.35054680794979581</v>
          </cell>
          <cell r="J358">
            <v>1.2567647176297774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1.106605386136443E-3</v>
          </cell>
          <cell r="F359">
            <v>2.2459990804183055E-3</v>
          </cell>
          <cell r="G359">
            <v>2.295181541956859E-3</v>
          </cell>
          <cell r="H359">
            <v>9.6961589180641045E-2</v>
          </cell>
          <cell r="I359">
            <v>0.35054680794979581</v>
          </cell>
          <cell r="J359">
            <v>1.2567647176297774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0.22520017510481999</v>
          </cell>
          <cell r="F360">
            <v>7.2309524487261202E-3</v>
          </cell>
          <cell r="G360">
            <v>1.2047678015549399E-2</v>
          </cell>
          <cell r="H360">
            <v>1.34582483259098E-2</v>
          </cell>
          <cell r="I360">
            <v>2.6411445272061702E-2</v>
          </cell>
          <cell r="J360">
            <v>5.1933399058586197E-2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0.22520017510481999</v>
          </cell>
          <cell r="F361">
            <v>0.23135872333423796</v>
          </cell>
          <cell r="G361">
            <v>0.24087321105369561</v>
          </cell>
          <cell r="H361">
            <v>0.25088640991602568</v>
          </cell>
          <cell r="I361">
            <v>0.34575930169188507</v>
          </cell>
          <cell r="J361">
            <v>0.2009186004381566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213.83311377364501</v>
          </cell>
          <cell r="F362">
            <v>3.9136879024924598</v>
          </cell>
          <cell r="G362">
            <v>6.1764317183847997</v>
          </cell>
          <cell r="H362">
            <v>5.7526446062791603</v>
          </cell>
          <cell r="I362">
            <v>6.7185711600013498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2.7306733970583803</v>
          </cell>
          <cell r="F363">
            <v>4.997824355229756E-2</v>
          </cell>
          <cell r="G363">
            <v>7.8873741697436023E-2</v>
          </cell>
          <cell r="H363">
            <v>7.3461931652580026E-2</v>
          </cell>
          <cell r="I363">
            <v>8.5796924569315855E-2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2.7770534256317521</v>
          </cell>
          <cell r="F364">
            <v>5.0827115616785226E-2</v>
          </cell>
          <cell r="G364">
            <v>8.02133989400622E-2</v>
          </cell>
          <cell r="H364">
            <v>7.4709670211417709E-2</v>
          </cell>
          <cell r="I364">
            <v>8.7254170909108461E-2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1.6459599681491199</v>
          </cell>
          <cell r="G365">
            <v>81.415170704170293</v>
          </cell>
          <cell r="H365">
            <v>62.404642656978801</v>
          </cell>
          <cell r="I365">
            <v>49.172879157900503</v>
          </cell>
          <cell r="J365">
            <v>61.2641102920295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6.4946074353121391E-3</v>
          </cell>
          <cell r="G366">
            <v>0.32222447743826577</v>
          </cell>
          <cell r="H366">
            <v>0.30685513618371862</v>
          </cell>
          <cell r="I366">
            <v>0.24031892983769745</v>
          </cell>
          <cell r="J366">
            <v>0.3283536291502312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1.3971617558540469E-2</v>
          </cell>
          <cell r="G367">
            <v>0.68296774298409502</v>
          </cell>
          <cell r="H367">
            <v>0.63416728144635282</v>
          </cell>
          <cell r="I367">
            <v>0.48457751426289797</v>
          </cell>
          <cell r="J367">
            <v>0.6461152057472288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2.9183687378530426E-2</v>
          </cell>
          <cell r="G368">
            <v>1.4435313954640132</v>
          </cell>
          <cell r="H368">
            <v>1.1064652953365037</v>
          </cell>
          <cell r="I368">
            <v>0.87185955953724315</v>
          </cell>
          <cell r="J368">
            <v>1.0862430902842102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1.6894861883034701E-3</v>
          </cell>
          <cell r="G369">
            <v>2.2220205961617601E-2</v>
          </cell>
          <cell r="H369">
            <v>9.796310297755721E-4</v>
          </cell>
          <cell r="I369">
            <v>5.1002187364023496E-4</v>
          </cell>
          <cell r="J369">
            <v>2.03140937255335E-2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1.6894861883034701E-3</v>
          </cell>
          <cell r="G370">
            <v>2.3900632575990812E-2</v>
          </cell>
          <cell r="H370">
            <v>2.4858083453080781E-2</v>
          </cell>
          <cell r="I370">
            <v>3.2178120630094731E-2</v>
          </cell>
          <cell r="J370">
            <v>2.7259251574423292E-2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26.493433318810727</v>
          </cell>
          <cell r="F371">
            <v>7.4802055295702746E-2</v>
          </cell>
          <cell r="G371">
            <v>8.0315788214855785E-2</v>
          </cell>
          <cell r="H371">
            <v>7.8051589640951879E-2</v>
          </cell>
          <cell r="I371">
            <v>0.13621282150953068</v>
          </cell>
          <cell r="J371">
            <v>4.8665392648865026E-2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26.493433318810727</v>
          </cell>
          <cell r="F372">
            <v>7.4802055295702746E-2</v>
          </cell>
          <cell r="G372">
            <v>8.0315788214855785E-2</v>
          </cell>
          <cell r="H372">
            <v>7.8051589640951879E-2</v>
          </cell>
          <cell r="I372">
            <v>0.13621282150953068</v>
          </cell>
          <cell r="J372">
            <v>4.8665392648865026E-2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1.4381513086411199E-4</v>
          </cell>
          <cell r="F373">
            <v>1.3562897386671101E-4</v>
          </cell>
          <cell r="G373">
            <v>1.57349241208333E-4</v>
          </cell>
          <cell r="H373">
            <v>1.8759906062913999E-4</v>
          </cell>
          <cell r="I373">
            <v>2.3715233299447799E-4</v>
          </cell>
          <cell r="J373">
            <v>2.9664086912605902E-4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4.118465864440064</v>
          </cell>
          <cell r="F374">
            <v>9.1805398655079529E-2</v>
          </cell>
          <cell r="G374">
            <v>8.6843788094749463E-2</v>
          </cell>
          <cell r="H374">
            <v>8.0582492269134498E-2</v>
          </cell>
          <cell r="I374">
            <v>7.9196109889137389E-2</v>
          </cell>
          <cell r="J374">
            <v>4.0054192178147208E-2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0.49838882161512088</v>
          </cell>
          <cell r="F375">
            <v>0.42698774235115639</v>
          </cell>
          <cell r="G375">
            <v>0.53661883454987147</v>
          </cell>
          <cell r="H375">
            <v>0.37612017012725851</v>
          </cell>
          <cell r="I375">
            <v>0.64223866226022541</v>
          </cell>
          <cell r="J375">
            <v>1.6142485975440937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0.4983888216151196</v>
          </cell>
          <cell r="F376">
            <v>0.42698774235115511</v>
          </cell>
          <cell r="G376">
            <v>0.53661883454986969</v>
          </cell>
          <cell r="H376">
            <v>0.3761201701272574</v>
          </cell>
          <cell r="I376">
            <v>0.64223866226022264</v>
          </cell>
          <cell r="J376">
            <v>1.6142485975440888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0.57496864036648943</v>
          </cell>
          <cell r="F377">
            <v>0.49261819195478618</v>
          </cell>
          <cell r="G377">
            <v>0.61906123309036509</v>
          </cell>
          <cell r="H377">
            <v>0.43395006780788231</v>
          </cell>
          <cell r="I377">
            <v>0.74100381191454368</v>
          </cell>
          <cell r="J377">
            <v>1.8619792550997127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0.57496864036648943</v>
          </cell>
          <cell r="F378">
            <v>0.49261819195478618</v>
          </cell>
          <cell r="G378">
            <v>0.61906123309036509</v>
          </cell>
          <cell r="H378">
            <v>0.43395006780788231</v>
          </cell>
          <cell r="I378">
            <v>0.74100381191454368</v>
          </cell>
          <cell r="J378">
            <v>1.8619792550997127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0.113874496848797</v>
          </cell>
          <cell r="F379">
            <v>3.2995322143491399E-4</v>
          </cell>
          <cell r="G379">
            <v>7.4340314365746495E-4</v>
          </cell>
          <cell r="H379">
            <v>1.2909751589325999E-3</v>
          </cell>
          <cell r="I379">
            <v>0.104120516814666</v>
          </cell>
          <cell r="J379">
            <v>0.64705895832299198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0.113874496848797</v>
          </cell>
          <cell r="F380">
            <v>0.11413509501624376</v>
          </cell>
          <cell r="G380">
            <v>0.11470854315548723</v>
          </cell>
          <cell r="H380">
            <v>8.4991461941453544E-2</v>
          </cell>
          <cell r="I380">
            <v>0.26218077629630337</v>
          </cell>
          <cell r="J380">
            <v>0.72682493577171892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0.1404425815199741</v>
          </cell>
          <cell r="H381">
            <v>0.1561113758536477</v>
          </cell>
          <cell r="I381">
            <v>1.4193656640734889</v>
          </cell>
          <cell r="J381">
            <v>5.8539465437551819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0.1404425815199741</v>
          </cell>
          <cell r="H382">
            <v>0.1561113758536477</v>
          </cell>
          <cell r="I382">
            <v>1.4193656640734889</v>
          </cell>
          <cell r="J382">
            <v>5.8539465437551819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0.14044258151997399</v>
          </cell>
          <cell r="H383">
            <v>0.15611137585364801</v>
          </cell>
          <cell r="I383">
            <v>1.41936566407349</v>
          </cell>
          <cell r="J383">
            <v>5.8539465437551801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4.4809605341214802E-2</v>
          </cell>
          <cell r="H384">
            <v>1.92751518953012E-4</v>
          </cell>
          <cell r="I384">
            <v>0.17096164116472401</v>
          </cell>
          <cell r="J384">
            <v>1.36255870406002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4.4809605341214802E-2</v>
          </cell>
          <cell r="H385">
            <v>4.5002356860167798E-2</v>
          </cell>
          <cell r="I385">
            <v>0.40916172687880198</v>
          </cell>
          <cell r="J385">
            <v>1.68752206533232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0.11983824518285</v>
          </cell>
          <cell r="F386">
            <v>8.984823634555713E-3</v>
          </cell>
          <cell r="G386">
            <v>0.25126946309234427</v>
          </cell>
          <cell r="H386">
            <v>0.16732636691860212</v>
          </cell>
          <cell r="I386">
            <v>0.40247688043421836</v>
          </cell>
          <cell r="J386">
            <v>0.208807057850567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0.11983824518285029</v>
          </cell>
          <cell r="F387">
            <v>8.978837742727246E-3</v>
          </cell>
          <cell r="G387">
            <v>0.25100799642939753</v>
          </cell>
          <cell r="H387">
            <v>0.16732636691860212</v>
          </cell>
          <cell r="I387">
            <v>0.40247688043421975</v>
          </cell>
          <cell r="J387">
            <v>0.20880705785056725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0.15989817518021687</v>
          </cell>
          <cell r="F388">
            <v>1.1935984738829137E-2</v>
          </cell>
          <cell r="G388">
            <v>0.32433251034308347</v>
          </cell>
          <cell r="H388">
            <v>0.20927180693033626</v>
          </cell>
          <cell r="I388">
            <v>0.47361606056886546</v>
          </cell>
          <cell r="J388">
            <v>0.23212169034745966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0.15989817518021687</v>
          </cell>
          <cell r="F389">
            <v>1.1935984738829137E-2</v>
          </cell>
          <cell r="G389">
            <v>0.32433251034308347</v>
          </cell>
          <cell r="H389">
            <v>0.20927180693033626</v>
          </cell>
          <cell r="I389">
            <v>0.47361606056886546</v>
          </cell>
          <cell r="J389">
            <v>0.23212169034745966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0.64507389553398797</v>
          </cell>
          <cell r="F390">
            <v>1.1079457318528701E-2</v>
          </cell>
          <cell r="G390">
            <v>1.1475217408102799E-2</v>
          </cell>
          <cell r="H390">
            <v>7.7772574423899902E-3</v>
          </cell>
          <cell r="I390">
            <v>6.5487458081539995E-2</v>
          </cell>
          <cell r="J390">
            <v>8.6219911224198004E-2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0.64507389553398797</v>
          </cell>
          <cell r="F391">
            <v>0.65395923895040764</v>
          </cell>
          <cell r="G391">
            <v>0.65971965866392313</v>
          </cell>
          <cell r="H391">
            <v>0.65484935702613167</v>
          </cell>
          <cell r="I391">
            <v>0.57141844060632718</v>
          </cell>
          <cell r="J391">
            <v>0.34250489067121931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3.9500001286454044E-4</v>
          </cell>
          <cell r="G392">
            <v>3.8059308967247611</v>
          </cell>
          <cell r="H392">
            <v>4.8837786169740731</v>
          </cell>
          <cell r="I392">
            <v>6.5665810526864901</v>
          </cell>
          <cell r="J392">
            <v>8.8258525639941201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3.9500001286454044E-4</v>
          </cell>
          <cell r="G393">
            <v>3.8059308967247611</v>
          </cell>
          <cell r="H393">
            <v>4.8837786169740731</v>
          </cell>
          <cell r="I393">
            <v>6.5665810526864901</v>
          </cell>
          <cell r="J393">
            <v>8.8258525639941201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3.9500001286454001E-4</v>
          </cell>
          <cell r="G394">
            <v>3.8059308967247598</v>
          </cell>
          <cell r="H394">
            <v>4.8837786169740696</v>
          </cell>
          <cell r="I394">
            <v>6.5665810526864998</v>
          </cell>
          <cell r="J394">
            <v>8.8258525639941094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1.34662165666843E-4</v>
          </cell>
          <cell r="G395">
            <v>1.2140221973461101</v>
          </cell>
          <cell r="H395">
            <v>0.19354840890872799</v>
          </cell>
          <cell r="I395">
            <v>0.26053761226796102</v>
          </cell>
          <cell r="J395">
            <v>2.0542234316308701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1.34662165666843E-4</v>
          </cell>
          <cell r="G396">
            <v>1.21415685951178</v>
          </cell>
          <cell r="H396">
            <v>1.40770526842051</v>
          </cell>
          <cell r="I396">
            <v>1.89281545949053</v>
          </cell>
          <cell r="J396">
            <v>2.5440952361507101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7.3958654398502208</v>
          </cell>
          <cell r="F397">
            <v>8.9799020580657016E-2</v>
          </cell>
          <cell r="G397">
            <v>0.58853804222597017</v>
          </cell>
          <cell r="H397">
            <v>0.29976860814247036</v>
          </cell>
          <cell r="I397">
            <v>1.206808852869526</v>
          </cell>
          <cell r="J397">
            <v>0.36185883660365925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7.3958654398501977</v>
          </cell>
          <cell r="F398">
            <v>8.9858886594377282E-2</v>
          </cell>
          <cell r="G398">
            <v>0.58915110268662096</v>
          </cell>
          <cell r="H398">
            <v>0.29976860814247036</v>
          </cell>
          <cell r="I398">
            <v>1.2068088528695213</v>
          </cell>
          <cell r="J398">
            <v>0.3618588366036587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9.861267768097445</v>
          </cell>
          <cell r="F399">
            <v>0.11834922539259353</v>
          </cell>
          <cell r="G399">
            <v>0.7603088194994172</v>
          </cell>
          <cell r="H399">
            <v>0.37482460846866861</v>
          </cell>
          <cell r="I399">
            <v>1.4198889693137475</v>
          </cell>
          <cell r="J399">
            <v>0.402179222294265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9.861267768097445</v>
          </cell>
          <cell r="F400">
            <v>0.11834922539259353</v>
          </cell>
          <cell r="G400">
            <v>0.7603088194994172</v>
          </cell>
          <cell r="H400">
            <v>0.37482460846866861</v>
          </cell>
          <cell r="I400">
            <v>1.4198889693137475</v>
          </cell>
          <cell r="J400">
            <v>0.402179222294265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0.60564277121314303</v>
          </cell>
          <cell r="F401">
            <v>9.7303675241359397E-3</v>
          </cell>
          <cell r="G401">
            <v>1.0227824328113901E-2</v>
          </cell>
          <cell r="H401">
            <v>7.04560385050615E-3</v>
          </cell>
          <cell r="I401">
            <v>5.9183677263312903E-2</v>
          </cell>
          <cell r="J401">
            <v>7.6124830929911902E-2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0.60623439472007556</v>
          </cell>
          <cell r="F402">
            <v>0.61375198066666981</v>
          </cell>
          <cell r="G402">
            <v>0.61851474322729516</v>
          </cell>
          <cell r="H402">
            <v>0.61351646357512712</v>
          </cell>
          <cell r="I402">
            <v>0.53374885073567979</v>
          </cell>
          <cell r="J402">
            <v>0.31502812140578285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31.637755236998942</v>
          </cell>
          <cell r="F403">
            <v>0.53925760188902794</v>
          </cell>
          <cell r="G403">
            <v>0.79450775225683146</v>
          </cell>
          <cell r="H403">
            <v>0.40835154051668615</v>
          </cell>
          <cell r="I403">
            <v>0.5484948042192227</v>
          </cell>
          <cell r="J403">
            <v>1.3254555539845265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62.392654147674612</v>
          </cell>
          <cell r="F404">
            <v>58.691098984442498</v>
          </cell>
          <cell r="G404">
            <v>62.224095555951969</v>
          </cell>
          <cell r="H404">
            <v>64.824305618163237</v>
          </cell>
          <cell r="I404">
            <v>68.159442580115694</v>
          </cell>
          <cell r="J404">
            <v>69.60654742894485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94.029953991510212</v>
          </cell>
          <cell r="F405">
            <v>59.230356586331567</v>
          </cell>
          <cell r="G405">
            <v>63.018603308208704</v>
          </cell>
          <cell r="H405">
            <v>65.232657158679856</v>
          </cell>
          <cell r="I405">
            <v>68.707937384334926</v>
          </cell>
          <cell r="J405">
            <v>70.932002982929333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6.2973161569457796E-6</v>
          </cell>
          <cell r="F406">
            <v>7.9818539483677004E-6</v>
          </cell>
          <cell r="G406">
            <v>7.6711537106480492E-6</v>
          </cell>
          <cell r="H406">
            <v>1.04996408340545E-5</v>
          </cell>
          <cell r="I406">
            <v>1.6986718708241802E-5</v>
          </cell>
          <cell r="J406">
            <v>2.6307608195505102E-5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4.3683909064405428</v>
          </cell>
          <cell r="G407">
            <v>4.3684031381191248</v>
          </cell>
          <cell r="H407">
            <v>4.3684165860633097</v>
          </cell>
          <cell r="I407">
            <v>4.3684479609152334</v>
          </cell>
          <cell r="J407">
            <v>4.3684762353984761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0.348243974250251</v>
          </cell>
          <cell r="F408">
            <v>1.0875985689284178E-2</v>
          </cell>
          <cell r="G408">
            <v>0.47515661717055629</v>
          </cell>
          <cell r="H408">
            <v>0.12269405317995342</v>
          </cell>
          <cell r="I408">
            <v>0.45961816056637567</v>
          </cell>
          <cell r="J408">
            <v>2.3633754075050327E-2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0.91072232568158251</v>
          </cell>
          <cell r="F409">
            <v>2.8442711757897275E-2</v>
          </cell>
          <cell r="G409">
            <v>1.2426223321859822</v>
          </cell>
          <cell r="H409">
            <v>0.32086761501018651</v>
          </cell>
          <cell r="I409">
            <v>1.2019863976618377</v>
          </cell>
          <cell r="J409">
            <v>6.1806632899121555E-2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1.5307757861952735</v>
          </cell>
          <cell r="F410">
            <v>0.12334536036551574</v>
          </cell>
          <cell r="G410">
            <v>1.9269797244108573</v>
          </cell>
          <cell r="H410">
            <v>0.51197050926624599</v>
          </cell>
          <cell r="I410">
            <v>1.5729018383263715</v>
          </cell>
          <cell r="J410">
            <v>9.4779182974278106E-2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2.44955522005607E-5</v>
          </cell>
          <cell r="G411">
            <v>1.6905941105651801E-2</v>
          </cell>
          <cell r="H411">
            <v>8.9402469768082695E-4</v>
          </cell>
          <cell r="I411">
            <v>5.2038563256874802E-3</v>
          </cell>
          <cell r="J411">
            <v>2.51273554195508E-4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5.4463787301563878E-2</v>
          </cell>
          <cell r="F412">
            <v>1.8927588348836635E-3</v>
          </cell>
          <cell r="G412">
            <v>1.8752894943669308E-2</v>
          </cell>
          <cell r="H412">
            <v>1.8287674048207001E-2</v>
          </cell>
          <cell r="I412">
            <v>2.9142895969183631E-2</v>
          </cell>
          <cell r="J412">
            <v>4.1610037894330701E-3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0.24482372349192424</v>
          </cell>
          <cell r="J413">
            <v>8.4283639342682487E-2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0.24482372349192424</v>
          </cell>
          <cell r="J414">
            <v>8.4283639342682487E-2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3.7017659978245798E-2</v>
          </cell>
          <cell r="J415">
            <v>1.3295343239932899E-2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3.7063537633939499E-2</v>
          </cell>
          <cell r="J416">
            <v>2.5974678287239799E-2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128.13655782637031</v>
          </cell>
          <cell r="F417">
            <v>140.76394508061446</v>
          </cell>
          <cell r="G417">
            <v>124.34354933719163</v>
          </cell>
          <cell r="H417">
            <v>127.57011887412493</v>
          </cell>
          <cell r="I417">
            <v>107.78972017068185</v>
          </cell>
          <cell r="J417">
            <v>61.183069342533997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129.48596870607096</v>
          </cell>
          <cell r="F418">
            <v>144.41252329690445</v>
          </cell>
          <cell r="G418">
            <v>127.28959642823105</v>
          </cell>
          <cell r="H418">
            <v>130.12183878130338</v>
          </cell>
          <cell r="I418">
            <v>109.15876939124283</v>
          </cell>
          <cell r="J418">
            <v>61.519791574684838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1.1949603500722E-5</v>
          </cell>
          <cell r="F419">
            <v>1.50068257193385E-5</v>
          </cell>
          <cell r="G419">
            <v>1.5437707178321302E-5</v>
          </cell>
          <cell r="H419">
            <v>2.1250387454724901E-5</v>
          </cell>
          <cell r="I419">
            <v>3.5531738404412799E-5</v>
          </cell>
          <cell r="J419">
            <v>1.00820656614158E-4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15.305621873885027</v>
          </cell>
          <cell r="I420">
            <v>15.305672828489055</v>
          </cell>
          <cell r="J420">
            <v>15.305746600717395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12.240454779266511</v>
          </cell>
          <cell r="F421">
            <v>12.140742059084669</v>
          </cell>
          <cell r="G421">
            <v>12.148095352044209</v>
          </cell>
          <cell r="H421">
            <v>12.155136200635658</v>
          </cell>
          <cell r="I421">
            <v>12.168187626181911</v>
          </cell>
          <cell r="J421">
            <v>12.183444844844441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12.240454779266511</v>
          </cell>
          <cell r="F422">
            <v>12.140742059084669</v>
          </cell>
          <cell r="G422">
            <v>12.148095352044209</v>
          </cell>
          <cell r="H422">
            <v>12.155136200635658</v>
          </cell>
          <cell r="I422">
            <v>12.168187626181911</v>
          </cell>
          <cell r="J422">
            <v>12.183444844844441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1.5882285262830832E-3</v>
          </cell>
          <cell r="F424">
            <v>2.1766911328978374E-3</v>
          </cell>
          <cell r="G424">
            <v>2.2569469379790886E-3</v>
          </cell>
          <cell r="H424">
            <v>8.0625685565990257E-2</v>
          </cell>
          <cell r="I424">
            <v>0.20395716975383596</v>
          </cell>
          <cell r="J424">
            <v>8.8023982462714506E-2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1.5882285262830797E-3</v>
          </cell>
          <cell r="F425">
            <v>2.1781422603197654E-3</v>
          </cell>
          <cell r="G425">
            <v>2.2592979243728139E-3</v>
          </cell>
          <cell r="H425">
            <v>8.0625685565990257E-2</v>
          </cell>
          <cell r="I425">
            <v>0.20395716975383527</v>
          </cell>
          <cell r="J425">
            <v>8.8023982462714395E-2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1.2068517076695383E-3</v>
          </cell>
          <cell r="F426">
            <v>1.5357492608871713E-3</v>
          </cell>
          <cell r="G426">
            <v>1.6371842517254138E-3</v>
          </cell>
          <cell r="H426">
            <v>0.1008959552459561</v>
          </cell>
          <cell r="I426">
            <v>0.24006345975869689</v>
          </cell>
          <cell r="J426">
            <v>9.7918273250152496E-2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1.2068517076695383E-3</v>
          </cell>
          <cell r="F427">
            <v>1.5357492608871713E-3</v>
          </cell>
          <cell r="G427">
            <v>1.6371842517254138E-3</v>
          </cell>
          <cell r="H427">
            <v>0.1008959552459561</v>
          </cell>
          <cell r="I427">
            <v>0.24006345975869689</v>
          </cell>
          <cell r="J427">
            <v>9.7918273250152496E-2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0.28187398851697198</v>
          </cell>
          <cell r="F428">
            <v>8.1289859458568998E-3</v>
          </cell>
          <cell r="G428">
            <v>1.1558594924613801E-2</v>
          </cell>
          <cell r="H428">
            <v>9.2522834662454798E-3</v>
          </cell>
          <cell r="I428">
            <v>3.07130183637295E-2</v>
          </cell>
          <cell r="J428">
            <v>5.69776080427946E-2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0.28187398851697198</v>
          </cell>
          <cell r="F429">
            <v>0.28865308049034405</v>
          </cell>
          <cell r="G429">
            <v>0.29693691437523584</v>
          </cell>
          <cell r="H429">
            <v>0.30102149725718086</v>
          </cell>
          <cell r="I429">
            <v>0.38482735383681105</v>
          </cell>
          <cell r="J429">
            <v>0.22462574478253186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0.1845187447783361</v>
          </cell>
          <cell r="F430">
            <v>1.9211502999866601</v>
          </cell>
          <cell r="G430">
            <v>4.5441851923355453E-2</v>
          </cell>
          <cell r="H430">
            <v>2.476311276445808E-2</v>
          </cell>
          <cell r="I430">
            <v>1.1523105464382725E-2</v>
          </cell>
          <cell r="J430">
            <v>1.4670645950624966E-3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15.915444714258401</v>
          </cell>
          <cell r="F431">
            <v>165.706532547411</v>
          </cell>
          <cell r="G431">
            <v>3.9195328521690298</v>
          </cell>
          <cell r="H431">
            <v>2.1359128181211902</v>
          </cell>
          <cell r="I431">
            <v>0.99391174688114703</v>
          </cell>
          <cell r="J431">
            <v>0.12653991052785701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0.21594904632643741</v>
          </cell>
          <cell r="F432">
            <v>2.2483925718780262</v>
          </cell>
          <cell r="G432">
            <v>5.318226393716461E-2</v>
          </cell>
          <cell r="H432">
            <v>2.8981177993503224E-2</v>
          </cell>
          <cell r="I432">
            <v>1.3485912440721127E-2</v>
          </cell>
          <cell r="J432">
            <v>1.7169594372843542E-3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0.16324403447302199</v>
          </cell>
          <cell r="F433">
            <v>4.8871749740022001E-2</v>
          </cell>
          <cell r="G433">
            <v>1.5692281400703099E-3</v>
          </cell>
          <cell r="H433">
            <v>1.58757239515941E-3</v>
          </cell>
          <cell r="I433">
            <v>1.15468348273638E-2</v>
          </cell>
          <cell r="J433">
            <v>3.27389185741239E-2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0.20268832268525147</v>
          </cell>
          <cell r="F434">
            <v>0.25096720920247823</v>
          </cell>
          <cell r="G434">
            <v>0.22335574874375019</v>
          </cell>
          <cell r="H434">
            <v>0.16318567456492777</v>
          </cell>
          <cell r="I434">
            <v>7.6580580455839597E-2</v>
          </cell>
          <cell r="J434">
            <v>4.803291213824163E-2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6.9181432010391664</v>
          </cell>
          <cell r="I435">
            <v>12.091651779521667</v>
          </cell>
          <cell r="J435">
            <v>12.10414911277109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7.6720572116411459E-3</v>
          </cell>
          <cell r="I436">
            <v>1.1308703233405999E-2</v>
          </cell>
          <cell r="J436">
            <v>2.7321942161647524E-2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8.1881517327054044E-3</v>
          </cell>
          <cell r="I437">
            <v>1.1192163046138423E-2</v>
          </cell>
          <cell r="J437">
            <v>2.6497798631175989E-2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9.9108897317141936E-3</v>
          </cell>
          <cell r="I438">
            <v>9.7246386107909914E-3</v>
          </cell>
          <cell r="J438">
            <v>1.737740240564976E-2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1.4088637629719247E-2</v>
          </cell>
          <cell r="I439">
            <v>1.4475345250721543E-2</v>
          </cell>
          <cell r="J439">
            <v>1.6387561009020363E-2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1.1832560888738355</v>
          </cell>
          <cell r="I440">
            <v>1.9096365792852517</v>
          </cell>
          <cell r="J440">
            <v>2.3281755192026274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0.72333342561435576</v>
          </cell>
          <cell r="I441">
            <v>1.403639122059388</v>
          </cell>
          <cell r="J441">
            <v>1.538634084762702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0.92863444124971539</v>
          </cell>
          <cell r="I442">
            <v>1.5218765561382219</v>
          </cell>
          <cell r="J442">
            <v>1.7965004190418514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0.68549965529358603</v>
          </cell>
          <cell r="I443">
            <v>1.3179835195026053</v>
          </cell>
          <cell r="J443">
            <v>1.4038901403181234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6.7172894351345575E-2</v>
          </cell>
          <cell r="I444">
            <v>0.20326626401809242</v>
          </cell>
          <cell r="J444">
            <v>0.17517612111623312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0.13971175194397906</v>
          </cell>
          <cell r="I445">
            <v>0.25208657412058122</v>
          </cell>
          <cell r="J445">
            <v>0.21495485633840131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0.51317321928640225</v>
          </cell>
          <cell r="I446">
            <v>1.2816076597227846</v>
          </cell>
          <cell r="J446">
            <v>1.2930710387997628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0.31359398479673878</v>
          </cell>
          <cell r="I447">
            <v>0.35398879300523445</v>
          </cell>
          <cell r="J447">
            <v>0.24120750121965984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5.7946631869460509E-2</v>
          </cell>
          <cell r="I448">
            <v>0.38775325338050853</v>
          </cell>
          <cell r="J448">
            <v>0.55525399742397896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0.41507861405612323</v>
          </cell>
          <cell r="I449">
            <v>0.49248754192939759</v>
          </cell>
          <cell r="J449">
            <v>0.34486810687317443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0.59112891602706086</v>
          </cell>
          <cell r="I450">
            <v>1.0148225061362768</v>
          </cell>
          <cell r="J450">
            <v>0.59824413577654445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0.59625596309340168</v>
          </cell>
          <cell r="I451">
            <v>1.1699818577317067</v>
          </cell>
          <cell r="J451">
            <v>0.930959246062257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7.2044814018029465E-2</v>
          </cell>
          <cell r="I452">
            <v>8.2085920053320771E-2</v>
          </cell>
          <cell r="J452">
            <v>4.5481377261905827E-2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6.7412823010092257E-2</v>
          </cell>
          <cell r="I453">
            <v>6.5029616885892386E-2</v>
          </cell>
          <cell r="J453">
            <v>4.5324999567056594E-2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3.6246021484795131E-2</v>
          </cell>
          <cell r="I454">
            <v>3.2115206492979671E-2</v>
          </cell>
          <cell r="J454">
            <v>2.4581752588926194E-2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3.8656469179071618E-2</v>
          </cell>
          <cell r="I455">
            <v>4.0463179274793336E-2</v>
          </cell>
          <cell r="J455">
            <v>2.9535713680293424E-2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0.34678335951907202</v>
          </cell>
          <cell r="I456">
            <v>0.29633545183557847</v>
          </cell>
          <cell r="J456">
            <v>0.15462448890802488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0.11635732034446372</v>
          </cell>
          <cell r="I457">
            <v>0.23008065406911021</v>
          </cell>
          <cell r="J457">
            <v>0.30686995096413244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0.78070978641742605</v>
          </cell>
          <cell r="I458">
            <v>0.28880066718412301</v>
          </cell>
          <cell r="J458">
            <v>0.96225916503729103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0.78070978641742605</v>
          </cell>
          <cell r="I459">
            <v>1.7734220923611939</v>
          </cell>
          <cell r="J459">
            <v>1.574001630837053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1.1845469177095171</v>
          </cell>
          <cell r="F460">
            <v>3.9520339464661519E-2</v>
          </cell>
          <cell r="G460">
            <v>6.1793359760214085E-2</v>
          </cell>
          <cell r="H460">
            <v>4.0549655745681014E-2</v>
          </cell>
          <cell r="I460">
            <v>5.8109412126946751E-2</v>
          </cell>
          <cell r="J460">
            <v>6.4163138419304933E-2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1.1845469177095171</v>
          </cell>
          <cell r="F461">
            <v>3.9520339464661519E-2</v>
          </cell>
          <cell r="G461">
            <v>6.1793359760214085E-2</v>
          </cell>
          <cell r="H461">
            <v>4.0549655745681014E-2</v>
          </cell>
          <cell r="I461">
            <v>5.8109412126946751E-2</v>
          </cell>
          <cell r="J461">
            <v>6.4163138419304933E-2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158.68909211369694</v>
          </cell>
          <cell r="F462">
            <v>106.86040557636589</v>
          </cell>
          <cell r="G462">
            <v>101.17036313389448</v>
          </cell>
          <cell r="H462">
            <v>129.944391815697</v>
          </cell>
          <cell r="I462">
            <v>125.25808909978738</v>
          </cell>
          <cell r="J462">
            <v>89.032784466635135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29.010968331093572</v>
          </cell>
          <cell r="F463">
            <v>69.096742948945874</v>
          </cell>
          <cell r="G463">
            <v>69.516365620655037</v>
          </cell>
          <cell r="H463">
            <v>43.645311697662443</v>
          </cell>
          <cell r="I463">
            <v>30.881954204121175</v>
          </cell>
          <cell r="J463">
            <v>28.290504586497445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3.2007702444827388</v>
          </cell>
          <cell r="F464">
            <v>0.31985933986309423</v>
          </cell>
          <cell r="G464">
            <v>0.52529387762003299</v>
          </cell>
          <cell r="H464">
            <v>0.35290205800951979</v>
          </cell>
          <cell r="I464">
            <v>1.0406161659040116</v>
          </cell>
          <cell r="J464">
            <v>3.022218700940186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194.89869763507102</v>
          </cell>
          <cell r="F465">
            <v>184.58299435962988</v>
          </cell>
          <cell r="G465">
            <v>178.69022261961391</v>
          </cell>
          <cell r="H465">
            <v>180.55273234540388</v>
          </cell>
          <cell r="I465">
            <v>161.39075225649117</v>
          </cell>
          <cell r="J465">
            <v>122.25533505501217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1.5332744372270201E-5</v>
          </cell>
          <cell r="F466">
            <v>1.8837900974477499E-5</v>
          </cell>
          <cell r="G466">
            <v>1.94890721221378E-5</v>
          </cell>
          <cell r="H466">
            <v>3.0259202679698501E-5</v>
          </cell>
          <cell r="I466">
            <v>4.6075655339852902E-5</v>
          </cell>
          <cell r="J466">
            <v>1.3026407835061199E-4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13.914206279716105</v>
          </cell>
          <cell r="I467">
            <v>13.914274086161249</v>
          </cell>
          <cell r="J467">
            <v>13.914369751211707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0.90222894793468278</v>
          </cell>
          <cell r="F468">
            <v>3.0101293384114793E-2</v>
          </cell>
          <cell r="G468">
            <v>4.7065892563893361E-2</v>
          </cell>
          <cell r="H468">
            <v>3.0885288455506279E-2</v>
          </cell>
          <cell r="I468">
            <v>4.4259955418038364E-2</v>
          </cell>
          <cell r="J468">
            <v>4.8870872066574381E-2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1.1845469177095171</v>
          </cell>
          <cell r="F469">
            <v>3.9520339464661519E-2</v>
          </cell>
          <cell r="G469">
            <v>6.1793359760214085E-2</v>
          </cell>
          <cell r="H469">
            <v>4.0549655745681014E-2</v>
          </cell>
          <cell r="I469">
            <v>5.8109412126946751E-2</v>
          </cell>
          <cell r="J469">
            <v>6.4163138419304933E-2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1.23652003552623E-2</v>
          </cell>
          <cell r="F470">
            <v>6.7603767606460499E-3</v>
          </cell>
          <cell r="G470">
            <v>2.91189056402475E-3</v>
          </cell>
          <cell r="H470">
            <v>4.17356420686801E-3</v>
          </cell>
          <cell r="I470">
            <v>1.0162365868674399E-2</v>
          </cell>
          <cell r="J470">
            <v>9.7235100212620402E-3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0.12651374280508543</v>
          </cell>
          <cell r="F471">
            <v>0.13202601616170762</v>
          </cell>
          <cell r="G471">
            <v>0.13296964895376079</v>
          </cell>
          <cell r="H471">
            <v>6.8222259488255874E-2</v>
          </cell>
          <cell r="I471">
            <v>6.1690939581255023E-2</v>
          </cell>
          <cell r="J471">
            <v>5.3335610939654256E-2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2.8354102670435671E-2</v>
          </cell>
          <cell r="J472">
            <v>2.8755833095548043E-2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3.615148090480548E-2</v>
          </cell>
          <cell r="J473">
            <v>3.8101478851601138E-2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3.9979284765314298</v>
          </cell>
          <cell r="J474">
            <v>4.05457246647227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7.088525667608922E-2</v>
          </cell>
          <cell r="J475">
            <v>7.188958273887007E-2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8.8397710635258891E-3</v>
          </cell>
          <cell r="J476">
            <v>6.2252427720415899E-4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8.8397710635258891E-3</v>
          </cell>
          <cell r="J477">
            <v>9.4460041876455007E-3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221.25092267733692</v>
          </cell>
          <cell r="F478">
            <v>122.22895331020486</v>
          </cell>
          <cell r="G478">
            <v>118.71249819545098</v>
          </cell>
          <cell r="H478">
            <v>152.11084145714287</v>
          </cell>
          <cell r="I478">
            <v>150.00232491852623</v>
          </cell>
          <cell r="J478">
            <v>148.63118523065685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12.108565649084504</v>
          </cell>
          <cell r="F479">
            <v>0.2940055442271966</v>
          </cell>
          <cell r="G479">
            <v>0.47180038782253231</v>
          </cell>
          <cell r="H479">
            <v>0.39542722085074827</v>
          </cell>
          <cell r="I479">
            <v>0.42749380130158582</v>
          </cell>
          <cell r="J479">
            <v>0.88881629378160998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240.729390331753</v>
          </cell>
          <cell r="F480">
            <v>128.31698040834112</v>
          </cell>
          <cell r="G480">
            <v>124.54946826819354</v>
          </cell>
          <cell r="H480">
            <v>158.79753976650923</v>
          </cell>
          <cell r="I480">
            <v>155.51420383496807</v>
          </cell>
          <cell r="J480">
            <v>153.47503130594123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4.4359443687164401E-4</v>
          </cell>
          <cell r="F481">
            <v>3.4169372794693999E-4</v>
          </cell>
          <cell r="G481">
            <v>4.4395404342195601E-4</v>
          </cell>
          <cell r="H481">
            <v>2.86110261726942E-4</v>
          </cell>
          <cell r="I481">
            <v>6.9075001988344402E-4</v>
          </cell>
          <cell r="J481">
            <v>7.5369349552331199E-4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12.649647091663446</v>
          </cell>
          <cell r="I482">
            <v>12.650779140870968</v>
          </cell>
          <cell r="J482">
            <v>12.651616426375275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2267.8300703512</v>
          </cell>
          <cell r="F483">
            <v>2009.4707624539899</v>
          </cell>
          <cell r="G483">
            <v>1809.5335489317299</v>
          </cell>
          <cell r="H483">
            <v>1142.3550315203499</v>
          </cell>
          <cell r="I483">
            <v>445.04809349768402</v>
          </cell>
          <cell r="J483">
            <v>2.7753681702566702E-2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30.25718677418693</v>
          </cell>
          <cell r="F484">
            <v>26.810179903568589</v>
          </cell>
          <cell r="G484">
            <v>24.173892684339776</v>
          </cell>
          <cell r="H484">
            <v>15.26960968608477</v>
          </cell>
          <cell r="I484">
            <v>6.0102106662227559</v>
          </cell>
          <cell r="J484">
            <v>0.86657024948923411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30.771100004765248</v>
          </cell>
          <cell r="F485">
            <v>27.265546301953801</v>
          </cell>
          <cell r="G485">
            <v>24.552694015355947</v>
          </cell>
          <cell r="H485">
            <v>15.500068270289651</v>
          </cell>
          <cell r="I485">
            <v>6.0386444165221693</v>
          </cell>
          <cell r="J485">
            <v>3.7657641387471775E-4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3.1875551291447111E-2</v>
          </cell>
          <cell r="H486">
            <v>2.8981236179202761E-2</v>
          </cell>
          <cell r="I486">
            <v>7.3765680462033981E-2</v>
          </cell>
          <cell r="J486">
            <v>0.8810016725122285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9.3255779133764491</v>
          </cell>
          <cell r="F487">
            <v>9.3181121206114295</v>
          </cell>
          <cell r="G487">
            <v>7.3419032805317803</v>
          </cell>
          <cell r="H487">
            <v>5.9724998677134096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0.10059954599111595</v>
          </cell>
          <cell r="F488">
            <v>0.10051900885233475</v>
          </cell>
          <cell r="G488">
            <v>7.9200682637883282E-2</v>
          </cell>
          <cell r="H488">
            <v>6.4428261787631114E-2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0.10059954599111595</v>
          </cell>
          <cell r="F489">
            <v>0.10051900885233475</v>
          </cell>
          <cell r="G489">
            <v>7.9200682637883282E-2</v>
          </cell>
          <cell r="H489">
            <v>6.4428261787631114E-2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54.392852665100001</v>
          </cell>
          <cell r="F490">
            <v>43.319622713924872</v>
          </cell>
          <cell r="G490">
            <v>53.23729611414003</v>
          </cell>
          <cell r="H490">
            <v>52.146718109861858</v>
          </cell>
          <cell r="I490">
            <v>49.960506163725967</v>
          </cell>
          <cell r="J490">
            <v>47.776264531439502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54.392852665100001</v>
          </cell>
          <cell r="F491">
            <v>43.319622713924872</v>
          </cell>
          <cell r="G491">
            <v>53.23729611414003</v>
          </cell>
          <cell r="H491">
            <v>52.146718109861858</v>
          </cell>
          <cell r="I491">
            <v>49.960506163725967</v>
          </cell>
          <cell r="J491">
            <v>47.776264531439502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3.912357311648444</v>
          </cell>
          <cell r="G493">
            <v>6.1783104286253145</v>
          </cell>
          <cell r="H493">
            <v>13.323251709256986</v>
          </cell>
          <cell r="I493">
            <v>15.479034029832407</v>
          </cell>
          <cell r="J493">
            <v>21.087230246831545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1.3041191038828135</v>
          </cell>
          <cell r="G494">
            <v>2.0594368095417703</v>
          </cell>
          <cell r="H494">
            <v>4.4410839030856621</v>
          </cell>
          <cell r="I494">
            <v>5.1596780099441375</v>
          </cell>
          <cell r="J494">
            <v>7.029076748943857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0.24664142412405199</v>
          </cell>
          <cell r="G495">
            <v>0.14053701051199499</v>
          </cell>
          <cell r="H495">
            <v>0.43778016393695801</v>
          </cell>
          <cell r="I495">
            <v>0.16654255984254099</v>
          </cell>
          <cell r="J495">
            <v>0.95445034651725402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0.24664142412405199</v>
          </cell>
          <cell r="G496">
            <v>0.38707465784562761</v>
          </cell>
          <cell r="H496">
            <v>0.82472636151930656</v>
          </cell>
          <cell r="I496">
            <v>0.96109838433603478</v>
          </cell>
          <cell r="J496">
            <v>1.3056367654442294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7.1204553931630254</v>
          </cell>
          <cell r="F497">
            <v>7.6293608388864911</v>
          </cell>
          <cell r="G497">
            <v>7.3117453369762604</v>
          </cell>
          <cell r="H497">
            <v>8.3856012560632358</v>
          </cell>
          <cell r="I497">
            <v>10.356303138404508</v>
          </cell>
          <cell r="J497">
            <v>13.576786337292921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7.7408307601990742</v>
          </cell>
          <cell r="F498">
            <v>8.2918952164355737</v>
          </cell>
          <cell r="G498">
            <v>7.9435664579881866</v>
          </cell>
          <cell r="H498">
            <v>9.1042368050842182</v>
          </cell>
          <cell r="I498">
            <v>11.229085175088672</v>
          </cell>
          <cell r="J498">
            <v>14.701702684213481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0.80222235900774197</v>
          </cell>
          <cell r="F499">
            <v>3.1158011620421302E-5</v>
          </cell>
          <cell r="G499">
            <v>3.5752439875519702E-5</v>
          </cell>
          <cell r="H499">
            <v>4.1373483801697501E-5</v>
          </cell>
          <cell r="I499">
            <v>7.8988023730864194E-5</v>
          </cell>
          <cell r="J499">
            <v>9.9181960069547501E-5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0.80222235900774197</v>
          </cell>
          <cell r="F500">
            <v>0.80225351701936298</v>
          </cell>
          <cell r="G500">
            <v>0.80228926945923795</v>
          </cell>
          <cell r="H500">
            <v>0.80233064294304002</v>
          </cell>
          <cell r="I500">
            <v>0.80247078201750599</v>
          </cell>
          <cell r="J500">
            <v>0.80256996397757496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0.44045137466920758</v>
          </cell>
          <cell r="I501">
            <v>1.9487131727231695</v>
          </cell>
          <cell r="J501">
            <v>13.7369109415901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0.44380690414465507</v>
          </cell>
          <cell r="I502">
            <v>1.9635592258094521</v>
          </cell>
          <cell r="J502">
            <v>13.841564059316685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5.1652958664122402E-2</v>
          </cell>
          <cell r="I503">
            <v>9.7982006398461604E-3</v>
          </cell>
          <cell r="J503">
            <v>0.46072925551349297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5.1652958664122402E-2</v>
          </cell>
          <cell r="I504">
            <v>0.14530376743580101</v>
          </cell>
          <cell r="J504">
            <v>0.60603302294929395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1.2875856758198319</v>
          </cell>
          <cell r="G505">
            <v>2.100747186948289</v>
          </cell>
          <cell r="H505">
            <v>2.6963596197220507</v>
          </cell>
          <cell r="I505">
            <v>3.6312999096122534</v>
          </cell>
          <cell r="J505">
            <v>4.8826811408303836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1.2875856758198319</v>
          </cell>
          <cell r="G506">
            <v>2.100747186948289</v>
          </cell>
          <cell r="H506">
            <v>2.6963596197220507</v>
          </cell>
          <cell r="I506">
            <v>3.6312999096122534</v>
          </cell>
          <cell r="J506">
            <v>4.8826811408303836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1.2875856758198301</v>
          </cell>
          <cell r="G507">
            <v>2.1007471869482899</v>
          </cell>
          <cell r="H507">
            <v>2.6963596197220498</v>
          </cell>
          <cell r="I507">
            <v>3.6312999096122498</v>
          </cell>
          <cell r="J507">
            <v>4.8826811408303801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1.05766945048609E-6</v>
          </cell>
          <cell r="G508">
            <v>0.186951968923563</v>
          </cell>
          <cell r="H508">
            <v>0.118759949719519</v>
          </cell>
          <cell r="I508">
            <v>0.36960824579252199</v>
          </cell>
          <cell r="J508">
            <v>0.83689264428055499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0.43894637514586349</v>
          </cell>
          <cell r="G509">
            <v>0.67010102659301407</v>
          </cell>
          <cell r="H509">
            <v>0.77713618857201505</v>
          </cell>
          <cell r="I509">
            <v>1.0466594959972189</v>
          </cell>
          <cell r="J509">
            <v>1.4073938908781201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1.4504553204384065</v>
          </cell>
          <cell r="F510">
            <v>3.7394572723460811</v>
          </cell>
          <cell r="G510">
            <v>3.6974026518898384</v>
          </cell>
          <cell r="H510">
            <v>0.99325135446085511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1.4504553204384065</v>
          </cell>
          <cell r="F511">
            <v>3.7394572723460811</v>
          </cell>
          <cell r="G511">
            <v>3.6974026518898384</v>
          </cell>
          <cell r="H511">
            <v>0.99325135446085511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181.16687704674143</v>
          </cell>
          <cell r="J513">
            <v>1608.8817258478628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-181.16687704674101</v>
          </cell>
          <cell r="J514">
            <v>-1608.88172584786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1.2897036890125468</v>
          </cell>
          <cell r="J515">
            <v>11.926703911014059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0.60967810753320195</v>
          </cell>
          <cell r="J516">
            <v>5.6380782124793578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1.8816400947516752</v>
          </cell>
          <cell r="J517">
            <v>16.157973610340079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3.27427029817456E-2</v>
          </cell>
          <cell r="J518">
            <v>0.20744519025164401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3.27427029817456E-2</v>
          </cell>
          <cell r="J519">
            <v>0.231207667467803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1.5881788079167025E-3</v>
          </cell>
          <cell r="G520">
            <v>1.3140239819336564E-3</v>
          </cell>
          <cell r="H520">
            <v>9.1615106472298286E-4</v>
          </cell>
          <cell r="I520">
            <v>5.4986872290619716E-4</v>
          </cell>
          <cell r="J520">
            <v>4.4437343973003236E-4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3.9704470197917494E-2</v>
          </cell>
          <cell r="G521">
            <v>3.2850599548341367E-2</v>
          </cell>
          <cell r="H521">
            <v>2.2903776618074547E-2</v>
          </cell>
          <cell r="I521">
            <v>1.3746718072654896E-2</v>
          </cell>
          <cell r="J521">
            <v>1.1109335993250802E-2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4.7645364237500999E-3</v>
          </cell>
          <cell r="G522">
            <v>3.942071945800968E-3</v>
          </cell>
          <cell r="H522">
            <v>2.7484531941689471E-3</v>
          </cell>
          <cell r="I522">
            <v>1.6496061687185865E-3</v>
          </cell>
          <cell r="J522">
            <v>1.3331203191900966E-3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5.3601034767188679E-2</v>
          </cell>
          <cell r="G523">
            <v>4.4348309390260889E-2</v>
          </cell>
          <cell r="H523">
            <v>3.0920098434400658E-2</v>
          </cell>
          <cell r="I523">
            <v>1.8558069398084118E-2</v>
          </cell>
          <cell r="J523">
            <v>1.4997603590888598E-2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3.8339642806368301E-4</v>
          </cell>
          <cell r="F524">
            <v>6.9525096141418996E-3</v>
          </cell>
          <cell r="G524">
            <v>2.5799132786266101E-4</v>
          </cell>
          <cell r="H524">
            <v>1.82491226300615E-4</v>
          </cell>
          <cell r="I524">
            <v>1.2940375829656799E-3</v>
          </cell>
          <cell r="J524">
            <v>1.44111956625703E-3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3.8339642806368301E-4</v>
          </cell>
          <cell r="F525">
            <v>7.3165448868721212E-3</v>
          </cell>
          <cell r="G525">
            <v>7.5079084078175165E-3</v>
          </cell>
          <cell r="H525">
            <v>7.5414902848915319E-3</v>
          </cell>
          <cell r="I525">
            <v>7.0101175528585486E-3</v>
          </cell>
          <cell r="J525">
            <v>4.243250787317009E-3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4514.6061219612102</v>
          </cell>
          <cell r="F526">
            <v>3846.61643031108</v>
          </cell>
          <cell r="G526">
            <v>3387.4219386132099</v>
          </cell>
          <cell r="H526">
            <v>3059.3206459548101</v>
          </cell>
          <cell r="I526">
            <v>1582.0307728334201</v>
          </cell>
          <cell r="J526">
            <v>2.82272517560813E-2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60.233472705877865</v>
          </cell>
          <cell r="F527">
            <v>51.321213746210944</v>
          </cell>
          <cell r="G527">
            <v>45.225828606590859</v>
          </cell>
          <cell r="H527">
            <v>40.847648629555771</v>
          </cell>
          <cell r="I527">
            <v>21.207038022268723</v>
          </cell>
          <cell r="J527">
            <v>0.29974158610713147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61.256528113449257</v>
          </cell>
          <cell r="F528">
            <v>52.192895933664609</v>
          </cell>
          <cell r="G528">
            <v>45.96230581564739</v>
          </cell>
          <cell r="H528">
            <v>41.510456525845434</v>
          </cell>
          <cell r="I528">
            <v>21.465817813207938</v>
          </cell>
          <cell r="J528">
            <v>3.8300205910558015E-4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3.1673324982927784E-2</v>
          </cell>
          <cell r="H529">
            <v>3.0980127673869075E-2</v>
          </cell>
          <cell r="I529">
            <v>0.10141775558868864</v>
          </cell>
          <cell r="J529">
            <v>0.30444735867345363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71.694559535328963</v>
          </cell>
          <cell r="F530">
            <v>34.318108431074492</v>
          </cell>
          <cell r="G530">
            <v>53.884478469318239</v>
          </cell>
          <cell r="H530">
            <v>30.341754591455455</v>
          </cell>
          <cell r="I530">
            <v>14.155955845793926</v>
          </cell>
          <cell r="J530">
            <v>21.755922242162356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71.694559535328963</v>
          </cell>
          <cell r="F531">
            <v>34.318108431074492</v>
          </cell>
          <cell r="G531">
            <v>53.884478469318239</v>
          </cell>
          <cell r="H531">
            <v>30.341754591455455</v>
          </cell>
          <cell r="I531">
            <v>14.155955845793926</v>
          </cell>
          <cell r="J531">
            <v>21.755922242162356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2.43691361829664E-4</v>
          </cell>
          <cell r="F532">
            <v>2.5508839858600502E-4</v>
          </cell>
          <cell r="G532">
            <v>3.4651521843914501E-4</v>
          </cell>
          <cell r="H532">
            <v>1.7835186734034401E-4</v>
          </cell>
          <cell r="I532">
            <v>1.68707349598479E-4</v>
          </cell>
          <cell r="J532">
            <v>2.03982786105279E-4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3.7497964009206299</v>
          </cell>
          <cell r="F533">
            <v>3.7496367538481437</v>
          </cell>
          <cell r="G533">
            <v>3.7495692614179981</v>
          </cell>
          <cell r="H533">
            <v>3.7497371934872761</v>
          </cell>
          <cell r="I533">
            <v>2.3999870685080555</v>
          </cell>
          <cell r="J533">
            <v>2.3999941444871133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57.319170131368452</v>
          </cell>
          <cell r="J534">
            <v>2666.918250324647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-57.319170131368502</v>
          </cell>
          <cell r="J535">
            <v>-2666.9182503246402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0.12703896025588415</v>
          </cell>
          <cell r="J536">
            <v>5.9108064689734956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0.60939442187322335</v>
          </cell>
          <cell r="J537">
            <v>22.269783596695177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2.01582807852013E-2</v>
          </cell>
          <cell r="J538">
            <v>0.30242720147024899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2.01582807852013E-2</v>
          </cell>
          <cell r="J539">
            <v>0.32253939268278436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4.0055391176938356E-2</v>
          </cell>
          <cell r="F540">
            <v>3.2381916652881554E-3</v>
          </cell>
          <cell r="G540">
            <v>9.3518058066703089E-2</v>
          </cell>
          <cell r="H540">
            <v>3.0969985765820492E-2</v>
          </cell>
          <cell r="I540">
            <v>4.152906478444994E-2</v>
          </cell>
          <cell r="J540">
            <v>9.8318037223394782E-4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110.038388572758</v>
          </cell>
          <cell r="F541">
            <v>10.312356238143</v>
          </cell>
          <cell r="G541">
            <v>25.806601737172901</v>
          </cell>
          <cell r="H541">
            <v>9.0190797175773003</v>
          </cell>
          <cell r="I541">
            <v>10.7736369695145</v>
          </cell>
          <cell r="J541">
            <v>0.36431022004795799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1.4930581895896553</v>
          </cell>
          <cell r="F542">
            <v>0.13992342249854853</v>
          </cell>
          <cell r="G542">
            <v>0.35015741841482939</v>
          </cell>
          <cell r="H542">
            <v>0.12237557283008546</v>
          </cell>
          <cell r="I542">
            <v>0.14618231980345303</v>
          </cell>
          <cell r="J542">
            <v>4.9431508826045852E-3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8.2250853292566602E-3</v>
          </cell>
          <cell r="G543">
            <v>7.5191251277779796E-4</v>
          </cell>
          <cell r="H543">
            <v>1.30486041161001E-2</v>
          </cell>
          <cell r="I543">
            <v>1.07854672128487E-3</v>
          </cell>
          <cell r="J543">
            <v>5.9318004319640003E-3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8.1449845936495943E-2</v>
          </cell>
          <cell r="F544">
            <v>8.6451379163616046E-2</v>
          </cell>
          <cell r="G544">
            <v>3.6128561991889428E-2</v>
          </cell>
          <cell r="H544">
            <v>2.8519415550075356E-2</v>
          </cell>
          <cell r="I544">
            <v>5.6539623234191809E-2</v>
          </cell>
          <cell r="J544">
            <v>4.437966809023746E-2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8.5749990603525532</v>
          </cell>
          <cell r="F545">
            <v>9.9771630341728681</v>
          </cell>
          <cell r="G545">
            <v>8.6380288840946911</v>
          </cell>
          <cell r="H545">
            <v>6.9792048342806758</v>
          </cell>
          <cell r="I545">
            <v>3.655932129709083</v>
          </cell>
          <cell r="J545">
            <v>0.66569849850835239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8.5749990603525532</v>
          </cell>
          <cell r="F546">
            <v>9.9771630341728681</v>
          </cell>
          <cell r="G546">
            <v>8.6380288840946911</v>
          </cell>
          <cell r="H546">
            <v>6.9792048342806758</v>
          </cell>
          <cell r="I546">
            <v>3.655932129709083</v>
          </cell>
          <cell r="J546">
            <v>0.66569849850835239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0.12458181915976299</v>
          </cell>
          <cell r="I547">
            <v>0.1877679033000817</v>
          </cell>
          <cell r="J547">
            <v>4.3402299180253033E-2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0.19910272863258921</v>
          </cell>
          <cell r="I548">
            <v>0.2871500459059747</v>
          </cell>
          <cell r="J548">
            <v>6.3740445532576087E-2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0.42448131244363574</v>
          </cell>
          <cell r="I549">
            <v>0.61537028974758701</v>
          </cell>
          <cell r="J549">
            <v>0.13526152589166379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1.0535169791254399E-2</v>
          </cell>
          <cell r="I550">
            <v>3.9693849269531499E-3</v>
          </cell>
          <cell r="J550">
            <v>7.0879151983492398E-4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1.0535169791254399E-2</v>
          </cell>
          <cell r="I551">
            <v>1.7134250254252564E-2</v>
          </cell>
          <cell r="J551">
            <v>6.1007006199147971E-3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32.821253747036053</v>
          </cell>
          <cell r="F552">
            <v>32.814100785844218</v>
          </cell>
          <cell r="G552">
            <v>32.103185379473871</v>
          </cell>
          <cell r="H552">
            <v>32.819941540739755</v>
          </cell>
          <cell r="I552">
            <v>32.820323525416931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98.946867326612832</v>
          </cell>
          <cell r="F553">
            <v>98.925303156410891</v>
          </cell>
          <cell r="G553">
            <v>96.78209275571362</v>
          </cell>
          <cell r="H553">
            <v>98.942911392957612</v>
          </cell>
          <cell r="I553">
            <v>98.944062969538535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1.2199988071704744</v>
          </cell>
          <cell r="F554">
            <v>1.219985763970308</v>
          </cell>
          <cell r="G554">
            <v>1.2199810154470574</v>
          </cell>
          <cell r="H554">
            <v>1.2199777867717909</v>
          </cell>
          <cell r="I554">
            <v>1.2200072323048281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0.13996963950382335</v>
          </cell>
          <cell r="I555">
            <v>0.27434011774596972</v>
          </cell>
          <cell r="J555">
            <v>0.26835138963039112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0.13996963950382335</v>
          </cell>
          <cell r="I556">
            <v>0.27434011774596972</v>
          </cell>
          <cell r="J556">
            <v>0.26835138963039112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1.23316573182754E-2</v>
          </cell>
          <cell r="I557">
            <v>1.8826839470059201E-2</v>
          </cell>
          <cell r="J557">
            <v>1.08336547182236E-2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1.23316573182754E-2</v>
          </cell>
          <cell r="I558">
            <v>2.0666358039358599E-2</v>
          </cell>
          <cell r="J558">
            <v>1.7282247245763899E-2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9.7596560646684254E-3</v>
          </cell>
          <cell r="G559">
            <v>0.34414268627710332</v>
          </cell>
          <cell r="H559">
            <v>0.17211184384697376</v>
          </cell>
          <cell r="I559">
            <v>0.10733162056565655</v>
          </cell>
          <cell r="J559">
            <v>7.0036373075924696E-2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6.9875077090045803</v>
          </cell>
          <cell r="G560">
            <v>56.116895157115202</v>
          </cell>
          <cell r="H560">
            <v>25.953136040275002</v>
          </cell>
          <cell r="I560">
            <v>17.238501524219998</v>
          </cell>
          <cell r="J560">
            <v>10.501167773332201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0.12389198065610954</v>
          </cell>
          <cell r="G561">
            <v>0.99498041058714959</v>
          </cell>
          <cell r="H561">
            <v>0.46016198652969881</v>
          </cell>
          <cell r="I561">
            <v>0.30564719014574482</v>
          </cell>
          <cell r="J561">
            <v>0.1861909179668837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0.25004110944079999</v>
          </cell>
          <cell r="G562">
            <v>0.12389458325594618</v>
          </cell>
          <cell r="H562">
            <v>0.13906976134382479</v>
          </cell>
          <cell r="I562">
            <v>0.13890952395201739</v>
          </cell>
          <cell r="J562">
            <v>5.0069282996416234E-2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0.25004110944079999</v>
          </cell>
          <cell r="G563">
            <v>1.8460203196018099E-4</v>
          </cell>
          <cell r="H563">
            <v>1.5386118082488701E-2</v>
          </cell>
          <cell r="I563">
            <v>4.9991783968883301E-4</v>
          </cell>
          <cell r="J563">
            <v>1.6214003217507902E-2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0.25004110944079999</v>
          </cell>
          <cell r="G564">
            <v>0.12389458325594602</v>
          </cell>
          <cell r="H564">
            <v>0.13906976134382598</v>
          </cell>
          <cell r="I564">
            <v>0.13890952395201703</v>
          </cell>
          <cell r="J564">
            <v>5.0069282996416206E-2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0.14017754793340406</v>
          </cell>
          <cell r="I565">
            <v>0.25038873674924744</v>
          </cell>
          <cell r="J565">
            <v>0.32883010818500857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0.14124547488502195</v>
          </cell>
          <cell r="I566">
            <v>0.25229629530122821</v>
          </cell>
          <cell r="J566">
            <v>0.33133526354127935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1.8280894102184E-2</v>
          </cell>
          <cell r="I567">
            <v>6.8013586404924297E-4</v>
          </cell>
          <cell r="J567">
            <v>2.10483827852666E-3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1.8280894102184E-2</v>
          </cell>
          <cell r="I568">
            <v>2.9162806062678199E-2</v>
          </cell>
          <cell r="J568">
            <v>3.1267644341204798E-2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13.725098624995674</v>
          </cell>
          <cell r="F569">
            <v>12.750019944315591</v>
          </cell>
          <cell r="G569">
            <v>10.68101512729174</v>
          </cell>
          <cell r="H569">
            <v>11.2720647759909</v>
          </cell>
          <cell r="I569">
            <v>12.185635964238132</v>
          </cell>
          <cell r="J569">
            <v>4.4595126002809069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13.725098624995674</v>
          </cell>
          <cell r="F570">
            <v>12.750019944315591</v>
          </cell>
          <cell r="G570">
            <v>10.68101512729174</v>
          </cell>
          <cell r="H570">
            <v>11.2720647759909</v>
          </cell>
          <cell r="I570">
            <v>12.185635964238132</v>
          </cell>
          <cell r="J570">
            <v>4.4595126002809069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6.9552267090264897</v>
          </cell>
          <cell r="I571">
            <v>23.243055109773799</v>
          </cell>
          <cell r="J571">
            <v>5.1846368595064396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7.3991773500281771E-2</v>
          </cell>
          <cell r="I572">
            <v>0.25138765278301411</v>
          </cell>
          <cell r="J572">
            <v>5.6994234980389864E-2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2.2197532050084557E-2</v>
          </cell>
          <cell r="I573">
            <v>7.4179963116299319E-2</v>
          </cell>
          <cell r="J573">
            <v>1.6546713381403497E-2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0.12331962250046974</v>
          </cell>
          <cell r="I574">
            <v>0.41211090620166207</v>
          </cell>
          <cell r="J574">
            <v>9.1926185452241696E-2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5.7368609376778198E-3</v>
          </cell>
          <cell r="I575">
            <v>3.8391300273360701E-4</v>
          </cell>
          <cell r="J575">
            <v>2.9461141866861302E-3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5.7368609376778198E-3</v>
          </cell>
          <cell r="I576">
            <v>1.554204786772796E-2</v>
          </cell>
          <cell r="J576">
            <v>7.9722305491731881E-3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2.2553930727953982E-3</v>
          </cell>
          <cell r="F577">
            <v>2.0006233369252494E-3</v>
          </cell>
          <cell r="G577">
            <v>3.0649323529949816E-2</v>
          </cell>
          <cell r="H577">
            <v>1.2380360065419727E-2</v>
          </cell>
          <cell r="I577">
            <v>8.8459510043681737E-3</v>
          </cell>
          <cell r="J577">
            <v>3.8163575699185544E-4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1.1599164374376332E-2</v>
          </cell>
          <cell r="F578">
            <v>1.0288920018472708E-2</v>
          </cell>
          <cell r="G578">
            <v>0.15762509243974185</v>
          </cell>
          <cell r="H578">
            <v>6.3670423193587081E-2</v>
          </cell>
          <cell r="I578">
            <v>4.5493462308179168E-2</v>
          </cell>
          <cell r="J578">
            <v>1.962698178815257E-3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112.548563210325</v>
          </cell>
          <cell r="F579">
            <v>10.9500760573129</v>
          </cell>
          <cell r="G579">
            <v>25.540392967139098</v>
          </cell>
          <cell r="H579">
            <v>10.489416268083501</v>
          </cell>
          <cell r="I579">
            <v>7.4553024531085796</v>
          </cell>
          <cell r="J579">
            <v>0.45117708028829701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1.5271175469514913</v>
          </cell>
          <cell r="F580">
            <v>0.14857633727697211</v>
          </cell>
          <cell r="G580">
            <v>0.34654535911993362</v>
          </cell>
          <cell r="H580">
            <v>0.14232586523858226</v>
          </cell>
          <cell r="I580">
            <v>0.10115742812901726</v>
          </cell>
          <cell r="J580">
            <v>6.1218057026906011E-3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4.7306160529928098E-3</v>
          </cell>
          <cell r="G581">
            <v>4.6798570608171098E-4</v>
          </cell>
          <cell r="H581">
            <v>2.7458828281494299E-3</v>
          </cell>
          <cell r="I581">
            <v>2.1993047812714499E-3</v>
          </cell>
          <cell r="J581">
            <v>3.5566393398786598E-3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1.0597604416293802E-2</v>
          </cell>
          <cell r="F582">
            <v>1.4624421041271155E-2</v>
          </cell>
          <cell r="G582">
            <v>1.4581093056207516E-2</v>
          </cell>
          <cell r="H582">
            <v>1.538889883356917E-2</v>
          </cell>
          <cell r="I582">
            <v>1.4240975815641823E-2</v>
          </cell>
          <cell r="J582">
            <v>1.1513226578483285E-2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0.19018595506763544</v>
          </cell>
          <cell r="J583">
            <v>7.9761723926668707E-2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0.23094008829641374</v>
          </cell>
          <cell r="J584">
            <v>0.10065169924079609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0.452823702541989</v>
          </cell>
          <cell r="J585">
            <v>0.18990886649206837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1.5165327300142299E-2</v>
          </cell>
          <cell r="J586">
            <v>7.5567799529672195E-4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1.5165327300142299E-2</v>
          </cell>
          <cell r="J587">
            <v>1.5902750850569889E-2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4.8498399489836155</v>
          </cell>
          <cell r="G588">
            <v>9.5947159557556816</v>
          </cell>
          <cell r="H588">
            <v>12.311239174391831</v>
          </cell>
          <cell r="I588">
            <v>39.085647933256965</v>
          </cell>
          <cell r="J588">
            <v>52.531612108699832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4.8498399489836155</v>
          </cell>
          <cell r="G589">
            <v>9.5947159557556816</v>
          </cell>
          <cell r="H589">
            <v>12.311239174391831</v>
          </cell>
          <cell r="I589">
            <v>39.085647933256965</v>
          </cell>
          <cell r="J589">
            <v>52.531612108699832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4.8498399489836199</v>
          </cell>
          <cell r="G590">
            <v>9.5947159557556905</v>
          </cell>
          <cell r="H590">
            <v>12.311239174391799</v>
          </cell>
          <cell r="I590">
            <v>39.085647933257</v>
          </cell>
          <cell r="J590">
            <v>52.531612108699797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1.4393722397802401E-6</v>
          </cell>
          <cell r="G591">
            <v>1.2678684115957399</v>
          </cell>
          <cell r="H591">
            <v>0.55780234907200898</v>
          </cell>
          <cell r="I591">
            <v>3.7885660955111802</v>
          </cell>
          <cell r="J591">
            <v>7.1050481725737997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1.6529284539592899</v>
          </cell>
          <cell r="G592">
            <v>3.0610908509679797</v>
          </cell>
          <cell r="H592">
            <v>3.5499773032358704</v>
          </cell>
          <cell r="I592">
            <v>11.270775071710537</v>
          </cell>
          <cell r="J592">
            <v>15.148107991059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1.3987836212218793E-3</v>
          </cell>
          <cell r="J593">
            <v>1.8310232446527715E-3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1.8425929016414642</v>
          </cell>
          <cell r="J594">
            <v>2.9169998019231547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-1.8425929016414599</v>
          </cell>
          <cell r="J595">
            <v>-2.9169998019231498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2.8689768438891001E-2</v>
          </cell>
          <cell r="J596">
            <v>4.5775581116319269E-2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3.4531309054766108E-3</v>
          </cell>
          <cell r="J597">
            <v>5.4930697339583097E-3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4.2956407835321335E-2</v>
          </cell>
          <cell r="J598">
            <v>6.8538529180525332E-2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3.1166205906470799E-3</v>
          </cell>
          <cell r="J599">
            <v>4.3891416365243299E-5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3.1166205906470799E-3</v>
          </cell>
          <cell r="J600">
            <v>3.1605120070123298E-3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1.5485380573807099</v>
          </cell>
          <cell r="G601">
            <v>45.834248210245001</v>
          </cell>
          <cell r="H601">
            <v>30.493758537703801</v>
          </cell>
          <cell r="I601">
            <v>35.311416664888903</v>
          </cell>
          <cell r="J601">
            <v>17.650176830307501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1.343556077511344E-2</v>
          </cell>
          <cell r="G602">
            <v>0.29549516766389505</v>
          </cell>
          <cell r="H602">
            <v>0.29167621141290068</v>
          </cell>
          <cell r="I602">
            <v>0.35333549264585168</v>
          </cell>
          <cell r="J602">
            <v>0.18157924291455496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5.6379240375142954E-3</v>
          </cell>
          <cell r="G603">
            <v>0.12592691474289983</v>
          </cell>
          <cell r="H603">
            <v>0.12760834249314382</v>
          </cell>
          <cell r="I603">
            <v>0.15734471156885574</v>
          </cell>
          <cell r="J603">
            <v>8.3584095944795073E-2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2.7456348535119007E-2</v>
          </cell>
          <cell r="G604">
            <v>0.81266397535895329</v>
          </cell>
          <cell r="H604">
            <v>0.54066947761886175</v>
          </cell>
          <cell r="I604">
            <v>0.62608894795902326</v>
          </cell>
          <cell r="J604">
            <v>0.31294639770048777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1.4296493159444599E-3</v>
          </cell>
          <cell r="G605">
            <v>9.6895690051440903E-3</v>
          </cell>
          <cell r="H605">
            <v>2.6437941149573801E-4</v>
          </cell>
          <cell r="I605">
            <v>1.7672761099262599E-4</v>
          </cell>
          <cell r="J605">
            <v>4.6417937379324703E-3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1.4296493159444599E-3</v>
          </cell>
          <cell r="G606">
            <v>1.1117269458703024E-2</v>
          </cell>
          <cell r="H606">
            <v>1.1377132441667805E-2</v>
          </cell>
          <cell r="I606">
            <v>1.4287420199607897E-2</v>
          </cell>
          <cell r="J606">
            <v>7.6190479153490165E-3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20.225254378790368</v>
          </cell>
          <cell r="F607">
            <v>20.205136491433528</v>
          </cell>
          <cell r="G607">
            <v>7.3188555429875768</v>
          </cell>
          <cell r="H607">
            <v>5.6703003267838712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60.973464849613997</v>
          </cell>
          <cell r="F608">
            <v>60.912815066198377</v>
          </cell>
          <cell r="G608">
            <v>22.064295105120266</v>
          </cell>
          <cell r="H608">
            <v>17.094363867407072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0.7299977051125911</v>
          </cell>
          <cell r="F609">
            <v>0.72960119985968708</v>
          </cell>
          <cell r="G609">
            <v>0.28306955505909703</v>
          </cell>
          <cell r="H609">
            <v>0.20472296885312796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0.22137298951404197</v>
          </cell>
          <cell r="I610">
            <v>0.28665792976141602</v>
          </cell>
          <cell r="J610">
            <v>0.11475516081130833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8.321984605805649E-2</v>
          </cell>
          <cell r="I611">
            <v>0.10776214766956924</v>
          </cell>
          <cell r="J611">
            <v>4.3139440082769542E-2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0.36367338177264624</v>
          </cell>
          <cell r="I612">
            <v>0.46509084027306435</v>
          </cell>
          <cell r="J612">
            <v>0.16536705005527211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6.79602867385174E-3</v>
          </cell>
          <cell r="I613">
            <v>1.4434554913791899E-3</v>
          </cell>
          <cell r="J613">
            <v>2.3371280827108099E-3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6.79602867385174E-3</v>
          </cell>
          <cell r="I614">
            <v>1.0423449295328686E-2</v>
          </cell>
          <cell r="J614">
            <v>5.2099561425456072E-3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1.5882280791078881E-3</v>
          </cell>
          <cell r="F615">
            <v>1.3824955254347061E-2</v>
          </cell>
          <cell r="G615">
            <v>0.26914731954333931</v>
          </cell>
          <cell r="H615">
            <v>0.17086689998476454</v>
          </cell>
          <cell r="I615">
            <v>0.47886650466125669</v>
          </cell>
          <cell r="J615">
            <v>0.18717660309894221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1.5882280791078849E-3</v>
          </cell>
          <cell r="F616">
            <v>1.3834171891183269E-2</v>
          </cell>
          <cell r="G616">
            <v>0.26942768133453004</v>
          </cell>
          <cell r="H616">
            <v>0.17086689998476454</v>
          </cell>
          <cell r="I616">
            <v>0.47886650466125491</v>
          </cell>
          <cell r="J616">
            <v>0.18717660309894191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1.2068511125217203E-3</v>
          </cell>
          <cell r="F617">
            <v>1.831670606955824E-2</v>
          </cell>
          <cell r="G617">
            <v>0.34776246937127497</v>
          </cell>
          <cell r="H617">
            <v>0.21369747326860852</v>
          </cell>
          <cell r="I617">
            <v>0.56348620670937744</v>
          </cell>
          <cell r="J617">
            <v>0.20808785173272965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1.2068511125217203E-3</v>
          </cell>
          <cell r="F618">
            <v>1.831670606955824E-2</v>
          </cell>
          <cell r="G618">
            <v>0.34776246937127497</v>
          </cell>
          <cell r="H618">
            <v>0.21369747326860852</v>
          </cell>
          <cell r="I618">
            <v>0.56348620670937744</v>
          </cell>
          <cell r="J618">
            <v>0.20808785173272965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0.56482300399864205</v>
          </cell>
          <cell r="F619">
            <v>1.87389175418456E-2</v>
          </cell>
          <cell r="G619">
            <v>1.5384178252023499E-2</v>
          </cell>
          <cell r="H619">
            <v>8.6102284264442108E-3</v>
          </cell>
          <cell r="I619">
            <v>5.8842939375446802E-2</v>
          </cell>
          <cell r="J619">
            <v>8.6918392555644194E-2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0.56482300399864205</v>
          </cell>
          <cell r="F620">
            <v>0.58142949856356774</v>
          </cell>
          <cell r="G620">
            <v>0.59169911298082667</v>
          </cell>
          <cell r="H620">
            <v>0.58858996505546568</v>
          </cell>
          <cell r="I620">
            <v>0.57435730948026498</v>
          </cell>
          <cell r="J620">
            <v>0.34216611635255839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0.28277428200708682</v>
          </cell>
          <cell r="F621">
            <v>0.26837852965766945</v>
          </cell>
          <cell r="G621">
            <v>0.4485000718638309</v>
          </cell>
          <cell r="H621">
            <v>1.4377112570175876E-2</v>
          </cell>
          <cell r="I621">
            <v>1.5045773601314231E-2</v>
          </cell>
          <cell r="J621">
            <v>3.5370643353383707E-3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0.11028196998276374</v>
          </cell>
          <cell r="F622">
            <v>0.10466762656649091</v>
          </cell>
          <cell r="G622">
            <v>0.1749150280268936</v>
          </cell>
          <cell r="H622">
            <v>5.6070739023685806E-3</v>
          </cell>
          <cell r="I622">
            <v>5.8678517045125484E-3</v>
          </cell>
          <cell r="J622">
            <v>1.3794550907819639E-3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0.80576531657919326</v>
          </cell>
          <cell r="F623">
            <v>0.7647446202595285</v>
          </cell>
          <cell r="G623">
            <v>1.278000954775985</v>
          </cell>
          <cell r="H623">
            <v>4.0967582268716121E-2</v>
          </cell>
          <cell r="I623">
            <v>4.2872931876944922E-2</v>
          </cell>
          <cell r="J623">
            <v>1.007886482354668E-2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1.9652812599492534E-2</v>
          </cell>
          <cell r="F624">
            <v>1.8652307811208028E-2</v>
          </cell>
          <cell r="G624">
            <v>3.1170754994536219E-2</v>
          </cell>
          <cell r="H624">
            <v>9.9920932362722271E-4</v>
          </cell>
          <cell r="I624">
            <v>1.0456812652913394E-3</v>
          </cell>
          <cell r="J624">
            <v>2.4582597130601698E-4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4.1669949559102598E-4</v>
          </cell>
          <cell r="F625">
            <v>1.46092067179366E-4</v>
          </cell>
          <cell r="G625">
            <v>1.38462899865402E-4</v>
          </cell>
          <cell r="H625">
            <v>1.5139606725739501E-4</v>
          </cell>
          <cell r="I625">
            <v>7.2883933831166504E-4</v>
          </cell>
          <cell r="J625">
            <v>2.8701452472347299E-4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3.6143711778516725E-2</v>
          </cell>
          <cell r="F626">
            <v>2.8274619925693981E-2</v>
          </cell>
          <cell r="G626">
            <v>2.7997100281308591E-2</v>
          </cell>
          <cell r="H626">
            <v>7.9706755156038894E-3</v>
          </cell>
          <cell r="I626">
            <v>6.0629204583180149E-3</v>
          </cell>
          <cell r="J626">
            <v>4.9577351941524081E-3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0.19875677544546277</v>
          </cell>
          <cell r="F627">
            <v>0.20276587642088592</v>
          </cell>
          <cell r="G627">
            <v>0.20548215100007158</v>
          </cell>
          <cell r="H627">
            <v>0.15129828480912708</v>
          </cell>
          <cell r="I627">
            <v>0.1809110921969837</v>
          </cell>
          <cell r="J627">
            <v>0.17227218107011191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0.19875677544546302</v>
          </cell>
          <cell r="F628">
            <v>0.20276587642088612</v>
          </cell>
          <cell r="G628">
            <v>0.20548215100007175</v>
          </cell>
          <cell r="H628">
            <v>0.15129828480912719</v>
          </cell>
          <cell r="I628">
            <v>0.18091109219698392</v>
          </cell>
          <cell r="J628">
            <v>0.17227218107011213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0.21994991872549277</v>
          </cell>
          <cell r="F629">
            <v>0.22438344235750338</v>
          </cell>
          <cell r="G629">
            <v>0.22738727479357229</v>
          </cell>
          <cell r="H629">
            <v>0.16746724464134835</v>
          </cell>
          <cell r="I629">
            <v>0.20021500585297966</v>
          </cell>
          <cell r="J629">
            <v>0.19066153815891629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0.21994991872549277</v>
          </cell>
          <cell r="F630">
            <v>0.22438344235750338</v>
          </cell>
          <cell r="G630">
            <v>0.22738727479357229</v>
          </cell>
          <cell r="H630">
            <v>0.16746724464134835</v>
          </cell>
          <cell r="I630">
            <v>0.20021500585297966</v>
          </cell>
          <cell r="J630">
            <v>0.19066153815891629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8.5045625645201503E-2</v>
          </cell>
          <cell r="F631">
            <v>2.2828154159344001E-4</v>
          </cell>
          <cell r="G631">
            <v>2.4791713808255202E-4</v>
          </cell>
          <cell r="H631">
            <v>3.0309795356739302E-4</v>
          </cell>
          <cell r="I631">
            <v>2.3618944335589498E-3</v>
          </cell>
          <cell r="J631">
            <v>5.7363146039258697E-2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8.5046804460292155E-2</v>
          </cell>
          <cell r="F632">
            <v>8.523018036769156E-2</v>
          </cell>
          <cell r="G632">
            <v>8.5352453217257568E-2</v>
          </cell>
          <cell r="H632">
            <v>6.2522595098443615E-2</v>
          </cell>
          <cell r="I632">
            <v>7.4936276475443403E-2</v>
          </cell>
          <cell r="J632">
            <v>7.1194974984511369E-2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6.2300095463202263</v>
          </cell>
          <cell r="F633">
            <v>0.11552299661897496</v>
          </cell>
          <cell r="G633">
            <v>0.12275540019669366</v>
          </cell>
          <cell r="H633">
            <v>2.1439257571537362E-2</v>
          </cell>
          <cell r="I633">
            <v>2.1230307781094526E-2</v>
          </cell>
          <cell r="J633">
            <v>1.656735168740097E-2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6.2300095463202263</v>
          </cell>
          <cell r="F634">
            <v>0.11552299661897496</v>
          </cell>
          <cell r="G634">
            <v>0.12275540019669366</v>
          </cell>
          <cell r="H634">
            <v>2.1439257571537362E-2</v>
          </cell>
          <cell r="I634">
            <v>2.1230307781094526E-2</v>
          </cell>
          <cell r="J634">
            <v>1.656735168740097E-2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1.3985041662974799E-4</v>
          </cell>
          <cell r="F635">
            <v>1.2848666886127599E-4</v>
          </cell>
          <cell r="G635">
            <v>1.3713268051998199E-4</v>
          </cell>
          <cell r="H635">
            <v>1.49934341921758E-4</v>
          </cell>
          <cell r="I635">
            <v>1.1641054639163799E-4</v>
          </cell>
          <cell r="J635">
            <v>1.39465756648376E-4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0.35153294946048097</v>
          </cell>
          <cell r="F636">
            <v>6.7726528260309893E-2</v>
          </cell>
          <cell r="G636">
            <v>6.3535997046429982E-2</v>
          </cell>
          <cell r="H636">
            <v>5.9378980205697207E-2</v>
          </cell>
          <cell r="I636">
            <v>5.911046931560282E-2</v>
          </cell>
          <cell r="J636">
            <v>5.8992610009941604E-2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46.398928624450562</v>
          </cell>
          <cell r="F637">
            <v>18.354678243751721</v>
          </cell>
          <cell r="G637">
            <v>15.781871349604213</v>
          </cell>
          <cell r="H637">
            <v>9.0162514048357316</v>
          </cell>
          <cell r="I637">
            <v>10.166138579301819</v>
          </cell>
          <cell r="J637">
            <v>2.8001270128783546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46.398928624450562</v>
          </cell>
          <cell r="F638">
            <v>18.354678243751721</v>
          </cell>
          <cell r="G638">
            <v>15.781871349604213</v>
          </cell>
          <cell r="H638">
            <v>9.0162514048357316</v>
          </cell>
          <cell r="I638">
            <v>10.166138579301819</v>
          </cell>
          <cell r="J638">
            <v>2.8001270128783546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1.78938296341023E-4</v>
          </cell>
          <cell r="F639">
            <v>1.77659043579999E-4</v>
          </cell>
          <cell r="G639">
            <v>2.4549917398201899E-4</v>
          </cell>
          <cell r="H639">
            <v>2.3509005940653199E-4</v>
          </cell>
          <cell r="I639">
            <v>1.2996805548148299E-4</v>
          </cell>
          <cell r="J639">
            <v>1.5747232865437501E-4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1.8044594954368303</v>
          </cell>
          <cell r="F640">
            <v>1.3960473219278402</v>
          </cell>
          <cell r="G640">
            <v>1.3941342943572801</v>
          </cell>
          <cell r="H640">
            <v>1.3931037255730288</v>
          </cell>
          <cell r="I640">
            <v>1.3924124498274595</v>
          </cell>
          <cell r="J640">
            <v>0.7224366715681545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1.5882287470686831E-3</v>
          </cell>
          <cell r="F641">
            <v>2.1766913865958462E-3</v>
          </cell>
          <cell r="G641">
            <v>2.2569470898166173E-3</v>
          </cell>
          <cell r="H641">
            <v>9.4085723347844569E-2</v>
          </cell>
          <cell r="I641">
            <v>0.23884469336000011</v>
          </cell>
          <cell r="J641">
            <v>9.6569911125579333E-2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1.5882287470686785E-3</v>
          </cell>
          <cell r="F642">
            <v>2.1781425141869054E-3</v>
          </cell>
          <cell r="G642">
            <v>2.2592980763685034E-3</v>
          </cell>
          <cell r="H642">
            <v>9.4085723347844569E-2</v>
          </cell>
          <cell r="I642">
            <v>0.2388446933599993</v>
          </cell>
          <cell r="J642">
            <v>9.6569911125579222E-2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1.2068520045556165E-3</v>
          </cell>
          <cell r="F643">
            <v>1.5357495970999139E-3</v>
          </cell>
          <cell r="G643">
            <v>1.6371844475440431E-3</v>
          </cell>
          <cell r="H643">
            <v>0.11772100247716921</v>
          </cell>
          <cell r="I643">
            <v>0.28110760518382943</v>
          </cell>
          <cell r="J643">
            <v>0.10741374954047397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1.2068520045556165E-3</v>
          </cell>
          <cell r="F644">
            <v>1.5357495970999139E-3</v>
          </cell>
          <cell r="G644">
            <v>1.6371844475440431E-3</v>
          </cell>
          <cell r="H644">
            <v>0.11772100247716921</v>
          </cell>
          <cell r="I644">
            <v>0.28110760518382943</v>
          </cell>
          <cell r="J644">
            <v>0.10741374954047397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0.42791674852268902</v>
          </cell>
          <cell r="F645">
            <v>1.2468795699400299E-2</v>
          </cell>
          <cell r="G645">
            <v>1.76481501164714E-2</v>
          </cell>
          <cell r="H645">
            <v>1.40960407230347E-2</v>
          </cell>
          <cell r="I645">
            <v>4.6983184406895702E-2</v>
          </cell>
          <cell r="J645">
            <v>8.7580093782107293E-2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0.42791674852268902</v>
          </cell>
          <cell r="F646">
            <v>0.43828968379618383</v>
          </cell>
          <cell r="G646">
            <v>0.45090097526384088</v>
          </cell>
          <cell r="H646">
            <v>0.45701960541354303</v>
          </cell>
          <cell r="I646">
            <v>0.58277626896050216</v>
          </cell>
          <cell r="J646">
            <v>0.34153644800282035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8.9387051279017697</v>
          </cell>
          <cell r="I647">
            <v>25.317428586313302</v>
          </cell>
          <cell r="J647">
            <v>16.423703336891599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6.6564825420545051E-2</v>
          </cell>
          <cell r="I648">
            <v>0.19751185421946524</v>
          </cell>
          <cell r="J648">
            <v>0.1310401861986035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7.4552604471010434E-2</v>
          </cell>
          <cell r="I649">
            <v>0.20936256547263302</v>
          </cell>
          <cell r="J649">
            <v>0.1310401861986035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0.15848767957272616</v>
          </cell>
          <cell r="I650">
            <v>0.44889057777151203</v>
          </cell>
          <cell r="J650">
            <v>0.29120041377467443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5.9806816486977802E-3</v>
          </cell>
          <cell r="I651">
            <v>3.2169234542150802E-4</v>
          </cell>
          <cell r="J651">
            <v>1.2239896858642399E-3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5.9806816486977802E-3</v>
          </cell>
          <cell r="I652">
            <v>1.7692192608912801E-2</v>
          </cell>
          <cell r="J652">
            <v>1.2141501635445334E-2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12.75381329551962</v>
          </cell>
          <cell r="F653">
            <v>8.290447053857751E-2</v>
          </cell>
          <cell r="G653">
            <v>7.9480008617210218E-2</v>
          </cell>
          <cell r="H653">
            <v>4.1804391705945611E-2</v>
          </cell>
          <cell r="I653">
            <v>8.9306242093567648E-2</v>
          </cell>
          <cell r="J653">
            <v>7.6836664280721806E-2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12.75381329551962</v>
          </cell>
          <cell r="F654">
            <v>8.290447053857751E-2</v>
          </cell>
          <cell r="G654">
            <v>7.9480008617210218E-2</v>
          </cell>
          <cell r="H654">
            <v>4.1804391705945611E-2</v>
          </cell>
          <cell r="I654">
            <v>8.9306242093567648E-2</v>
          </cell>
          <cell r="J654">
            <v>7.6836664280721806E-2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1.3731735971397801E-4</v>
          </cell>
          <cell r="F655">
            <v>1.25852095125873E-4</v>
          </cell>
          <cell r="G655">
            <v>1.3890787816264101E-4</v>
          </cell>
          <cell r="H655">
            <v>1.60906413787548E-4</v>
          </cell>
          <cell r="I655">
            <v>1.5620900583590501E-4</v>
          </cell>
          <cell r="J655">
            <v>1.92532225836565E-4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1.299814347645353</v>
          </cell>
          <cell r="F656">
            <v>7.4263398911130096E-2</v>
          </cell>
          <cell r="G656">
            <v>7.1856441827400142E-2</v>
          </cell>
          <cell r="H656">
            <v>7.0206238408124788E-2</v>
          </cell>
          <cell r="I656">
            <v>6.9726997179680117E-2</v>
          </cell>
          <cell r="J656">
            <v>6.9789008306618827E-2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0.19873425835106556</v>
          </cell>
          <cell r="F657">
            <v>0.20273269975751218</v>
          </cell>
          <cell r="G657">
            <v>0.20544722260995318</v>
          </cell>
          <cell r="H657">
            <v>0.15127274550411768</v>
          </cell>
          <cell r="I657">
            <v>0.18089119953692806</v>
          </cell>
          <cell r="J657">
            <v>0.17233402009054219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0.19873425835106573</v>
          </cell>
          <cell r="F658">
            <v>0.20273269975751251</v>
          </cell>
          <cell r="G658">
            <v>0.20544722260995329</v>
          </cell>
          <cell r="H658">
            <v>0.15127274550411784</v>
          </cell>
          <cell r="I658">
            <v>0.1808911995369282</v>
          </cell>
          <cell r="J658">
            <v>0.17233402009054236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0.21992501786421079</v>
          </cell>
          <cell r="F659">
            <v>0.2243467534536423</v>
          </cell>
          <cell r="G659">
            <v>0.22734864871837251</v>
          </cell>
          <cell r="H659">
            <v>0.1674390016230369</v>
          </cell>
          <cell r="I659">
            <v>0.2001930072605646</v>
          </cell>
          <cell r="J659">
            <v>0.1907299237546641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0.21992501786421079</v>
          </cell>
          <cell r="F660">
            <v>0.2243467534536423</v>
          </cell>
          <cell r="G660">
            <v>0.22734864871837251</v>
          </cell>
          <cell r="H660">
            <v>0.1674390016230369</v>
          </cell>
          <cell r="I660">
            <v>0.2001930072605646</v>
          </cell>
          <cell r="J660">
            <v>0.1907299237546641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8.5031179080121297E-2</v>
          </cell>
          <cell r="F661">
            <v>2.28283561153645E-4</v>
          </cell>
          <cell r="G661">
            <v>2.47711871567643E-4</v>
          </cell>
          <cell r="H661">
            <v>3.0276618627581898E-4</v>
          </cell>
          <cell r="I661">
            <v>2.36184877017429E-3</v>
          </cell>
          <cell r="J661">
            <v>5.7390360467568999E-2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8.5032357906312694E-2</v>
          </cell>
          <cell r="F662">
            <v>8.521573961053823E-2</v>
          </cell>
          <cell r="G662">
            <v>8.5337774939203193E-2</v>
          </cell>
          <cell r="H662">
            <v>6.2511419570894289E-2</v>
          </cell>
          <cell r="I662">
            <v>7.4928297997462714E-2</v>
          </cell>
          <cell r="J662">
            <v>7.1220779372671308E-2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1.9424397158962279</v>
          </cell>
          <cell r="F663">
            <v>1.8661156807408263</v>
          </cell>
          <cell r="G663">
            <v>2.5573305353906663</v>
          </cell>
          <cell r="H663">
            <v>2.2504093359959945</v>
          </cell>
          <cell r="I663">
            <v>0.42381760806736501</v>
          </cell>
          <cell r="J663">
            <v>2.2323041642559008E-2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0.23095077478850537</v>
          </cell>
          <cell r="F664">
            <v>0.23106747394556984</v>
          </cell>
          <cell r="G664">
            <v>0.33763587242150306</v>
          </cell>
          <cell r="H664">
            <v>0.33399613007702766</v>
          </cell>
          <cell r="I664">
            <v>8.3675093852019308E-2</v>
          </cell>
          <cell r="J664">
            <v>6.5806056301387214E-3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345.15179226669102</v>
          </cell>
          <cell r="F665">
            <v>345.32654163881398</v>
          </cell>
          <cell r="G665">
            <v>504.90576389296302</v>
          </cell>
          <cell r="H665">
            <v>499.45548725520302</v>
          </cell>
          <cell r="I665">
            <v>125.297992556053</v>
          </cell>
          <cell r="J665">
            <v>9.8540274925493492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3.7193081063221021</v>
          </cell>
          <cell r="F666">
            <v>3.7211911814527379</v>
          </cell>
          <cell r="G666">
            <v>5.4407948695362354</v>
          </cell>
          <cell r="H666">
            <v>5.3820634402500378</v>
          </cell>
          <cell r="I666">
            <v>1.3501938853023017</v>
          </cell>
          <cell r="J666">
            <v>0.10618564108350588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2.96146576542746E-5</v>
          </cell>
          <cell r="G667">
            <v>5.1167264151108301E-5</v>
          </cell>
          <cell r="H667">
            <v>6.0367390960040703E-4</v>
          </cell>
          <cell r="I667">
            <v>3.1462251950009498E-5</v>
          </cell>
          <cell r="J667">
            <v>2.04465376563994E-5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4.6810373004239209E-2</v>
          </cell>
          <cell r="F668">
            <v>2.5194112266275975E-2</v>
          </cell>
          <cell r="G668">
            <v>2.4579067384407384E-2</v>
          </cell>
          <cell r="H668">
            <v>1.7296784018078985E-2</v>
          </cell>
          <cell r="I668">
            <v>1.2914580325422153E-2</v>
          </cell>
          <cell r="J668">
            <v>5.9972342896673402E-3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0.26493158933399313</v>
          </cell>
          <cell r="F669">
            <v>9.6039975455948931E-2</v>
          </cell>
          <cell r="G669">
            <v>9.927966044251367E-2</v>
          </cell>
          <cell r="H669">
            <v>8.8900821937442975E-2</v>
          </cell>
          <cell r="I669">
            <v>9.3513476539980378E-2</v>
          </cell>
          <cell r="J669">
            <v>9.4376046245063044E-2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0.26493158933399297</v>
          </cell>
          <cell r="F670">
            <v>9.6039975455948876E-2</v>
          </cell>
          <cell r="G670">
            <v>9.9279660442513573E-2</v>
          </cell>
          <cell r="H670">
            <v>8.8900821937442892E-2</v>
          </cell>
          <cell r="I670">
            <v>9.3513476539980267E-2</v>
          </cell>
          <cell r="J670">
            <v>9.4376046245062933E-2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0.37862549684495334</v>
          </cell>
          <cell r="F671">
            <v>0.13735176277769509</v>
          </cell>
          <cell r="G671">
            <v>0.14197988417654078</v>
          </cell>
          <cell r="H671">
            <v>0.1271529713901976</v>
          </cell>
          <cell r="I671">
            <v>0.13374532883373214</v>
          </cell>
          <cell r="J671">
            <v>0.13497372653636033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0.37862549684495334</v>
          </cell>
          <cell r="F672">
            <v>0.13735176277769509</v>
          </cell>
          <cell r="G672">
            <v>0.14197988417654078</v>
          </cell>
          <cell r="H672">
            <v>0.1271529713901976</v>
          </cell>
          <cell r="I672">
            <v>0.13374532883373214</v>
          </cell>
          <cell r="J672">
            <v>0.13497372653636033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1.8545066591117099E-4</v>
          </cell>
          <cell r="G673">
            <v>1.7323982883302099E-4</v>
          </cell>
          <cell r="H673">
            <v>1.5641012329561501E-4</v>
          </cell>
          <cell r="I673">
            <v>2.27545329664811E-4</v>
          </cell>
          <cell r="J673">
            <v>2.0814072691510699E-4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9.9951488599616556E-2</v>
          </cell>
          <cell r="G674">
            <v>9.9933618867675225E-2</v>
          </cell>
          <cell r="H674">
            <v>9.9903966972632818E-2</v>
          </cell>
          <cell r="I674">
            <v>9.9973172264474358E-2</v>
          </cell>
          <cell r="J674">
            <v>9.9976188547424003E-2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H675">
            <v>6.3096932484564059E-5</v>
          </cell>
          <cell r="I675">
            <v>2.4112898459053935E-4</v>
          </cell>
          <cell r="J675">
            <v>4.8994128946188657E-4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H676">
            <v>6.3096932484564059E-5</v>
          </cell>
          <cell r="I676">
            <v>2.4112898459053935E-4</v>
          </cell>
          <cell r="J676">
            <v>4.8994128946188657E-4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9.1664398682809407E-6</v>
          </cell>
          <cell r="I677">
            <v>1.44212980900537E-5</v>
          </cell>
          <cell r="J677">
            <v>4.5241031391186901E-5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9.1664398682809407E-6</v>
          </cell>
          <cell r="I678">
            <v>3.5019979132661598E-5</v>
          </cell>
          <cell r="J678">
            <v>7.1155832893005804E-5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102.766358560667</v>
          </cell>
          <cell r="F679">
            <v>3.6000784874348399</v>
          </cell>
          <cell r="G679">
            <v>97.858747372017007</v>
          </cell>
          <cell r="H679">
            <v>82.588073217569899</v>
          </cell>
          <cell r="I679">
            <v>99.001140003297195</v>
          </cell>
          <cell r="J679">
            <v>105.605075028418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0.11612132237971087</v>
          </cell>
          <cell r="F680">
            <v>3.4636503645935734E-2</v>
          </cell>
          <cell r="G680">
            <v>0.86531374844881026</v>
          </cell>
          <cell r="H680">
            <v>0.85594619572887543</v>
          </cell>
          <cell r="I680">
            <v>1.0313597026137953</v>
          </cell>
          <cell r="J680">
            <v>1.1249949503202135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5.3452672206533547E-2</v>
          </cell>
          <cell r="F681">
            <v>1.6100533325477676E-2</v>
          </cell>
          <cell r="G681">
            <v>0.40825540192541415</v>
          </cell>
          <cell r="H681">
            <v>0.41416751406235841</v>
          </cell>
          <cell r="I681">
            <v>0.51148733219058196</v>
          </cell>
          <cell r="J681">
            <v>0.57171874524469868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1.8220985560401972</v>
          </cell>
          <cell r="F682">
            <v>6.3831178855227697E-2</v>
          </cell>
          <cell r="G682">
            <v>1.7350841732627127</v>
          </cell>
          <cell r="H682">
            <v>1.4643275393186139</v>
          </cell>
          <cell r="I682">
            <v>1.7553393617605888</v>
          </cell>
          <cell r="J682">
            <v>1.8724304083052905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2.9464385533689101E-5</v>
          </cell>
          <cell r="G683">
            <v>2.56893181300261E-2</v>
          </cell>
          <cell r="H683">
            <v>1.10082556681785E-3</v>
          </cell>
          <cell r="I683">
            <v>4.4290168833828399E-4</v>
          </cell>
          <cell r="J683">
            <v>2.9819090666609999E-2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1.2087295875141544E-2</v>
          </cell>
          <cell r="F684">
            <v>4.5811677153054405E-3</v>
          </cell>
          <cell r="G684">
            <v>3.0242935623085356E-2</v>
          </cell>
          <cell r="H684">
            <v>3.130212883166783E-2</v>
          </cell>
          <cell r="I684">
            <v>4.4148937792558927E-2</v>
          </cell>
          <cell r="J684">
            <v>4.2873143514977848E-2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2.1573175294646398E-3</v>
          </cell>
          <cell r="I685">
            <v>0.90282986704319856</v>
          </cell>
          <cell r="J685">
            <v>0.956779665020144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2.1791086156208502E-3</v>
          </cell>
          <cell r="I686">
            <v>0.91194936064969578</v>
          </cell>
          <cell r="J686">
            <v>0.96644410608095344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8.8688017254244002E-3</v>
          </cell>
          <cell r="I687">
            <v>3.3832498791864903E-2</v>
          </cell>
          <cell r="J687">
            <v>4.31805334825447E-3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8.8688017254244002E-3</v>
          </cell>
          <cell r="I688">
            <v>0.141542235732249</v>
          </cell>
          <cell r="J688">
            <v>0.145860289080503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4.0496712201756004</v>
          </cell>
          <cell r="F689">
            <v>4.6431476594821861</v>
          </cell>
          <cell r="G689">
            <v>6.0874521333950078</v>
          </cell>
          <cell r="H689">
            <v>6.5696132893432804</v>
          </cell>
          <cell r="I689">
            <v>8.7965503538694385</v>
          </cell>
          <cell r="J689">
            <v>17.938206403259894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4.0496712201756004</v>
          </cell>
          <cell r="F690">
            <v>4.6431476594821861</v>
          </cell>
          <cell r="G690">
            <v>6.0874521333950078</v>
          </cell>
          <cell r="H690">
            <v>6.5696132893432804</v>
          </cell>
          <cell r="I690">
            <v>8.7965503538694385</v>
          </cell>
          <cell r="J690">
            <v>17.938206403259894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1.4256615177456333</v>
          </cell>
          <cell r="F691">
            <v>1.5813083306395521</v>
          </cell>
          <cell r="G691">
            <v>2.2173905943580139</v>
          </cell>
          <cell r="H691">
            <v>2.1170051296385841</v>
          </cell>
          <cell r="I691">
            <v>1.6711760459960641</v>
          </cell>
          <cell r="J691">
            <v>2.8584741937208942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0.96027604412040168</v>
          </cell>
          <cell r="F692">
            <v>1.108034970210787</v>
          </cell>
          <cell r="G692">
            <v>1.6537008790246497</v>
          </cell>
          <cell r="H692">
            <v>1.7684535644480124</v>
          </cell>
          <cell r="I692">
            <v>1.837364172969145</v>
          </cell>
          <cell r="J692">
            <v>3.1427317818986968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2.6468728853514589</v>
          </cell>
          <cell r="F693">
            <v>3.1054030309845246</v>
          </cell>
          <cell r="G693">
            <v>4.6413814239895288</v>
          </cell>
          <cell r="H693">
            <v>4.8931000610023991</v>
          </cell>
          <cell r="I693">
            <v>4.9723191724203755</v>
          </cell>
          <cell r="J693">
            <v>8.2000381058088205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2.67027978995583E-2</v>
          </cell>
          <cell r="G694">
            <v>4.8543572228665899E-2</v>
          </cell>
          <cell r="H694">
            <v>2.1019545757197201E-2</v>
          </cell>
          <cell r="I694">
            <v>7.0796449043421306E-2</v>
          </cell>
          <cell r="J694">
            <v>0.169482872073068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7.3497681792795283E-2</v>
          </cell>
          <cell r="F695">
            <v>8.5105912623360355E-2</v>
          </cell>
          <cell r="G695">
            <v>0.1266468588627275</v>
          </cell>
          <cell r="H695">
            <v>0.13561684411709113</v>
          </cell>
          <cell r="I695">
            <v>0.14102192807452757</v>
          </cell>
          <cell r="J695">
            <v>0.24085680088895514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7.6110391526814217E-2</v>
          </cell>
          <cell r="I696">
            <v>0.17426845427305265</v>
          </cell>
          <cell r="J696">
            <v>0.18186571998724146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5.7283084149128555E-2</v>
          </cell>
          <cell r="I697">
            <v>0.10972458232007033</v>
          </cell>
          <cell r="J697">
            <v>0.10279366781887574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0.15927368076576809</v>
          </cell>
          <cell r="I698">
            <v>0.32187603909255269</v>
          </cell>
          <cell r="J698">
            <v>0.3154992908430167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6.82875996157414E-3</v>
          </cell>
          <cell r="I699">
            <v>3.33814503713678E-3</v>
          </cell>
          <cell r="J699">
            <v>1.08457356900054E-2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6.82875996157414E-3</v>
          </cell>
          <cell r="I700">
            <v>1.3568885971930662E-2</v>
          </cell>
          <cell r="J700">
            <v>1.5611951324921585E-2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0.19887625839813663</v>
          </cell>
          <cell r="F701">
            <v>0.20273711047230095</v>
          </cell>
          <cell r="G701">
            <v>0.20545004467848679</v>
          </cell>
          <cell r="H701">
            <v>0.15127803157132247</v>
          </cell>
          <cell r="I701">
            <v>0.1809442102232427</v>
          </cell>
          <cell r="J701">
            <v>0.17230407581535565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0.19887625839813686</v>
          </cell>
          <cell r="F702">
            <v>0.20273711047230114</v>
          </cell>
          <cell r="G702">
            <v>0.20545004467848696</v>
          </cell>
          <cell r="H702">
            <v>0.15127803157132255</v>
          </cell>
          <cell r="I702">
            <v>0.18094421022324289</v>
          </cell>
          <cell r="J702">
            <v>0.17230407581535578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0.22008205071689874</v>
          </cell>
          <cell r="F703">
            <v>0.22435163110928011</v>
          </cell>
          <cell r="G703">
            <v>0.22735176954432451</v>
          </cell>
          <cell r="H703">
            <v>0.1674448472986676</v>
          </cell>
          <cell r="I703">
            <v>0.20025162991239887</v>
          </cell>
          <cell r="J703">
            <v>0.19069680943485212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0.22008205071689874</v>
          </cell>
          <cell r="F704">
            <v>0.22435163110928011</v>
          </cell>
          <cell r="G704">
            <v>0.22735176954432451</v>
          </cell>
          <cell r="H704">
            <v>0.1674448472986676</v>
          </cell>
          <cell r="I704">
            <v>0.20025162991239887</v>
          </cell>
          <cell r="J704">
            <v>0.19069680943485212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8.5034047886271003E-2</v>
          </cell>
          <cell r="F705">
            <v>2.28114357544934E-4</v>
          </cell>
          <cell r="G705">
            <v>2.4756800303872198E-4</v>
          </cell>
          <cell r="H705">
            <v>3.0257218323711101E-4</v>
          </cell>
          <cell r="I705">
            <v>2.3622245974560499E-3</v>
          </cell>
          <cell r="J705">
            <v>5.7373563634702099E-2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8.5035226714140238E-2</v>
          </cell>
          <cell r="F706">
            <v>8.521819389114027E-2</v>
          </cell>
          <cell r="G706">
            <v>8.5340138041466618E-2</v>
          </cell>
          <cell r="H706">
            <v>6.2513056404010878E-2</v>
          </cell>
          <cell r="I706">
            <v>7.495070307566104E-2</v>
          </cell>
          <cell r="J706">
            <v>7.1208035529503555E-2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2211.10978414602</v>
          </cell>
          <cell r="F707">
            <v>1826.49061395681</v>
          </cell>
          <cell r="G707">
            <v>1811.4968961652601</v>
          </cell>
          <cell r="H707">
            <v>1223.5608522895</v>
          </cell>
          <cell r="I707">
            <v>748.26117457939597</v>
          </cell>
          <cell r="J707">
            <v>110.896436101291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39.396279500342438</v>
          </cell>
          <cell r="F708">
            <v>32.295150717549888</v>
          </cell>
          <cell r="G708">
            <v>35.212917719481545</v>
          </cell>
          <cell r="H708">
            <v>24.930650142726535</v>
          </cell>
          <cell r="I708">
            <v>17.930242506184168</v>
          </cell>
          <cell r="J708">
            <v>6.6073920072204313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39.204074186986176</v>
          </cell>
          <cell r="F709">
            <v>32.384585353844244</v>
          </cell>
          <cell r="G709">
            <v>32.11873929371022</v>
          </cell>
          <cell r="H709">
            <v>21.694341352650799</v>
          </cell>
          <cell r="I709">
            <v>13.267042102471573</v>
          </cell>
          <cell r="J709">
            <v>1.9662488670441671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0.31806143954485561</v>
          </cell>
          <cell r="F710">
            <v>1.3623008794619482E-2</v>
          </cell>
          <cell r="G710">
            <v>3.1942152851757863</v>
          </cell>
          <cell r="H710">
            <v>3.1959130836286405</v>
          </cell>
          <cell r="I710">
            <v>4.6012650111441058</v>
          </cell>
          <cell r="J710">
            <v>4.6015464227627731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1.2455017295000606E-2</v>
          </cell>
          <cell r="H711">
            <v>0.12094898125439006</v>
          </cell>
          <cell r="I711">
            <v>0.1197534191791233</v>
          </cell>
          <cell r="J711">
            <v>6.2337420094664496E-2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1.0613530915797901E-2</v>
          </cell>
          <cell r="F712">
            <v>3.3809887364587499E-4</v>
          </cell>
          <cell r="G712">
            <v>5.1720807923072605E-4</v>
          </cell>
          <cell r="H712">
            <v>6.3420996856436505E-4</v>
          </cell>
          <cell r="I712">
            <v>2.0364180053989499E-3</v>
          </cell>
          <cell r="J712">
            <v>7.5517571679104903E-3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1.995096901181898</v>
          </cell>
          <cell r="F713">
            <v>1.9954350000555436</v>
          </cell>
          <cell r="G713">
            <v>1.9959522081347745</v>
          </cell>
          <cell r="H713">
            <v>1.9965864181033388</v>
          </cell>
          <cell r="I713">
            <v>1.999889164732247</v>
          </cell>
          <cell r="J713">
            <v>1.1184169890799773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0.54529960898074481</v>
          </cell>
          <cell r="G714">
            <v>1.9584047333234269</v>
          </cell>
          <cell r="H714">
            <v>4.4737254254014491</v>
          </cell>
          <cell r="I714">
            <v>9.8144273218878855</v>
          </cell>
          <cell r="J714">
            <v>15.988529914032387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0.54529960898074481</v>
          </cell>
          <cell r="G715">
            <v>1.9584047333234269</v>
          </cell>
          <cell r="H715">
            <v>4.4737254254014491</v>
          </cell>
          <cell r="I715">
            <v>9.8144273218878855</v>
          </cell>
          <cell r="J715">
            <v>15.988529914032387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7.1333751969854002E-3</v>
          </cell>
          <cell r="G716">
            <v>0.24187374644512699</v>
          </cell>
          <cell r="H716">
            <v>0.44109642092794099</v>
          </cell>
          <cell r="I716">
            <v>0.37999511744628101</v>
          </cell>
          <cell r="J716">
            <v>1.7165315581951499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9.0661263233592596E-2</v>
          </cell>
          <cell r="G717">
            <v>0.3255309271726492</v>
          </cell>
          <cell r="H717">
            <v>0.74377760327886033</v>
          </cell>
          <cell r="I717">
            <v>1.6316874480744867</v>
          </cell>
          <cell r="J717">
            <v>2.6581959859297699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1.9984450916956706</v>
          </cell>
          <cell r="I718">
            <v>1.9850095848299067</v>
          </cell>
          <cell r="J718">
            <v>50.065679969521824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1.9984450916956706</v>
          </cell>
          <cell r="I719">
            <v>1.9850095848299067</v>
          </cell>
          <cell r="J719">
            <v>50.065679969521824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6.8605870532001498E-2</v>
          </cell>
          <cell r="I720">
            <v>6.2440766476887005E-4</v>
          </cell>
          <cell r="J720">
            <v>1.8691523270096899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6.8605870532001498E-2</v>
          </cell>
          <cell r="I721">
            <v>6.9409174924833783E-2</v>
          </cell>
          <cell r="J721">
            <v>1.9385557384468133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2.0861388878002947</v>
          </cell>
          <cell r="F722">
            <v>2.4005965844601245</v>
          </cell>
          <cell r="G722">
            <v>2.3653498216234286</v>
          </cell>
          <cell r="H722">
            <v>2.4369094954676251</v>
          </cell>
          <cell r="I722">
            <v>2.5033361790437443</v>
          </cell>
          <cell r="J722">
            <v>2.4558440074564842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2.0861388878002947</v>
          </cell>
          <cell r="F723">
            <v>2.4005965844601245</v>
          </cell>
          <cell r="G723">
            <v>2.3653498216234286</v>
          </cell>
          <cell r="H723">
            <v>2.4369094954676251</v>
          </cell>
          <cell r="I723">
            <v>2.5033361790437443</v>
          </cell>
          <cell r="J723">
            <v>2.4558440074564842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3.3906692469759414</v>
          </cell>
          <cell r="G724">
            <v>4.247061332889575</v>
          </cell>
          <cell r="H724">
            <v>5.4497864007658308</v>
          </cell>
          <cell r="I724">
            <v>7.3272195460190161</v>
          </cell>
          <cell r="J724">
            <v>9.8480739247291549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3.3906692469759414</v>
          </cell>
          <cell r="G725">
            <v>4.247061332889575</v>
          </cell>
          <cell r="H725">
            <v>5.4497864007658308</v>
          </cell>
          <cell r="I725">
            <v>7.3272195460190161</v>
          </cell>
          <cell r="J725">
            <v>9.8480739247291549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3.3906692469759401</v>
          </cell>
          <cell r="G726">
            <v>4.2470613328895803</v>
          </cell>
          <cell r="H726">
            <v>5.4497864007658299</v>
          </cell>
          <cell r="I726">
            <v>7.3272195460190197</v>
          </cell>
          <cell r="J726">
            <v>9.8480739247291496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1.39687398204788E-6</v>
          </cell>
          <cell r="G727">
            <v>6.5745589437169905E-2</v>
          </cell>
          <cell r="H727">
            <v>0.25284771699915098</v>
          </cell>
          <cell r="I727">
            <v>0.87370332717241705</v>
          </cell>
          <cell r="J727">
            <v>1.5220026921540299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1.155901314552132</v>
          </cell>
          <cell r="G728">
            <v>1.3549039863111521</v>
          </cell>
          <cell r="H728">
            <v>1.5708688683666829</v>
          </cell>
          <cell r="I728">
            <v>2.112085410889152</v>
          </cell>
          <cell r="J728">
            <v>2.8387718770918799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1.4994389165713347</v>
          </cell>
          <cell r="J729">
            <v>19.728229521958433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-1.49943891657133</v>
          </cell>
          <cell r="J730">
            <v>-19.728229521958401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9.9700397469071091E-3</v>
          </cell>
          <cell r="J731">
            <v>0.125743207182581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2.0792219643122525E-3</v>
          </cell>
          <cell r="J732">
            <v>1.7952688864982167E-2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0.42706880633071198</v>
          </cell>
          <cell r="J733">
            <v>2.30743616967511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0.42706880633071198</v>
          </cell>
          <cell r="J734">
            <v>2.6128765848918927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0.59210117938377216</v>
          </cell>
          <cell r="G735">
            <v>0.69248680839491805</v>
          </cell>
          <cell r="H735">
            <v>0.70790740462643875</v>
          </cell>
          <cell r="I735">
            <v>0.69004130909844053</v>
          </cell>
          <cell r="J735">
            <v>0.67619271616833243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0.59210117938377216</v>
          </cell>
          <cell r="G736">
            <v>0.69248680839491805</v>
          </cell>
          <cell r="H736">
            <v>0.70790740462643875</v>
          </cell>
          <cell r="I736">
            <v>0.69004130909844053</v>
          </cell>
          <cell r="J736">
            <v>0.67619271616833243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7.52021112064018E-2</v>
          </cell>
          <cell r="G737">
            <v>5.14196666911494E-5</v>
          </cell>
          <cell r="H737">
            <v>1.8329528029339102E-5</v>
          </cell>
          <cell r="I737">
            <v>7.6992551668194197E-5</v>
          </cell>
          <cell r="J737">
            <v>5.2518186433451602E-6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7.52021112064018E-2</v>
          </cell>
          <cell r="G738">
            <v>7.5253530873092903E-2</v>
          </cell>
          <cell r="H738">
            <v>7.5271860401122201E-2</v>
          </cell>
          <cell r="I738">
            <v>7.5358582468403199E-2</v>
          </cell>
          <cell r="J738">
            <v>7.5363834287046599E-2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0.49530077793199923</v>
          </cell>
          <cell r="F739">
            <v>0.36557236093583578</v>
          </cell>
          <cell r="G739">
            <v>0.43563124958011229</v>
          </cell>
          <cell r="H739">
            <v>0.37034920321408893</v>
          </cell>
          <cell r="I739">
            <v>0.5655854617414624</v>
          </cell>
          <cell r="J739">
            <v>0.97145427452374722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0.49530077793199895</v>
          </cell>
          <cell r="F740">
            <v>0.36557236093583578</v>
          </cell>
          <cell r="G740">
            <v>0.43563124958011223</v>
          </cell>
          <cell r="H740">
            <v>0.37034920321408876</v>
          </cell>
          <cell r="I740">
            <v>0.56558546174146218</v>
          </cell>
          <cell r="J740">
            <v>0.97145427452374689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0.55401244152311935</v>
          </cell>
          <cell r="F741">
            <v>0.40894611463814129</v>
          </cell>
          <cell r="G741">
            <v>0.48728813003704369</v>
          </cell>
          <cell r="H741">
            <v>0.41428772737118896</v>
          </cell>
          <cell r="I741">
            <v>0.63274409182693214</v>
          </cell>
          <cell r="J741">
            <v>1.0865107109340195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0.55401244152311935</v>
          </cell>
          <cell r="F742">
            <v>0.40894611463814129</v>
          </cell>
          <cell r="G742">
            <v>0.48728813003704369</v>
          </cell>
          <cell r="H742">
            <v>0.41428772737118896</v>
          </cell>
          <cell r="I742">
            <v>0.63274409182693214</v>
          </cell>
          <cell r="J742">
            <v>1.0865107109340195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8.8516932362004905E-2</v>
          </cell>
          <cell r="F743">
            <v>2.5582057881509099E-4</v>
          </cell>
          <cell r="G743">
            <v>4.7942582347295498E-4</v>
          </cell>
          <cell r="H743">
            <v>9.9567452752099498E-4</v>
          </cell>
          <cell r="I743">
            <v>4.2848574594576E-2</v>
          </cell>
          <cell r="J743">
            <v>0.300653670896668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8.8516932362004905E-2</v>
          </cell>
          <cell r="F744">
            <v>8.8715938152606311E-2</v>
          </cell>
          <cell r="G744">
            <v>8.9054135795702427E-2</v>
          </cell>
          <cell r="H744">
            <v>6.5972966404362329E-2</v>
          </cell>
          <cell r="I744">
            <v>0.16763975473637252</v>
          </cell>
          <cell r="J744">
            <v>0.34388422274669644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0.19887756760611655</v>
          </cell>
          <cell r="F745">
            <v>0.20272854853586839</v>
          </cell>
          <cell r="G745">
            <v>0.20544778143430437</v>
          </cell>
          <cell r="H745">
            <v>0.15127057058708285</v>
          </cell>
          <cell r="I745">
            <v>0.18095254899351343</v>
          </cell>
          <cell r="J745">
            <v>0.17239037979819111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0.19887756760611669</v>
          </cell>
          <cell r="F746">
            <v>0.20272854853586861</v>
          </cell>
          <cell r="G746">
            <v>0.20544778143430448</v>
          </cell>
          <cell r="H746">
            <v>0.1512705705870829</v>
          </cell>
          <cell r="I746">
            <v>0.18095254899351362</v>
          </cell>
          <cell r="J746">
            <v>0.17239037979819125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0.22008349852210685</v>
          </cell>
          <cell r="F747">
            <v>0.22434216276369248</v>
          </cell>
          <cell r="G747">
            <v>0.22734926669845826</v>
          </cell>
          <cell r="H747">
            <v>0.16743659645883702</v>
          </cell>
          <cell r="I747">
            <v>0.20026085146479172</v>
          </cell>
          <cell r="J747">
            <v>0.19079224997126937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0.22008349852210685</v>
          </cell>
          <cell r="F748">
            <v>0.22434216276369248</v>
          </cell>
          <cell r="G748">
            <v>0.22734926669845826</v>
          </cell>
          <cell r="H748">
            <v>0.16743659645883702</v>
          </cell>
          <cell r="I748">
            <v>0.20026085146479172</v>
          </cell>
          <cell r="J748">
            <v>0.19079224997126937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8.5033010266912401E-2</v>
          </cell>
          <cell r="F749">
            <v>2.2802572730824E-4</v>
          </cell>
          <cell r="G749">
            <v>2.4751510896683302E-4</v>
          </cell>
          <cell r="H749">
            <v>3.0235424742655902E-4</v>
          </cell>
          <cell r="I749">
            <v>2.3621465217001699E-3</v>
          </cell>
          <cell r="J749">
            <v>5.7408635062899699E-2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8.5034189094960341E-2</v>
          </cell>
          <cell r="F750">
            <v>8.5217062512740666E-2</v>
          </cell>
          <cell r="G750">
            <v>8.5339044867525721E-2</v>
          </cell>
          <cell r="H750">
            <v>6.2512017795005828E-2</v>
          </cell>
          <cell r="I750">
            <v>7.4954549375711055E-2</v>
          </cell>
          <cell r="J750">
            <v>7.1243754727533234E-2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2.8387146377192526E-2</v>
          </cell>
          <cell r="J751">
            <v>2.5224512876149015E-2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3.3396642796697067E-2</v>
          </cell>
          <cell r="J752">
            <v>2.9675897501351762E-2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2.4598384043019198E-3</v>
          </cell>
          <cell r="J753">
            <v>1.1510987226455E-4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2.4598384043019198E-3</v>
          </cell>
          <cell r="J754">
            <v>2.5749482765664699E-3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2.1524167340354921</v>
          </cell>
          <cell r="J755">
            <v>1.6615300194988105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-2.1524167340354898</v>
          </cell>
          <cell r="J756">
            <v>-1.6615300194988101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1.2043470379445243E-2</v>
          </cell>
          <cell r="J757">
            <v>9.2967998519858288E-3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4.6969534479836339E-3</v>
          </cell>
          <cell r="J758">
            <v>3.6257519422744663E-3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3.4317868846229144E-2</v>
          </cell>
          <cell r="J759">
            <v>2.6491231178233571E-2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1.5544679268326808E-3</v>
          </cell>
          <cell r="J760">
            <v>1.1999512380384558E-3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5.0723830582311202E-3</v>
          </cell>
          <cell r="J761">
            <v>1.95529661980663E-4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5.0723830582311202E-3</v>
          </cell>
          <cell r="J762">
            <v>5.2679127202117804E-3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0.31980270052295129</v>
          </cell>
          <cell r="G763">
            <v>0.39554459041794671</v>
          </cell>
          <cell r="H763">
            <v>0.42099671740301048</v>
          </cell>
          <cell r="I763">
            <v>0.38470531634904837</v>
          </cell>
          <cell r="J763">
            <v>0.3560687991008108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0.31980270052295129</v>
          </cell>
          <cell r="G764">
            <v>0.39554459041794671</v>
          </cell>
          <cell r="H764">
            <v>0.42099671740301048</v>
          </cell>
          <cell r="I764">
            <v>0.38470531634904837</v>
          </cell>
          <cell r="J764">
            <v>0.3560687991008108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0.39975337572802327</v>
          </cell>
          <cell r="G765">
            <v>0.49443073803465276</v>
          </cell>
          <cell r="H765">
            <v>0.52624589674119393</v>
          </cell>
          <cell r="I765">
            <v>0.48088250860275128</v>
          </cell>
          <cell r="J765">
            <v>0.44508728000659736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0.39975337572802327</v>
          </cell>
          <cell r="G766">
            <v>0.49443073803465276</v>
          </cell>
          <cell r="H766">
            <v>0.52624589674119393</v>
          </cell>
          <cell r="I766">
            <v>0.48088250860275128</v>
          </cell>
          <cell r="J766">
            <v>0.44508728000659736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4.7917000071170002E-2</v>
          </cell>
          <cell r="G767">
            <v>5.2828103759676201E-5</v>
          </cell>
          <cell r="H767">
            <v>3.7999101438965002E-5</v>
          </cell>
          <cell r="I767">
            <v>5.3588607425513699E-5</v>
          </cell>
          <cell r="J767">
            <v>5.08477978389158E-5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4.7917000071170002E-2</v>
          </cell>
          <cell r="G768">
            <v>4.7969828174929702E-2</v>
          </cell>
          <cell r="H768">
            <v>4.8007827276368598E-2</v>
          </cell>
          <cell r="I768">
            <v>4.8347396587641402E-2</v>
          </cell>
          <cell r="J768">
            <v>4.83982443854803E-2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2237.1360636366298</v>
          </cell>
          <cell r="F769">
            <v>2235.4448740267198</v>
          </cell>
          <cell r="G769">
            <v>2268.8168414880502</v>
          </cell>
          <cell r="H769">
            <v>2238.5575295327399</v>
          </cell>
          <cell r="I769">
            <v>2266.3809364267499</v>
          </cell>
          <cell r="J769">
            <v>2317.4916262749598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48.214139302513601</v>
          </cell>
          <cell r="F770">
            <v>48.18777776525107</v>
          </cell>
          <cell r="G770">
            <v>48.90700120191714</v>
          </cell>
          <cell r="H770">
            <v>48.254860858052766</v>
          </cell>
          <cell r="I770">
            <v>48.84441673333513</v>
          </cell>
          <cell r="J770">
            <v>49.945940221443109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24.107069651256804</v>
          </cell>
          <cell r="F771">
            <v>24.088845625287917</v>
          </cell>
          <cell r="G771">
            <v>24.448457343621268</v>
          </cell>
          <cell r="H771">
            <v>24.122387171688985</v>
          </cell>
          <cell r="I771">
            <v>24.422208366667558</v>
          </cell>
          <cell r="J771">
            <v>24.972970110721544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24.107069651256804</v>
          </cell>
          <cell r="F772">
            <v>24.088845625287917</v>
          </cell>
          <cell r="G772">
            <v>24.448457343621268</v>
          </cell>
          <cell r="H772">
            <v>24.122387171688985</v>
          </cell>
          <cell r="I772">
            <v>24.422208366667558</v>
          </cell>
          <cell r="J772">
            <v>24.972970110721544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272.33809660762978</v>
          </cell>
          <cell r="E4">
            <v>691.33863269177198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8.8022842162372203</v>
          </cell>
          <cell r="E5">
            <v>13.117580927106841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36.488013396513509</v>
          </cell>
          <cell r="E6">
            <v>69.271301838471288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227.0477989948792</v>
          </cell>
          <cell r="E7">
            <v>608.94974992619393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712.99585906430991</v>
          </cell>
          <cell r="E8">
            <v>1142.4537572825743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12.551986098146863</v>
          </cell>
          <cell r="E9">
            <v>59.836396799771727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796.36295891149859</v>
          </cell>
          <cell r="E10">
            <v>1091.3098570031489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282.7267729933202</v>
          </cell>
          <cell r="E11">
            <v>707.45762000492368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32.490201643268634</v>
          </cell>
          <cell r="E12">
            <v>36.277215710739057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1.2829500910236418</v>
          </cell>
          <cell r="E13">
            <v>2.4422028486295093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181.16687704674143</v>
          </cell>
          <cell r="E14">
            <v>1608.8817258478628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57.319170131368452</v>
          </cell>
          <cell r="E15">
            <v>2666.918250324647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29.012594078975841</v>
          </cell>
          <cell r="E16">
            <v>1031.8883298849028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5.6798726246496747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1.8425929016414642</v>
          </cell>
          <cell r="E18">
            <v>2.9169998019231547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30.446231774182397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0.33247549018419775</v>
          </cell>
          <cell r="E20">
            <v>0.22239103040469713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1.4994389165713347</v>
          </cell>
          <cell r="E21">
            <v>19.728229521958433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2.1524167340354921</v>
          </cell>
          <cell r="E22">
            <v>1.6615300194988105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2094.7899516968769</v>
          </cell>
          <cell r="E23">
            <v>8393.2556021391611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833.31735423152077</v>
          </cell>
          <cell r="E24">
            <v>1904.7412583548276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833.31735423152077</v>
          </cell>
          <cell r="E25">
            <v>1904.7412583548276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989.13450085773366</v>
          </cell>
          <cell r="E26">
            <v>5797.1757110925582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989.13450085773366</v>
          </cell>
          <cell r="E27">
            <v>5797.1757110925582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5.2939324241874829E-2</v>
          </cell>
          <cell r="F4">
            <v>0.23933528824748901</v>
          </cell>
          <cell r="G4">
            <v>8.1919784789490566E-2</v>
          </cell>
          <cell r="H4">
            <v>9.2827907407942792E-2</v>
          </cell>
          <cell r="I4">
            <v>7.7614718218269457E-2</v>
          </cell>
        </row>
        <row r="5">
          <cell r="A5" t="str">
            <v>EXPELC_DE</v>
          </cell>
          <cell r="C5" t="str">
            <v>ELC_E-DE</v>
          </cell>
          <cell r="D5">
            <v>26.493433318810727</v>
          </cell>
          <cell r="E5">
            <v>7.4802055295702746E-2</v>
          </cell>
          <cell r="F5">
            <v>8.0315788214855785E-2</v>
          </cell>
          <cell r="G5">
            <v>7.8051589640951879E-2</v>
          </cell>
          <cell r="H5">
            <v>0.13621282150953068</v>
          </cell>
          <cell r="I5">
            <v>4.8665392648865026E-2</v>
          </cell>
        </row>
        <row r="6">
          <cell r="A6" t="str">
            <v>IMPDSL</v>
          </cell>
          <cell r="C6" t="str">
            <v>DSL</v>
          </cell>
          <cell r="D6">
            <v>118.00886505556267</v>
          </cell>
          <cell r="E6">
            <v>109.72849675832857</v>
          </cell>
          <cell r="F6">
            <v>88.40439807703406</v>
          </cell>
          <cell r="G6">
            <v>61.643353748508623</v>
          </cell>
          <cell r="H6">
            <v>35.593740708077348</v>
          </cell>
        </row>
        <row r="7">
          <cell r="A7" t="str">
            <v>IMPH2</v>
          </cell>
          <cell r="C7" t="str">
            <v>H2</v>
          </cell>
          <cell r="H7">
            <v>8.2527055752687026</v>
          </cell>
          <cell r="I7">
            <v>8.2569744169475605</v>
          </cell>
        </row>
        <row r="8">
          <cell r="A8" t="str">
            <v>IMPELC_AT</v>
          </cell>
          <cell r="C8" t="str">
            <v>ELC_I-AT</v>
          </cell>
          <cell r="D8">
            <v>15.014260126545022</v>
          </cell>
          <cell r="E8">
            <v>9.287552442377768</v>
          </cell>
          <cell r="F8">
            <v>6.2872180066907539</v>
          </cell>
          <cell r="G8">
            <v>2.7240351560669365</v>
          </cell>
          <cell r="H8">
            <v>4.5021334758784928</v>
          </cell>
          <cell r="I8">
            <v>5.1825724817804177</v>
          </cell>
        </row>
        <row r="9">
          <cell r="A9" t="str">
            <v>IMPELC_AT</v>
          </cell>
          <cell r="C9" t="str">
            <v>ELCS</v>
          </cell>
          <cell r="D9">
            <v>15.014260126545022</v>
          </cell>
          <cell r="E9">
            <v>9.287552442377768</v>
          </cell>
          <cell r="F9">
            <v>6.2872180066907539</v>
          </cell>
          <cell r="G9">
            <v>2.7240351560669365</v>
          </cell>
          <cell r="H9">
            <v>4.5021334758784928</v>
          </cell>
          <cell r="I9">
            <v>5.1825724817804177</v>
          </cell>
        </row>
        <row r="10">
          <cell r="A10" t="str">
            <v>IMPELC_FR</v>
          </cell>
          <cell r="C10" t="str">
            <v>ELC_I-FR</v>
          </cell>
          <cell r="D10">
            <v>28.949075009244154</v>
          </cell>
          <cell r="E10">
            <v>22.776622930208852</v>
          </cell>
          <cell r="F10">
            <v>27.873033735374872</v>
          </cell>
          <cell r="G10">
            <v>13.527598316166346</v>
          </cell>
          <cell r="H10">
            <v>8.1183190596015216</v>
          </cell>
          <cell r="I10">
            <v>6.5938374443518066</v>
          </cell>
        </row>
        <row r="11">
          <cell r="A11" t="str">
            <v>IMPELC_FR</v>
          </cell>
          <cell r="C11" t="str">
            <v>ELCS</v>
          </cell>
          <cell r="D11">
            <v>28.949075009244154</v>
          </cell>
          <cell r="E11">
            <v>22.776622930208852</v>
          </cell>
          <cell r="F11">
            <v>27.873033735374872</v>
          </cell>
          <cell r="G11">
            <v>13.527598316166346</v>
          </cell>
          <cell r="H11">
            <v>8.1183190596015216</v>
          </cell>
          <cell r="I11">
            <v>6.5938374443518066</v>
          </cell>
        </row>
        <row r="12">
          <cell r="A12" t="str">
            <v>RNWHYDR1</v>
          </cell>
          <cell r="C12" t="str">
            <v>HYDR</v>
          </cell>
          <cell r="D12">
            <v>66.633307444366579</v>
          </cell>
          <cell r="E12">
            <v>55.76658172563959</v>
          </cell>
          <cell r="F12">
            <v>65.805150287685862</v>
          </cell>
          <cell r="G12">
            <v>64.762569721013662</v>
          </cell>
          <cell r="H12">
            <v>65.148852620961549</v>
          </cell>
          <cell r="I12">
            <v>66.135146160070491</v>
          </cell>
        </row>
        <row r="13">
          <cell r="A13" t="str">
            <v>EXPELC_IT</v>
          </cell>
          <cell r="C13" t="str">
            <v>ELC_E-IT</v>
          </cell>
          <cell r="D13">
            <v>71.694559535328963</v>
          </cell>
          <cell r="E13">
            <v>34.318108431074492</v>
          </cell>
          <cell r="F13">
            <v>53.884478469318239</v>
          </cell>
          <cell r="G13">
            <v>30.341754591455455</v>
          </cell>
          <cell r="H13">
            <v>14.155955845793926</v>
          </cell>
          <cell r="I13">
            <v>21.755922242162356</v>
          </cell>
        </row>
        <row r="14">
          <cell r="A14" t="str">
            <v>IMPLNG</v>
          </cell>
          <cell r="C14" t="str">
            <v>LBIO</v>
          </cell>
          <cell r="G14">
            <v>2.0187292259239338</v>
          </cell>
          <cell r="H14">
            <v>2.0115699532234594</v>
          </cell>
          <cell r="I14">
            <v>2.070868772592267</v>
          </cell>
        </row>
        <row r="15">
          <cell r="A15" t="str">
            <v>IMPLNG</v>
          </cell>
          <cell r="C15" t="str">
            <v>LNGA</v>
          </cell>
          <cell r="G15">
            <v>0.11714123275497774</v>
          </cell>
          <cell r="H15">
            <v>0.12464662472390381</v>
          </cell>
          <cell r="I15">
            <v>6.5612668849941005E-2</v>
          </cell>
        </row>
        <row r="16">
          <cell r="A16" t="str">
            <v>IMPURN1</v>
          </cell>
          <cell r="C16" t="str">
            <v>URN</v>
          </cell>
          <cell r="D16">
            <v>250.95273124002728</v>
          </cell>
          <cell r="E16">
            <v>252.40820630551619</v>
          </cell>
          <cell r="F16">
            <v>199.69321234720354</v>
          </cell>
          <cell r="G16">
            <v>206.53942318472156</v>
          </cell>
          <cell r="H16">
            <v>98.944062969538535</v>
          </cell>
        </row>
        <row r="17">
          <cell r="A17" t="str">
            <v>EXPELC_AT</v>
          </cell>
          <cell r="C17" t="str">
            <v>ELC_E-AT</v>
          </cell>
          <cell r="D17">
            <v>6.2300095463202263</v>
          </cell>
          <cell r="E17">
            <v>0.11552299661897496</v>
          </cell>
          <cell r="F17">
            <v>0.12275540019669366</v>
          </cell>
          <cell r="G17">
            <v>2.1439257571537362E-2</v>
          </cell>
          <cell r="H17">
            <v>2.1230307781094526E-2</v>
          </cell>
          <cell r="I17">
            <v>1.656735168740097E-2</v>
          </cell>
        </row>
        <row r="18">
          <cell r="A18" t="str">
            <v>EXPELC_FR</v>
          </cell>
          <cell r="C18" t="str">
            <v>ELC_E-FR</v>
          </cell>
          <cell r="D18">
            <v>12.75381329551962</v>
          </cell>
          <cell r="E18">
            <v>8.290447053857751E-2</v>
          </cell>
          <cell r="F18">
            <v>7.9480008617210218E-2</v>
          </cell>
          <cell r="G18">
            <v>4.1804391705945611E-2</v>
          </cell>
          <cell r="H18">
            <v>8.9306242093567648E-2</v>
          </cell>
          <cell r="I18">
            <v>7.6836664280721806E-2</v>
          </cell>
        </row>
        <row r="19">
          <cell r="A19" t="str">
            <v>RNWWND1</v>
          </cell>
          <cell r="C19" t="str">
            <v>WND</v>
          </cell>
          <cell r="D19">
            <v>0.1838715305996596</v>
          </cell>
          <cell r="E19">
            <v>0.1956911439079265</v>
          </cell>
          <cell r="F19">
            <v>1.4708764014275577</v>
          </cell>
          <cell r="G19">
            <v>2.5188452841137434</v>
          </cell>
          <cell r="H19">
            <v>2.5201321327877415</v>
          </cell>
          <cell r="I19">
            <v>2.520322138115433</v>
          </cell>
        </row>
        <row r="20">
          <cell r="A20" t="str">
            <v>RNWWND2</v>
          </cell>
          <cell r="C20" t="str">
            <v>WND</v>
          </cell>
          <cell r="D20">
            <v>0.10562923766206084</v>
          </cell>
          <cell r="E20">
            <v>0.10934341116516021</v>
          </cell>
          <cell r="F20">
            <v>0.16400197507283915</v>
          </cell>
          <cell r="G20">
            <v>1.3266424380971904</v>
          </cell>
          <cell r="H20">
            <v>5.3702347431222313</v>
          </cell>
          <cell r="I20">
            <v>5.4000375279751456</v>
          </cell>
        </row>
        <row r="21">
          <cell r="A21" t="str">
            <v>RNWMNR1</v>
          </cell>
          <cell r="C21" t="str">
            <v>MNR</v>
          </cell>
          <cell r="D21">
            <v>2.6175999116102635</v>
          </cell>
          <cell r="E21">
            <v>4.7549146930647224</v>
          </cell>
          <cell r="F21">
            <v>5.1134413705214259</v>
          </cell>
          <cell r="G21">
            <v>5.7022352330742923</v>
          </cell>
          <cell r="H21">
            <v>7.1940168099364783</v>
          </cell>
          <cell r="I21">
            <v>9.0002538761019579</v>
          </cell>
        </row>
        <row r="22">
          <cell r="A22" t="str">
            <v>RNWWND3</v>
          </cell>
          <cell r="C22" t="str">
            <v>WND</v>
          </cell>
          <cell r="D22">
            <v>9.9966012585679928E-2</v>
          </cell>
          <cell r="E22">
            <v>0.10321275206071916</v>
          </cell>
          <cell r="F22">
            <v>0.14780767872831621</v>
          </cell>
          <cell r="G22">
            <v>0.40690138023607519</v>
          </cell>
          <cell r="H22">
            <v>1.6494011098059886</v>
          </cell>
          <cell r="I22">
            <v>7.5598710721987823</v>
          </cell>
        </row>
        <row r="23">
          <cell r="A23" t="str">
            <v>RNWMNR2</v>
          </cell>
          <cell r="C23" t="str">
            <v>MNR</v>
          </cell>
          <cell r="D23">
            <v>0.71856891534547707</v>
          </cell>
          <cell r="E23">
            <v>4.7482899927850708</v>
          </cell>
          <cell r="F23">
            <v>5.1133159730827611</v>
          </cell>
          <cell r="G23">
            <v>5.7018472175141879</v>
          </cell>
          <cell r="H23">
            <v>7.1936196001114379</v>
          </cell>
          <cell r="I23">
            <v>9.0001723748557403</v>
          </cell>
        </row>
        <row r="24">
          <cell r="A24" t="str">
            <v>RNWWND4</v>
          </cell>
          <cell r="C24" t="str">
            <v>WND</v>
          </cell>
          <cell r="D24">
            <v>7.2548991937285978E-2</v>
          </cell>
          <cell r="E24">
            <v>7.3988450095180514E-2</v>
          </cell>
          <cell r="F24">
            <v>9.481396144890783E-2</v>
          </cell>
          <cell r="G24">
            <v>0.12084116529594521</v>
          </cell>
          <cell r="H24">
            <v>0.15432399162019517</v>
          </cell>
          <cell r="I24">
            <v>0.36056046949410808</v>
          </cell>
        </row>
        <row r="25">
          <cell r="A25" t="str">
            <v>RNWMNR3</v>
          </cell>
          <cell r="C25" t="str">
            <v>MNR</v>
          </cell>
          <cell r="D25">
            <v>0.46327646163568093</v>
          </cell>
          <cell r="E25">
            <v>2.8268273791331904</v>
          </cell>
          <cell r="F25">
            <v>5.1131064471766345</v>
          </cell>
          <cell r="G25">
            <v>5.3008863275123366</v>
          </cell>
          <cell r="H25">
            <v>3.6516299905589893</v>
          </cell>
          <cell r="I25">
            <v>8.9999868053528971</v>
          </cell>
        </row>
        <row r="26">
          <cell r="A26" t="str">
            <v>IMPLFO1</v>
          </cell>
          <cell r="C26" t="str">
            <v>LFO</v>
          </cell>
          <cell r="D26">
            <v>106.86755728308853</v>
          </cell>
          <cell r="E26">
            <v>91.248532128272771</v>
          </cell>
          <cell r="F26">
            <v>79.798218406923681</v>
          </cell>
          <cell r="G26">
            <v>64.56532290326939</v>
          </cell>
          <cell r="H26">
            <v>31.662979714050735</v>
          </cell>
        </row>
        <row r="27">
          <cell r="A27" t="str">
            <v>RNWWND5</v>
          </cell>
          <cell r="C27" t="str">
            <v>WND</v>
          </cell>
          <cell r="D27">
            <v>6.4261166749494877E-2</v>
          </cell>
          <cell r="E27">
            <v>6.5331279628502395E-2</v>
          </cell>
          <cell r="F27">
            <v>8.2726289298103745E-2</v>
          </cell>
          <cell r="G27">
            <v>0.10261162957359393</v>
          </cell>
          <cell r="H27">
            <v>0.12215691720402834</v>
          </cell>
          <cell r="I27">
            <v>0.14955971938512602</v>
          </cell>
        </row>
        <row r="28">
          <cell r="A28" t="str">
            <v>IMPBNGA</v>
          </cell>
          <cell r="C28" t="str">
            <v>BIO</v>
          </cell>
          <cell r="E28">
            <v>0.51693881994529545</v>
          </cell>
          <cell r="F28">
            <v>1.1675503624003982</v>
          </cell>
          <cell r="G28">
            <v>2.2317606150432829</v>
          </cell>
          <cell r="H28">
            <v>6.0931006156040697</v>
          </cell>
          <cell r="I28">
            <v>13.580703013175221</v>
          </cell>
        </row>
        <row r="29">
          <cell r="A29" t="str">
            <v>RNWGEO1</v>
          </cell>
          <cell r="C29" t="str">
            <v>GEO</v>
          </cell>
          <cell r="G29">
            <v>0.76992879758819388</v>
          </cell>
          <cell r="H29">
            <v>0.48814265127576328</v>
          </cell>
          <cell r="I29">
            <v>21.341285884917536</v>
          </cell>
        </row>
        <row r="30">
          <cell r="A30" t="str">
            <v>RNWGEO2</v>
          </cell>
          <cell r="C30" t="str">
            <v>GEO</v>
          </cell>
          <cell r="G30">
            <v>0.48432807519289811</v>
          </cell>
          <cell r="H30">
            <v>0.49644002357186445</v>
          </cell>
          <cell r="I30">
            <v>27.486026804376191</v>
          </cell>
        </row>
        <row r="31">
          <cell r="A31" t="str">
            <v>RNWGEO3</v>
          </cell>
          <cell r="C31" t="str">
            <v>GEO</v>
          </cell>
          <cell r="G31">
            <v>0.28449380619628728</v>
          </cell>
          <cell r="H31">
            <v>0.41935809881320474</v>
          </cell>
          <cell r="I31">
            <v>0.53782793276754759</v>
          </cell>
        </row>
        <row r="32">
          <cell r="A32" t="str">
            <v>RNWGEO4</v>
          </cell>
          <cell r="C32" t="str">
            <v>GEO</v>
          </cell>
          <cell r="G32">
            <v>0.23982149043120782</v>
          </cell>
          <cell r="H32">
            <v>0.33824657518941881</v>
          </cell>
          <cell r="I32">
            <v>0.40357094846085156</v>
          </cell>
        </row>
        <row r="33">
          <cell r="A33" t="str">
            <v>RNWGEO5</v>
          </cell>
          <cell r="C33" t="str">
            <v>GEO</v>
          </cell>
          <cell r="G33">
            <v>0.22169449493938137</v>
          </cell>
          <cell r="H33">
            <v>0.27604681599215269</v>
          </cell>
          <cell r="I33">
            <v>0.32775589991728027</v>
          </cell>
        </row>
        <row r="34">
          <cell r="A34" t="str">
            <v>IMPGSL</v>
          </cell>
          <cell r="C34" t="str">
            <v>GSL</v>
          </cell>
          <cell r="D34">
            <v>80.247973774273021</v>
          </cell>
          <cell r="E34">
            <v>79.080435805091795</v>
          </cell>
          <cell r="F34">
            <v>72.947791882660738</v>
          </cell>
          <cell r="G34">
            <v>41.555778388891497</v>
          </cell>
          <cell r="H34">
            <v>6.5105725796221225</v>
          </cell>
        </row>
        <row r="35">
          <cell r="A35" t="str">
            <v>RNWWOD1</v>
          </cell>
          <cell r="C35" t="str">
            <v>WOD</v>
          </cell>
          <cell r="D35">
            <v>10.182662751380146</v>
          </cell>
          <cell r="E35">
            <v>11.153161156635324</v>
          </cell>
          <cell r="F35">
            <v>12.609147550116685</v>
          </cell>
          <cell r="G35">
            <v>15.035736951774055</v>
          </cell>
          <cell r="H35">
            <v>17.462744785033426</v>
          </cell>
          <cell r="I35">
            <v>17.464067862512948</v>
          </cell>
        </row>
        <row r="36">
          <cell r="A36" t="str">
            <v>RNWWOD2</v>
          </cell>
          <cell r="C36" t="str">
            <v>WOD</v>
          </cell>
          <cell r="D36">
            <v>7.4595380026560338</v>
          </cell>
          <cell r="E36">
            <v>8.0032350485518382</v>
          </cell>
          <cell r="F36">
            <v>8.8190487165448861</v>
          </cell>
          <cell r="G36">
            <v>10.178673109613605</v>
          </cell>
          <cell r="H36">
            <v>10.231604721585933</v>
          </cell>
          <cell r="I36">
            <v>7.6187200861638713</v>
          </cell>
        </row>
        <row r="37">
          <cell r="A37" t="str">
            <v>RNWWOD3</v>
          </cell>
          <cell r="C37" t="str">
            <v>WOD</v>
          </cell>
          <cell r="D37">
            <v>2.6228382246258759</v>
          </cell>
          <cell r="E37">
            <v>3.2650407474674181</v>
          </cell>
          <cell r="F37">
            <v>4.2289132923292483</v>
          </cell>
          <cell r="G37">
            <v>5.8351986096709023</v>
          </cell>
          <cell r="H37">
            <v>6.3813719089813938</v>
          </cell>
          <cell r="I37">
            <v>4.2618160133285947</v>
          </cell>
        </row>
        <row r="38">
          <cell r="A38" t="str">
            <v>RNWWOD4</v>
          </cell>
          <cell r="C38" t="str">
            <v>WOD</v>
          </cell>
          <cell r="D38">
            <v>16.967821890791807</v>
          </cell>
          <cell r="E38">
            <v>16.920568965050101</v>
          </cell>
          <cell r="F38">
            <v>16.852036867087698</v>
          </cell>
          <cell r="G38">
            <v>16.738468170510789</v>
          </cell>
          <cell r="H38">
            <v>16.010916826155462</v>
          </cell>
          <cell r="I38">
            <v>21.185116440414362</v>
          </cell>
        </row>
        <row r="39">
          <cell r="A39" t="str">
            <v>RNWWOD5</v>
          </cell>
          <cell r="C39" t="str">
            <v>WOD</v>
          </cell>
          <cell r="D39">
            <v>7.5386184764760102</v>
          </cell>
          <cell r="E39">
            <v>7.9123235801365919</v>
          </cell>
          <cell r="F39">
            <v>4.8279614770995023</v>
          </cell>
          <cell r="G39">
            <v>0.89282033430230356</v>
          </cell>
          <cell r="H39">
            <v>0.78245387274405442</v>
          </cell>
          <cell r="I39">
            <v>13.236642649608839</v>
          </cell>
        </row>
        <row r="40">
          <cell r="A40" t="str">
            <v>RNNWWST1</v>
          </cell>
          <cell r="C40" t="str">
            <v>WSTNREN</v>
          </cell>
          <cell r="D40">
            <v>35.625280136127373</v>
          </cell>
          <cell r="E40">
            <v>35.883283140396451</v>
          </cell>
          <cell r="F40">
            <v>35.490436761489121</v>
          </cell>
          <cell r="G40">
            <v>35.04054076515343</v>
          </cell>
          <cell r="H40">
            <v>35.16365627626778</v>
          </cell>
          <cell r="I40">
            <v>35.604630514711644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16.524162702230754</v>
          </cell>
          <cell r="F41">
            <v>33.179245007384282</v>
          </cell>
          <cell r="G41">
            <v>41.445658184301045</v>
          </cell>
          <cell r="H41">
            <v>85.571470253069535</v>
          </cell>
          <cell r="I41">
            <v>114.74208643097393</v>
          </cell>
        </row>
        <row r="42">
          <cell r="A42" t="str">
            <v>IMPHFO1</v>
          </cell>
          <cell r="C42" t="str">
            <v>HFO</v>
          </cell>
          <cell r="D42">
            <v>2.7770534256317521</v>
          </cell>
          <cell r="E42">
            <v>5.0827115616785226E-2</v>
          </cell>
          <cell r="F42">
            <v>8.02133989400622E-2</v>
          </cell>
          <cell r="G42">
            <v>7.4709670211417709E-2</v>
          </cell>
          <cell r="H42">
            <v>8.7254170909108461E-2</v>
          </cell>
        </row>
        <row r="43">
          <cell r="A43" t="str">
            <v>RNWHYDD1</v>
          </cell>
          <cell r="C43" t="str">
            <v>HYDD</v>
          </cell>
          <cell r="D43">
            <v>66.746132045539611</v>
          </cell>
          <cell r="E43">
            <v>49.799993059438464</v>
          </cell>
          <cell r="F43">
            <v>68.284279792161257</v>
          </cell>
          <cell r="G43">
            <v>69.939720387040992</v>
          </cell>
          <cell r="H43">
            <v>70.164035312251272</v>
          </cell>
          <cell r="I43">
            <v>69.178163515576415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2.3160534591172448</v>
          </cell>
          <cell r="H44">
            <v>1.4635971596540751</v>
          </cell>
        </row>
        <row r="45">
          <cell r="A45" t="str">
            <v>IMPBDS</v>
          </cell>
          <cell r="C45" t="str">
            <v>BDS</v>
          </cell>
          <cell r="D45">
            <v>2.7395263210464047</v>
          </cell>
          <cell r="E45">
            <v>2.6953070237150105</v>
          </cell>
          <cell r="F45">
            <v>2.4863901337470504</v>
          </cell>
          <cell r="G45">
            <v>3.1323539190415213</v>
          </cell>
          <cell r="H45">
            <v>4.8072256073710316</v>
          </cell>
          <cell r="I45">
            <v>21.199854914957289</v>
          </cell>
        </row>
        <row r="46">
          <cell r="A46" t="str">
            <v>IMPCOA1</v>
          </cell>
          <cell r="C46" t="str">
            <v>COA</v>
          </cell>
          <cell r="D46">
            <v>3.6612843325246067</v>
          </cell>
          <cell r="E46">
            <v>3.5659190250996158</v>
          </cell>
          <cell r="F46">
            <v>0.42756863210826962</v>
          </cell>
          <cell r="G46">
            <v>0.13249742840060902</v>
          </cell>
          <cell r="H46">
            <v>8.2337867418338304E-2</v>
          </cell>
          <cell r="I46">
            <v>2.7570195085192081E-2</v>
          </cell>
        </row>
        <row r="47">
          <cell r="A47" t="str">
            <v>IMPETH</v>
          </cell>
          <cell r="C47" t="str">
            <v>ETH</v>
          </cell>
          <cell r="D47">
            <v>4.4345364088277934</v>
          </cell>
          <cell r="E47">
            <v>4.5826457263592255</v>
          </cell>
          <cell r="F47">
            <v>4.1424020962406463</v>
          </cell>
          <cell r="G47">
            <v>2.4479950368700893</v>
          </cell>
          <cell r="H47">
            <v>5.0409740192154686</v>
          </cell>
          <cell r="I47">
            <v>4.7157681762287211</v>
          </cell>
        </row>
        <row r="48">
          <cell r="A48" t="str">
            <v>IMPELC_DE</v>
          </cell>
          <cell r="C48" t="str">
            <v>ELC_I-DE</v>
          </cell>
          <cell r="D48">
            <v>46.398928624450562</v>
          </cell>
          <cell r="E48">
            <v>18.354678243751721</v>
          </cell>
          <cell r="F48">
            <v>15.781871349604213</v>
          </cell>
          <cell r="G48">
            <v>9.0162514048357316</v>
          </cell>
          <cell r="H48">
            <v>10.166138579301819</v>
          </cell>
          <cell r="I48">
            <v>2.8001270128783546</v>
          </cell>
        </row>
        <row r="49">
          <cell r="A49" t="str">
            <v>IMPELC_DE</v>
          </cell>
          <cell r="C49" t="str">
            <v>ELCS</v>
          </cell>
          <cell r="D49">
            <v>46.398928624450562</v>
          </cell>
          <cell r="E49">
            <v>18.354678243751721</v>
          </cell>
          <cell r="F49">
            <v>15.781871349604213</v>
          </cell>
          <cell r="G49">
            <v>9.0162514048357316</v>
          </cell>
          <cell r="H49">
            <v>10.166138579301819</v>
          </cell>
          <cell r="I49">
            <v>2.8001270128783546</v>
          </cell>
        </row>
        <row r="50">
          <cell r="A50" t="str">
            <v>RNWWST1</v>
          </cell>
          <cell r="C50" t="str">
            <v>WSTREN</v>
          </cell>
          <cell r="D50">
            <v>33.787204814400283</v>
          </cell>
          <cell r="E50">
            <v>33.782175528378616</v>
          </cell>
          <cell r="F50">
            <v>33.781889693964175</v>
          </cell>
          <cell r="G50">
            <v>33.920373712090004</v>
          </cell>
          <cell r="H50">
            <v>34.046310780468396</v>
          </cell>
          <cell r="I50">
            <v>34.707135340006289</v>
          </cell>
        </row>
        <row r="51">
          <cell r="A51" t="str">
            <v>IMPNGA1</v>
          </cell>
          <cell r="C51" t="str">
            <v>NGA</v>
          </cell>
          <cell r="D51">
            <v>127.43238779858022</v>
          </cell>
          <cell r="E51">
            <v>106.7204250140235</v>
          </cell>
          <cell r="F51">
            <v>122.51822047321478</v>
          </cell>
          <cell r="G51">
            <v>113.11826528529949</v>
          </cell>
          <cell r="H51">
            <v>87.974940898652662</v>
          </cell>
          <cell r="I51">
            <v>41.466636872076656</v>
          </cell>
        </row>
        <row r="52">
          <cell r="A52" t="str">
            <v>IMPELC_IT</v>
          </cell>
          <cell r="C52" t="str">
            <v>ELC_I-IT</v>
          </cell>
          <cell r="D52">
            <v>6.7995529393545846</v>
          </cell>
          <cell r="E52">
            <v>7.160666606549472E-2</v>
          </cell>
          <cell r="F52">
            <v>6.065121017709417E-2</v>
          </cell>
          <cell r="G52">
            <v>2.3663464472162749E-2</v>
          </cell>
          <cell r="H52">
            <v>2.6550397944909709E-2</v>
          </cell>
          <cell r="I52">
            <v>1.7543847937192172E-2</v>
          </cell>
        </row>
        <row r="53">
          <cell r="A53" t="str">
            <v>IMPELC_IT</v>
          </cell>
          <cell r="C53" t="str">
            <v>ELCS</v>
          </cell>
          <cell r="D53">
            <v>6.7995529393545846</v>
          </cell>
          <cell r="E53">
            <v>7.160666606549472E-2</v>
          </cell>
          <cell r="F53">
            <v>6.065121017709417E-2</v>
          </cell>
          <cell r="G53">
            <v>2.3663464472162749E-2</v>
          </cell>
          <cell r="H53">
            <v>2.6550397944909709E-2</v>
          </cell>
          <cell r="I53">
            <v>1.7543847937192172E-2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3.2698954516981407</v>
          </cell>
          <cell r="E4">
            <v>3.8341744127243165</v>
          </cell>
          <cell r="F4">
            <v>3.8658730885067167</v>
          </cell>
          <cell r="G4">
            <v>3.9433776086734693</v>
          </cell>
          <cell r="H4">
            <v>4.228194664715363</v>
          </cell>
          <cell r="I4">
            <v>4.4260327390663088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3.2698954516981407</v>
          </cell>
          <cell r="E5">
            <v>3.8341744127243165</v>
          </cell>
          <cell r="F5">
            <v>3.8658730885067167</v>
          </cell>
          <cell r="G5">
            <v>3.9433776086734693</v>
          </cell>
          <cell r="H5">
            <v>4.228194664715363</v>
          </cell>
          <cell r="I5">
            <v>4.4260327390663088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4.5572733768325257E-4</v>
          </cell>
          <cell r="F6">
            <v>1.5706493468510382E-2</v>
          </cell>
          <cell r="G6">
            <v>2.3128171535982404E-2</v>
          </cell>
          <cell r="H6">
            <v>2.3551582873621753E-2</v>
          </cell>
          <cell r="I6">
            <v>2.4247961021448709E-2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3.3484669092474898E-7</v>
          </cell>
          <cell r="F7">
            <v>1.5263312017395171E-2</v>
          </cell>
          <cell r="G7">
            <v>2.2696420755732926E-2</v>
          </cell>
          <cell r="H7">
            <v>2.3359004015867584E-2</v>
          </cell>
          <cell r="I7">
            <v>2.3817891594660207E-2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2.53005966018379E-4</v>
          </cell>
          <cell r="E8">
            <v>9.0407943982395605E-5</v>
          </cell>
          <cell r="F8">
            <v>3.0593765707995499E-3</v>
          </cell>
          <cell r="G8">
            <v>1.3414451462092801E-3</v>
          </cell>
          <cell r="H8">
            <v>3.0983915650688899E-3</v>
          </cell>
          <cell r="I8">
            <v>2.49764527418753E-3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2.53005966018379E-4</v>
          </cell>
          <cell r="E9">
            <v>3.4341391000077502E-4</v>
          </cell>
          <cell r="F9">
            <v>3.4027904808003199E-3</v>
          </cell>
          <cell r="G9">
            <v>4.7442356270095999E-3</v>
          </cell>
          <cell r="H9">
            <v>4.8738676845820799E-3</v>
          </cell>
          <cell r="I9">
            <v>4.8805124303897404E-3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6.374364168874</v>
          </cell>
          <cell r="G10">
            <v>6.2560441429066698</v>
          </cell>
          <cell r="H10">
            <v>10.0615193119895</v>
          </cell>
          <cell r="I10">
            <v>3.4417012041541102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0.22604128258418449</v>
          </cell>
          <cell r="G11">
            <v>0.2307193584618063</v>
          </cell>
          <cell r="H11">
            <v>0.39603852611022727</v>
          </cell>
          <cell r="I11">
            <v>0.1427939861297981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0.11302064129209223</v>
          </cell>
          <cell r="G12">
            <v>0.11092276849125299</v>
          </cell>
          <cell r="H12">
            <v>0.17839573248208437</v>
          </cell>
          <cell r="I12">
            <v>6.1023070995640194E-2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0.22604128258418449</v>
          </cell>
          <cell r="G13">
            <v>0.2307193584618063</v>
          </cell>
          <cell r="H13">
            <v>0.39603852611022727</v>
          </cell>
          <cell r="I13">
            <v>0.1427939861297981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3.7295799608702898E-4</v>
          </cell>
          <cell r="F14">
            <v>1.99036127740609E-2</v>
          </cell>
          <cell r="G14">
            <v>1.33261393699717E-4</v>
          </cell>
          <cell r="H14">
            <v>3.3813686070566801E-3</v>
          </cell>
          <cell r="I14">
            <v>3.1302444597660999E-4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3.7295799608702898E-4</v>
          </cell>
          <cell r="F15">
            <v>2.0252282002132808E-2</v>
          </cell>
          <cell r="G15">
            <v>2.0258918789905399E-2</v>
          </cell>
          <cell r="H15">
            <v>3.3694696810379648E-2</v>
          </cell>
          <cell r="I15">
            <v>1.4048633822882971E-2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0.46215296470208672</v>
          </cell>
          <cell r="E16">
            <v>0.5449308341743988</v>
          </cell>
          <cell r="F16">
            <v>0.55994562404697534</v>
          </cell>
          <cell r="G16">
            <v>0.70357082970892759</v>
          </cell>
          <cell r="H16">
            <v>0.9619651426571455</v>
          </cell>
          <cell r="I16">
            <v>1.2468580135703364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0.46215296470208672</v>
          </cell>
          <cell r="E17">
            <v>0.5449308341743988</v>
          </cell>
          <cell r="F17">
            <v>0.55994562404697534</v>
          </cell>
          <cell r="G17">
            <v>0.70357082970892759</v>
          </cell>
          <cell r="H17">
            <v>0.9619651426571455</v>
          </cell>
          <cell r="I17">
            <v>1.2468580135703364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0.62664808773164293</v>
          </cell>
          <cell r="E18">
            <v>0.73805530587954671</v>
          </cell>
          <cell r="F18">
            <v>0.75710957617619135</v>
          </cell>
          <cell r="G18">
            <v>0.94863482657383447</v>
          </cell>
          <cell r="H18">
            <v>1.2897856661324858</v>
          </cell>
          <cell r="I18">
            <v>1.6624773514271158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1.7188204249962501E-2</v>
          </cell>
          <cell r="F19">
            <v>5.2799219970834704E-3</v>
          </cell>
          <cell r="G19">
            <v>8.4217933963103998E-3</v>
          </cell>
          <cell r="H19">
            <v>2.3751350172040199E-2</v>
          </cell>
          <cell r="I19">
            <v>6.5782325426989599E-2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4.6864515025674604E-2</v>
          </cell>
          <cell r="F20">
            <v>5.1379410700725159E-2</v>
          </cell>
          <cell r="G20">
            <v>5.8512388354934733E-2</v>
          </cell>
          <cell r="H20">
            <v>8.1550490773111661E-2</v>
          </cell>
          <cell r="I20">
            <v>0.10438680256900858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2.6415931195418029E-2</v>
          </cell>
          <cell r="H21">
            <v>3.7115946885970051E-2</v>
          </cell>
          <cell r="I21">
            <v>1.4050198779789993E-2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2.6941696145418279E-2</v>
          </cell>
          <cell r="H22">
            <v>4.0686334190159316E-2</v>
          </cell>
          <cell r="I22">
            <v>1.4216723184226607E-2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5.3357627340836274E-2</v>
          </cell>
          <cell r="H23">
            <v>7.7802281076129381E-2</v>
          </cell>
          <cell r="I23">
            <v>2.8266921964016613E-2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0.52092477941846971</v>
          </cell>
          <cell r="E24">
            <v>0.59769551151383415</v>
          </cell>
          <cell r="F24">
            <v>0.30234522187340312</v>
          </cell>
          <cell r="G24">
            <v>0.27851787456845983</v>
          </cell>
          <cell r="H24">
            <v>0.2885429757346829</v>
          </cell>
          <cell r="I24">
            <v>0.10771178433428119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1.041849558836939</v>
          </cell>
          <cell r="E25">
            <v>1.1953910230276679</v>
          </cell>
          <cell r="F25">
            <v>0.60469044374680614</v>
          </cell>
          <cell r="G25">
            <v>0.55703574913692</v>
          </cell>
          <cell r="H25">
            <v>0.57708595146936592</v>
          </cell>
          <cell r="I25">
            <v>0.21542356866856249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6.4184931522145603E-3</v>
          </cell>
          <cell r="F26">
            <v>8.4921151023720204E-5</v>
          </cell>
          <cell r="G26">
            <v>1.64859613819366E-4</v>
          </cell>
          <cell r="H26">
            <v>5.28699320432273E-3</v>
          </cell>
          <cell r="I26">
            <v>3.5093661984529602E-5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4.1726643571198652E-2</v>
          </cell>
          <cell r="F27">
            <v>3.391208645262532E-2</v>
          </cell>
          <cell r="G27">
            <v>3.1779668305886251E-2</v>
          </cell>
          <cell r="H27">
            <v>2.1510584888896352E-2</v>
          </cell>
          <cell r="I27">
            <v>1.0013787932644239E-2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4.3875851159842618</v>
          </cell>
          <cell r="E28">
            <v>4.3730184256719973</v>
          </cell>
          <cell r="F28">
            <v>4.1860006208417841</v>
          </cell>
          <cell r="G28">
            <v>3.7727809185481576</v>
          </cell>
          <cell r="H28">
            <v>3.8937831809543928</v>
          </cell>
          <cell r="I28">
            <v>1.4932000944908705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6.093868216644811</v>
          </cell>
          <cell r="E29">
            <v>6.0736367023222151</v>
          </cell>
          <cell r="F29">
            <v>5.8138897511691363</v>
          </cell>
          <cell r="G29">
            <v>5.2399734979835531</v>
          </cell>
          <cell r="H29">
            <v>5.4080321957699908</v>
          </cell>
          <cell r="I29">
            <v>2.0738890201262099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7.96503790838764E-4</v>
          </cell>
          <cell r="F30">
            <v>1.0859804778960601E-4</v>
          </cell>
          <cell r="G30">
            <v>3.28951905531603E-4</v>
          </cell>
          <cell r="H30">
            <v>7.4872598280354904E-2</v>
          </cell>
          <cell r="I30">
            <v>9.6694515967107099E-5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0.35521388141628474</v>
          </cell>
          <cell r="F31">
            <v>0.35473430479473206</v>
          </cell>
          <cell r="G31">
            <v>0.35388053413194609</v>
          </cell>
          <cell r="H31">
            <v>0.31735482016112149</v>
          </cell>
          <cell r="I31">
            <v>0.1555565389728121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0.20785858620469308</v>
          </cell>
          <cell r="I32">
            <v>0.10562522714938599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0.20995816788352839</v>
          </cell>
          <cell r="I33">
            <v>0.10669214863574356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2.4516336068083401E-4</v>
          </cell>
          <cell r="H34">
            <v>9.100594643755E-2</v>
          </cell>
          <cell r="I34">
            <v>1.7413751200734801E-3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2.4516336068083401E-4</v>
          </cell>
          <cell r="H35">
            <v>9.1942900568155295E-2</v>
          </cell>
          <cell r="I35">
            <v>9.3684275688228805E-2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6.1739993234538382</v>
          </cell>
          <cell r="E36">
            <v>7.1835573846044696</v>
          </cell>
          <cell r="F36">
            <v>6.2193807965481742</v>
          </cell>
          <cell r="G36">
            <v>4.7194009357226703</v>
          </cell>
          <cell r="H36">
            <v>2.1892045247722778</v>
          </cell>
          <cell r="I36">
            <v>0.38191462028401596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8.5749990603525532</v>
          </cell>
          <cell r="E37">
            <v>9.9771630341728681</v>
          </cell>
          <cell r="F37">
            <v>8.6380288840946911</v>
          </cell>
          <cell r="G37">
            <v>6.5547235218370439</v>
          </cell>
          <cell r="H37">
            <v>3.0405618399614975</v>
          </cell>
          <cell r="I37">
            <v>0.53043697261668865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1.5992945429823801E-4</v>
          </cell>
          <cell r="E38">
            <v>8.2347332314363905E-2</v>
          </cell>
          <cell r="F38">
            <v>1.6558549523875601E-3</v>
          </cell>
          <cell r="G38">
            <v>3.6260338936307702E-4</v>
          </cell>
          <cell r="H38">
            <v>3.5747166852187699E-2</v>
          </cell>
          <cell r="I38">
            <v>9.0526734509228902E-4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0.47858020727141021</v>
          </cell>
          <cell r="E39">
            <v>0.56089222649862591</v>
          </cell>
          <cell r="F39">
            <v>0.55859959606702769</v>
          </cell>
          <cell r="G39">
            <v>0.55439171186616032</v>
          </cell>
          <cell r="H39">
            <v>0.18059966885133161</v>
          </cell>
          <cell r="I39">
            <v>4.9684296461415998E-2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5.1854800347963961</v>
          </cell>
          <cell r="E40">
            <v>5.5679844391395026</v>
          </cell>
          <cell r="F40">
            <v>5.6348908336054793</v>
          </cell>
          <cell r="G40">
            <v>8.6144012415143116</v>
          </cell>
          <cell r="H40">
            <v>10.089160328349632</v>
          </cell>
          <cell r="I40">
            <v>14.445267383291043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5.1854800347963961</v>
          </cell>
          <cell r="E41">
            <v>5.5679844391395026</v>
          </cell>
          <cell r="F41">
            <v>5.6348908336054793</v>
          </cell>
          <cell r="G41">
            <v>8.6144012415143116</v>
          </cell>
          <cell r="H41">
            <v>10.089160328349632</v>
          </cell>
          <cell r="I41">
            <v>14.445267383291043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5.6091002504776721</v>
          </cell>
          <cell r="E42">
            <v>6.0099802373083859</v>
          </cell>
          <cell r="F42">
            <v>6.0627609950012422</v>
          </cell>
          <cell r="G42">
            <v>9.2194086017897785</v>
          </cell>
          <cell r="H42">
            <v>10.684531484699241</v>
          </cell>
          <cell r="I42">
            <v>15.205544613990588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0.37620576740366901</v>
          </cell>
          <cell r="F43">
            <v>0.323203138039038</v>
          </cell>
          <cell r="G43">
            <v>0.36127360553015098</v>
          </cell>
          <cell r="H43">
            <v>0.50095706931467199</v>
          </cell>
          <cell r="I43">
            <v>1.0275505292923901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0.53445403725682494</v>
          </cell>
          <cell r="F44">
            <v>0.5202746161265388</v>
          </cell>
          <cell r="G44">
            <v>0.60596612453241883</v>
          </cell>
          <cell r="H44">
            <v>0.72564593577799508</v>
          </cell>
          <cell r="I44">
            <v>1.2408699823083031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9.2055947856759125E-3</v>
          </cell>
          <cell r="G45">
            <v>1.2128827883439169E-2</v>
          </cell>
          <cell r="H45">
            <v>2.7929306871702978E-2</v>
          </cell>
          <cell r="I45">
            <v>1.0570522732001609E-2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9.2073953570183595E-3</v>
          </cell>
          <cell r="G46">
            <v>1.2130662927731442E-2</v>
          </cell>
          <cell r="H46">
            <v>2.7933221857742142E-2</v>
          </cell>
          <cell r="I46">
            <v>1.0572297133338791E-2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3.8357717865861798E-3</v>
          </cell>
          <cell r="E47">
            <v>8.4841978539519701E-5</v>
          </cell>
          <cell r="F47">
            <v>3.9383639601877803E-3</v>
          </cell>
          <cell r="G47">
            <v>2.04957284279771E-3</v>
          </cell>
          <cell r="H47">
            <v>3.8300885707870701E-3</v>
          </cell>
          <cell r="I47">
            <v>1.96098913204779E-3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3.8357761264262405E-3</v>
          </cell>
          <cell r="E48">
            <v>1.2514300365029998E-4</v>
          </cell>
          <cell r="F48">
            <v>4.0125192869496012E-3</v>
          </cell>
          <cell r="G48">
            <v>4.120813847254331E-3</v>
          </cell>
          <cell r="H48">
            <v>8.7705663800973603E-3</v>
          </cell>
          <cell r="I48">
            <v>3.9581820104541889E-3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5.4893190647203639E-2</v>
          </cell>
          <cell r="F49">
            <v>7.2650121480262134E-2</v>
          </cell>
          <cell r="G49">
            <v>0.11472350596653268</v>
          </cell>
          <cell r="H49">
            <v>0.27123136126747738</v>
          </cell>
          <cell r="I49">
            <v>0.4568308846203718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2.1734436737157092</v>
          </cell>
          <cell r="E50">
            <v>3.82742363840112</v>
          </cell>
          <cell r="F50">
            <v>3.8529950148239753</v>
          </cell>
          <cell r="G50">
            <v>4.1176846937674583</v>
          </cell>
          <cell r="H50">
            <v>3.5868266181081712</v>
          </cell>
          <cell r="I50">
            <v>3.3884865331859677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2.0465138052757759</v>
          </cell>
          <cell r="E51">
            <v>3.5396132326756518</v>
          </cell>
          <cell r="F51">
            <v>3.4879599014413207</v>
          </cell>
          <cell r="G51">
            <v>3.287087341875885</v>
          </cell>
          <cell r="H51">
            <v>2.5163697692551619</v>
          </cell>
          <cell r="I51">
            <v>2.1162017472241827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4.1213744457718162</v>
          </cell>
          <cell r="E52">
            <v>1.9081274380729707</v>
          </cell>
          <cell r="F52">
            <v>1.9085792241601511</v>
          </cell>
          <cell r="G52">
            <v>1.909171344185419</v>
          </cell>
          <cell r="H52">
            <v>1.9111672393520998</v>
          </cell>
          <cell r="I52">
            <v>1.9276940921777117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0.35053622978686544</v>
          </cell>
          <cell r="F53">
            <v>0.40271150385043092</v>
          </cell>
          <cell r="G53">
            <v>0.46746656612920251</v>
          </cell>
          <cell r="H53">
            <v>0.63971570444576542</v>
          </cell>
          <cell r="I53">
            <v>0.86238147283289412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9.2202003098119274</v>
          </cell>
          <cell r="E54">
            <v>10.700570857238111</v>
          </cell>
          <cell r="F54">
            <v>10.725654984835453</v>
          </cell>
          <cell r="G54">
            <v>10.874242886033027</v>
          </cell>
          <cell r="H54">
            <v>9.7356232555653346</v>
          </cell>
          <cell r="I54">
            <v>9.4767156628501823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0.62852552971967302</v>
          </cell>
          <cell r="E55">
            <v>3.8296508179077801E-2</v>
          </cell>
          <cell r="F55">
            <v>7.5205725206284402E-3</v>
          </cell>
          <cell r="G55">
            <v>8.1171571135683299E-3</v>
          </cell>
          <cell r="H55">
            <v>1.28153280647255E-2</v>
          </cell>
          <cell r="I55">
            <v>2.9406866146807101E-2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0.62852552971967302</v>
          </cell>
          <cell r="E56">
            <v>0.66682203789875105</v>
          </cell>
          <cell r="F56">
            <v>0.67434261041937904</v>
          </cell>
          <cell r="G56">
            <v>0.68245976753294801</v>
          </cell>
          <cell r="H56">
            <v>0.71043540738523503</v>
          </cell>
          <cell r="I56">
            <v>0.73984227353204202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2.6638983730690537E-2</v>
          </cell>
          <cell r="E57">
            <v>8.020983172597685E-3</v>
          </cell>
          <cell r="F57">
            <v>0.20957429685269435</v>
          </cell>
          <cell r="G57">
            <v>0.26737949398128302</v>
          </cell>
          <cell r="H57">
            <v>0.44141034293853992</v>
          </cell>
          <cell r="I57">
            <v>0.40762507450519109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2.6813688475842999E-2</v>
          </cell>
          <cell r="E58">
            <v>8.0795501528800051E-3</v>
          </cell>
          <cell r="F58">
            <v>0.19868110507271988</v>
          </cell>
          <cell r="G58">
            <v>0.21558738880496361</v>
          </cell>
          <cell r="H58">
            <v>0.27998482689230919</v>
          </cell>
          <cell r="I58">
            <v>0.30263156274998326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5.3452672206533547E-2</v>
          </cell>
          <cell r="E59">
            <v>1.6100533325477676E-2</v>
          </cell>
          <cell r="F59">
            <v>0.40825540192541415</v>
          </cell>
          <cell r="G59">
            <v>0.4829668827862465</v>
          </cell>
          <cell r="H59">
            <v>0.72139516983084895</v>
          </cell>
          <cell r="I59">
            <v>0.71025663725517407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73.243312881412734</v>
          </cell>
          <cell r="E60">
            <v>78.63511455928915</v>
          </cell>
          <cell r="F60">
            <v>79.347416380671291</v>
          </cell>
          <cell r="G60">
            <v>77.898991450955776</v>
          </cell>
          <cell r="H60">
            <v>74.069906100755873</v>
          </cell>
          <cell r="I60">
            <v>70.074310129390142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6.9658255441542396</v>
          </cell>
          <cell r="F61">
            <v>7.0784640342453029</v>
          </cell>
          <cell r="G61">
            <v>10.906017284667371</v>
          </cell>
          <cell r="H61">
            <v>17.768861244282416</v>
          </cell>
          <cell r="I61">
            <v>21.887741861161331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6.1739993234538382</v>
          </cell>
          <cell r="E62">
            <v>7.1835573846044696</v>
          </cell>
          <cell r="F62">
            <v>6.2193807965481742</v>
          </cell>
          <cell r="G62">
            <v>4.7194009357226703</v>
          </cell>
          <cell r="H62">
            <v>2.1892045247722778</v>
          </cell>
          <cell r="I62">
            <v>0.38191462028401596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0.11494484431898971</v>
          </cell>
          <cell r="H63">
            <v>0.1924542881380735</v>
          </cell>
          <cell r="I63">
            <v>0.26704979845433507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5.5543551145679704</v>
          </cell>
          <cell r="E64">
            <v>6.016390430987709</v>
          </cell>
          <cell r="F64">
            <v>7.1698522029759442</v>
          </cell>
          <cell r="G64">
            <v>8.3154086850480144</v>
          </cell>
          <cell r="H64">
            <v>8.3338386068266317</v>
          </cell>
          <cell r="I64">
            <v>8.3385615966690736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2.3944893723243794</v>
          </cell>
          <cell r="E65">
            <v>1.3721313062655985E-2</v>
          </cell>
          <cell r="F65">
            <v>2.2611773922264131</v>
          </cell>
          <cell r="G65">
            <v>1.8737461779837257</v>
          </cell>
          <cell r="H65">
            <v>1.1388827202258551</v>
          </cell>
          <cell r="I65">
            <v>0.84348794533987148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1.2235207076336132</v>
          </cell>
          <cell r="E66">
            <v>1.3412208649756636</v>
          </cell>
          <cell r="F66">
            <v>1.2612628727434594</v>
          </cell>
          <cell r="G66">
            <v>1.462254837758918</v>
          </cell>
          <cell r="H66">
            <v>3.3354944364598751</v>
          </cell>
          <cell r="I66">
            <v>8.4936303890368325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4.2616596985602975</v>
          </cell>
          <cell r="E67">
            <v>4.6181029938269136</v>
          </cell>
          <cell r="F67">
            <v>4.4728928247085902</v>
          </cell>
          <cell r="G67">
            <v>5.075382494031313</v>
          </cell>
          <cell r="H67">
            <v>5.309608746567716</v>
          </cell>
          <cell r="I67">
            <v>9.0215726643899838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1.8775249990202663</v>
          </cell>
          <cell r="E68">
            <v>2.1605369260141125</v>
          </cell>
          <cell r="F68">
            <v>2.1288148394610862</v>
          </cell>
          <cell r="G68">
            <v>2.1932185459208622</v>
          </cell>
          <cell r="H68">
            <v>2.2530025611393678</v>
          </cell>
          <cell r="I68">
            <v>2.2102596067108373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0.68610369251225101</v>
          </cell>
          <cell r="E69">
            <v>0.74314356445880658</v>
          </cell>
          <cell r="F69">
            <v>1.6386737827535187</v>
          </cell>
          <cell r="G69">
            <v>3.9543910250079994</v>
          </cell>
          <cell r="H69">
            <v>4.1309851077309458</v>
          </cell>
          <cell r="I69">
            <v>0.52173410504912199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0.62744871588921414</v>
          </cell>
          <cell r="E70">
            <v>0.68778663232263959</v>
          </cell>
          <cell r="F70">
            <v>0.64271637266169435</v>
          </cell>
          <cell r="G70">
            <v>0.70417089252043608</v>
          </cell>
          <cell r="H70">
            <v>3.8853258816659002</v>
          </cell>
          <cell r="I70">
            <v>3.9659763970358211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0.17166408964382979</v>
          </cell>
          <cell r="H71">
            <v>0.24879724865056702</v>
          </cell>
          <cell r="I71">
            <v>5.4127307178188255E-2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24.19016809221139</v>
          </cell>
          <cell r="E72">
            <v>25.32735453081871</v>
          </cell>
          <cell r="F72">
            <v>24.353496922044467</v>
          </cell>
          <cell r="G72">
            <v>23.66157148633226</v>
          </cell>
          <cell r="H72">
            <v>18.296963188528398</v>
          </cell>
          <cell r="I72">
            <v>11.157651501731559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0.19684849538222382</v>
          </cell>
          <cell r="G73">
            <v>0.23166278233370582</v>
          </cell>
          <cell r="H73">
            <v>0.64990826679833913</v>
          </cell>
          <cell r="I73">
            <v>0.27864888758898038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1.4105197109439229</v>
          </cell>
          <cell r="E74">
            <v>1.5278245860528294</v>
          </cell>
          <cell r="F74">
            <v>1.9844122361104486</v>
          </cell>
          <cell r="G74">
            <v>1.8182899018220118</v>
          </cell>
          <cell r="H74">
            <v>1.2284142707423511</v>
          </cell>
          <cell r="I74">
            <v>1.8487829340255262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4.4054057459554367E-2</v>
          </cell>
          <cell r="H75">
            <v>8.4169695394909136E-2</v>
          </cell>
          <cell r="I75">
            <v>8.9098775365571786E-2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24.843523454295628</v>
          </cell>
          <cell r="E76">
            <v>22.056851074810286</v>
          </cell>
          <cell r="F76">
            <v>19.946922587829146</v>
          </cell>
          <cell r="G76">
            <v>12.661681299104936</v>
          </cell>
          <cell r="H76">
            <v>5.03355143296156</v>
          </cell>
          <cell r="I76">
            <v>0.72575258394723319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>
            <v>3.2031094691930786E-4</v>
          </cell>
          <cell r="E77">
            <v>3.4347130626248941E-4</v>
          </cell>
          <cell r="F77">
            <v>6.1464194340364188E-2</v>
          </cell>
          <cell r="G77">
            <v>4.8480668975271736E-2</v>
          </cell>
          <cell r="H77">
            <v>8.2034575177219932E-2</v>
          </cell>
          <cell r="I77">
            <v>5.7718382222394289E-2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>
            <v>3.2031094691930786E-4</v>
          </cell>
          <cell r="E78">
            <v>3.4347130626248941E-4</v>
          </cell>
          <cell r="F78">
            <v>7.9312797709442995E-2</v>
          </cell>
          <cell r="G78">
            <v>6.060535017738982E-2</v>
          </cell>
          <cell r="H78">
            <v>9.6516214346030846E-2</v>
          </cell>
          <cell r="I78">
            <v>6.4134802671706945E-2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0.36535512416579602</v>
          </cell>
          <cell r="E79">
            <v>3.15693809282349E-3</v>
          </cell>
          <cell r="F79">
            <v>4.1508166253680402E-3</v>
          </cell>
          <cell r="G79">
            <v>3.4414299878841102E-3</v>
          </cell>
          <cell r="H79">
            <v>6.2533201347244804E-3</v>
          </cell>
          <cell r="I79">
            <v>3.8657504472054899E-3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0.36535512416579602</v>
          </cell>
          <cell r="E80">
            <v>8.9072963941739802E-3</v>
          </cell>
          <cell r="F80">
            <v>9.2478830443620264E-3</v>
          </cell>
          <cell r="G80">
            <v>1.0037141412568007E-2</v>
          </cell>
          <cell r="H80">
            <v>1.100386923496772E-2</v>
          </cell>
          <cell r="I80">
            <v>7.2638615605406407E-3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0.71556119667432461</v>
          </cell>
          <cell r="F81">
            <v>0.73173326082984791</v>
          </cell>
          <cell r="G81">
            <v>0.74051238596648772</v>
          </cell>
          <cell r="H81">
            <v>0.88971650912868339</v>
          </cell>
          <cell r="I81">
            <v>0.90959145990064105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0.71556119667432672</v>
          </cell>
          <cell r="F82">
            <v>0.73173326082984835</v>
          </cell>
          <cell r="G82">
            <v>0.74051238596648716</v>
          </cell>
          <cell r="H82">
            <v>0.8897165091286825</v>
          </cell>
          <cell r="I82">
            <v>0.90959145990064072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4.0764168865694499E-2</v>
          </cell>
          <cell r="F83">
            <v>8.9299952338441004E-4</v>
          </cell>
          <cell r="G83">
            <v>6.1082534627566304E-4</v>
          </cell>
          <cell r="H83">
            <v>2.0675428876861499E-2</v>
          </cell>
          <cell r="I83">
            <v>2.37289905103698E-2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4.0764168865694499E-2</v>
          </cell>
          <cell r="F84">
            <v>4.1519353641781886E-2</v>
          </cell>
          <cell r="G84">
            <v>4.1877902168392003E-2</v>
          </cell>
          <cell r="H84">
            <v>5.0401815472342196E-2</v>
          </cell>
          <cell r="I84">
            <v>5.0714731054949863E-2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6.8189256220784345E-4</v>
          </cell>
          <cell r="F85">
            <v>9.8110347106510464E-3</v>
          </cell>
          <cell r="G85">
            <v>1.4274392797957915E-2</v>
          </cell>
          <cell r="H85">
            <v>1.6526301832376539E-2</v>
          </cell>
          <cell r="I85">
            <v>1.0985392452088499E-2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3.3301576718520586E-4</v>
          </cell>
          <cell r="F86">
            <v>5.4071155838793022E-4</v>
          </cell>
          <cell r="G86">
            <v>6.9837258638181078E-4</v>
          </cell>
          <cell r="H86">
            <v>1.8726615888529498E-3</v>
          </cell>
          <cell r="I86">
            <v>1.8612264664742998E-3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7.7620123853345782E-2</v>
          </cell>
          <cell r="E87">
            <v>2.1246958524381042E-2</v>
          </cell>
          <cell r="F87">
            <v>0.36629524613129466</v>
          </cell>
          <cell r="G87">
            <v>0.39475143407288399</v>
          </cell>
          <cell r="H87">
            <v>1.1498414439300433</v>
          </cell>
          <cell r="I87">
            <v>1.1768208181007831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7.7620123853345782E-2</v>
          </cell>
          <cell r="E88">
            <v>2.2261866853774077E-2</v>
          </cell>
          <cell r="F88">
            <v>0.37664699240033356</v>
          </cell>
          <cell r="G88">
            <v>0.40972419945722405</v>
          </cell>
          <cell r="H88">
            <v>1.1682404073512735</v>
          </cell>
          <cell r="I88">
            <v>1.1896674370193443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3.5606847865334901</v>
          </cell>
          <cell r="E89">
            <v>3.4654000162472762</v>
          </cell>
          <cell r="F89">
            <v>0.34836794947038585</v>
          </cell>
          <cell r="G89">
            <v>6.8069166612977877E-2</v>
          </cell>
          <cell r="H89">
            <v>8.2337867418338304E-2</v>
          </cell>
          <cell r="I89">
            <v>2.7570195085192081E-2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330.07547971165502</v>
          </cell>
          <cell r="E90">
            <v>321.24258150612297</v>
          </cell>
          <cell r="F90">
            <v>32.293708915904801</v>
          </cell>
          <cell r="G90">
            <v>6.3100117450230497</v>
          </cell>
          <cell r="H90">
            <v>7.6327203096799598</v>
          </cell>
          <cell r="I90">
            <v>2.5557570843973001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3.5606847865334901</v>
          </cell>
          <cell r="E91">
            <v>3.4654000162472762</v>
          </cell>
          <cell r="F91">
            <v>0.34836794947038585</v>
          </cell>
          <cell r="G91">
            <v>6.8069166612977877E-2</v>
          </cell>
          <cell r="H91">
            <v>8.2337867418338304E-2</v>
          </cell>
          <cell r="I91">
            <v>2.7570195085192081E-2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0.39042065615364202</v>
          </cell>
          <cell r="E92">
            <v>0.78032600523954243</v>
          </cell>
          <cell r="F92">
            <v>0.78270846180901199</v>
          </cell>
          <cell r="G92">
            <v>0.80324099346280842</v>
          </cell>
          <cell r="H92">
            <v>3.3763716699541395</v>
          </cell>
          <cell r="I92">
            <v>4.2465872124544601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0.39042065615364202</v>
          </cell>
          <cell r="E93">
            <v>0.78032600523954243</v>
          </cell>
          <cell r="F93">
            <v>0.78270846180901199</v>
          </cell>
          <cell r="G93">
            <v>0.80324099346280842</v>
          </cell>
          <cell r="H93">
            <v>3.3763716699541395</v>
          </cell>
          <cell r="I93">
            <v>4.2465872124544601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2.7552865672647399E-2</v>
          </cell>
          <cell r="E94">
            <v>2.7541181812425E-2</v>
          </cell>
          <cell r="F94">
            <v>1.77309182903924E-4</v>
          </cell>
          <cell r="G94">
            <v>1.4503709512860099E-3</v>
          </cell>
          <cell r="H94">
            <v>0.100452797996728</v>
          </cell>
          <cell r="I94">
            <v>8.6846321007774993E-2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2.7552865672647399E-2</v>
          </cell>
          <cell r="E95">
            <v>5.5094047485072399E-2</v>
          </cell>
          <cell r="F95">
            <v>5.52713566679763E-2</v>
          </cell>
          <cell r="G95">
            <v>5.6721727619262301E-2</v>
          </cell>
          <cell r="H95">
            <v>0.23849007952329301</v>
          </cell>
          <cell r="I95">
            <v>0.29994582810887899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4.6284787501728593</v>
          </cell>
          <cell r="E96">
            <v>3.667806531317432</v>
          </cell>
          <cell r="F96">
            <v>4.2610861923581966</v>
          </cell>
          <cell r="G96">
            <v>2.7175764919079137</v>
          </cell>
          <cell r="H96">
            <v>1.006057492613188</v>
          </cell>
          <cell r="I96">
            <v>0.35808311301304357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4.8720828949187993</v>
          </cell>
          <cell r="E97">
            <v>3.8608489803341359</v>
          </cell>
          <cell r="F97">
            <v>4.4853538866928364</v>
          </cell>
          <cell r="G97">
            <v>2.8606068335872772</v>
          </cell>
          <cell r="H97">
            <v>1.0590078869612503</v>
          </cell>
          <cell r="I97">
            <v>0.37692959264530862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7.7621983233831305E-4</v>
          </cell>
          <cell r="E98">
            <v>8.2680798652096695E-4</v>
          </cell>
          <cell r="F98">
            <v>1.5492889976957999E-3</v>
          </cell>
          <cell r="G98">
            <v>2.3229496663462301E-4</v>
          </cell>
          <cell r="H98">
            <v>3.3284208520091198E-3</v>
          </cell>
          <cell r="I98">
            <v>1.47201624541885E-3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0.32757736378067731</v>
          </cell>
          <cell r="E99">
            <v>0.32783371458185434</v>
          </cell>
          <cell r="F99">
            <v>0.32914475192727455</v>
          </cell>
          <cell r="G99">
            <v>0.32651881951683454</v>
          </cell>
          <cell r="H99">
            <v>9.4962021896920296E-2</v>
          </cell>
          <cell r="I99">
            <v>4.2410610495874253E-2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3.0026455577876979E-3</v>
          </cell>
          <cell r="F100">
            <v>0.44497698524070672</v>
          </cell>
          <cell r="G100">
            <v>0.51453472051513172</v>
          </cell>
          <cell r="H100">
            <v>0.39839514414505139</v>
          </cell>
          <cell r="I100">
            <v>0.7262894103818528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3.0026455577876979E-3</v>
          </cell>
          <cell r="F101">
            <v>0.44497698524070672</v>
          </cell>
          <cell r="G101">
            <v>0.51453472051513172</v>
          </cell>
          <cell r="H101">
            <v>0.39839514414505139</v>
          </cell>
          <cell r="I101">
            <v>0.7262894103818528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3.0329753108966659E-3</v>
          </cell>
          <cell r="F102">
            <v>0.4494717022633401</v>
          </cell>
          <cell r="G102">
            <v>0.51973204092437586</v>
          </cell>
          <cell r="H102">
            <v>0.40241933752025411</v>
          </cell>
          <cell r="I102">
            <v>0.73362566705237675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3.5046722715941002E-4</v>
          </cell>
          <cell r="F103">
            <v>5.0360589169502902E-2</v>
          </cell>
          <cell r="G103">
            <v>4.0554476302175999E-2</v>
          </cell>
          <cell r="H103">
            <v>3.3134544124278201E-2</v>
          </cell>
          <cell r="I103">
            <v>5.1968533631677097E-2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3.5046722715941002E-4</v>
          </cell>
          <cell r="F104">
            <v>5.0595130943924593E-2</v>
          </cell>
          <cell r="G104">
            <v>5.7192897337584897E-2</v>
          </cell>
          <cell r="H104">
            <v>5.2597588420858904E-2</v>
          </cell>
          <cell r="I104">
            <v>6.5526066203091593E-2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0.60783734406762191</v>
          </cell>
          <cell r="E105">
            <v>1.2134631557521225</v>
          </cell>
          <cell r="F105">
            <v>1.2148196951274741</v>
          </cell>
          <cell r="G105">
            <v>1.4472468289361695</v>
          </cell>
          <cell r="H105">
            <v>5.4591737373211187</v>
          </cell>
          <cell r="I105">
            <v>6.6142829809500574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0.60783734406762191</v>
          </cell>
          <cell r="E106">
            <v>1.2134631557521225</v>
          </cell>
          <cell r="F106">
            <v>1.2148196951274741</v>
          </cell>
          <cell r="G106">
            <v>1.4472468289361695</v>
          </cell>
          <cell r="H106">
            <v>5.4591737373211187</v>
          </cell>
          <cell r="I106">
            <v>6.6142829809500574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4.2913163962730802E-2</v>
          </cell>
          <cell r="E107">
            <v>4.2773873604059397E-2</v>
          </cell>
          <cell r="F107">
            <v>1.12007626492215E-4</v>
          </cell>
          <cell r="G107">
            <v>1.64181544350014E-2</v>
          </cell>
          <cell r="H107">
            <v>0.15663620346272999</v>
          </cell>
          <cell r="I107">
            <v>0.12102760361706499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4.2913163962730802E-2</v>
          </cell>
          <cell r="E108">
            <v>8.5687037566790095E-2</v>
          </cell>
          <cell r="F108">
            <v>8.5799045193282394E-2</v>
          </cell>
          <cell r="G108">
            <v>0.102217199628284</v>
          </cell>
          <cell r="H108">
            <v>0.38560382816970101</v>
          </cell>
          <cell r="I108">
            <v>0.46717044036069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4.0035531121496264E-2</v>
          </cell>
          <cell r="E109">
            <v>1.3910341671818037E-2</v>
          </cell>
          <cell r="F109">
            <v>0.18289905644274454</v>
          </cell>
          <cell r="G109">
            <v>0.26266283675595958</v>
          </cell>
          <cell r="H109">
            <v>0.21526040481953543</v>
          </cell>
          <cell r="I109">
            <v>5.5109777796391424E-2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>
            <v>2.3661719707156312E-4</v>
          </cell>
          <cell r="E110">
            <v>2.0310831646179161E-4</v>
          </cell>
          <cell r="F110">
            <v>1.062756867690256E-4</v>
          </cell>
          <cell r="G110">
            <v>1.6826931781377116E-2</v>
          </cell>
          <cell r="H110">
            <v>3.3676516099654268E-2</v>
          </cell>
          <cell r="I110">
            <v>3.0040623658405216E-3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>
            <v>1.9256966784651739E-4</v>
          </cell>
          <cell r="E111">
            <v>1.7592465055900301E-5</v>
          </cell>
          <cell r="F111">
            <v>1.3803634517955203E-4</v>
          </cell>
          <cell r="G111">
            <v>1.8607643516944293E-2</v>
          </cell>
          <cell r="H111">
            <v>9.180476029602095E-3</v>
          </cell>
          <cell r="I111">
            <v>4.0427872146986087E-3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>
            <v>2.4886101820687309E-4</v>
          </cell>
          <cell r="E112">
            <v>1.2102295257104873E-4</v>
          </cell>
          <cell r="F112">
            <v>1.1192697319487953E-4</v>
          </cell>
          <cell r="G112">
            <v>1.1863949517575481E-2</v>
          </cell>
          <cell r="H112">
            <v>1.8622837848663351E-2</v>
          </cell>
          <cell r="I112">
            <v>2.2570363242578701E-3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>
            <v>1.7124854284177884E-4</v>
          </cell>
          <cell r="E113">
            <v>1.5037341863472349E-4</v>
          </cell>
          <cell r="F113">
            <v>2.6087843446561474E-5</v>
          </cell>
          <cell r="G113">
            <v>1.0626856975959075E-3</v>
          </cell>
          <cell r="H113">
            <v>7.661799704896837E-4</v>
          </cell>
          <cell r="I113">
            <v>9.1353933406664138E-3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7.410188527989141E-3</v>
          </cell>
          <cell r="E114">
            <v>1.5175540692259058E-3</v>
          </cell>
          <cell r="F114">
            <v>6.8350645191578963E-2</v>
          </cell>
          <cell r="G114">
            <v>5.2910401815601069E-2</v>
          </cell>
          <cell r="H114">
            <v>9.2526225444386143E-2</v>
          </cell>
          <cell r="I114">
            <v>7.9555744582369171E-3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>
            <v>2.5782538851412619E-4</v>
          </cell>
          <cell r="E115">
            <v>3.2366331195839786E-3</v>
          </cell>
          <cell r="F115">
            <v>1.7120362761980971E-2</v>
          </cell>
          <cell r="G115">
            <v>0.10397889377913945</v>
          </cell>
          <cell r="H115">
            <v>3.1651730136982859E-2</v>
          </cell>
          <cell r="I115">
            <v>9.4362807893001309E-4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3.1360926767803124E-2</v>
          </cell>
          <cell r="E116">
            <v>2.3830987641020457E-3</v>
          </cell>
          <cell r="F116">
            <v>5.6937872978531021E-2</v>
          </cell>
          <cell r="G116">
            <v>2.2962955885562606E-2</v>
          </cell>
          <cell r="H116">
            <v>1.8542099994798718E-2</v>
          </cell>
          <cell r="I116">
            <v>1.9147594225498328E-3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>
            <v>1.5729401122312046E-4</v>
          </cell>
          <cell r="E117">
            <v>6.280958566182643E-3</v>
          </cell>
          <cell r="F117">
            <v>4.0107848662063503E-2</v>
          </cell>
          <cell r="G117">
            <v>3.4449374762163608E-2</v>
          </cell>
          <cell r="H117">
            <v>1.0294339294958483E-2</v>
          </cell>
          <cell r="I117">
            <v>2.5856536591211232E-2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0.16657080018568277</v>
          </cell>
          <cell r="H118">
            <v>0.27984502546609141</v>
          </cell>
          <cell r="I118">
            <v>9.7310347775598174E-2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0.16825333352089161</v>
          </cell>
          <cell r="H119">
            <v>0.28267174289504188</v>
          </cell>
          <cell r="I119">
            <v>9.8293280581412262E-2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0.16657080018568277</v>
          </cell>
          <cell r="H120">
            <v>0.27984502546609141</v>
          </cell>
          <cell r="I120">
            <v>9.7310347775598174E-2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1.7925432135358299E-2</v>
          </cell>
          <cell r="H121">
            <v>2.04183828127181E-2</v>
          </cell>
          <cell r="I121">
            <v>6.5540014672397003E-3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1.7925432135358299E-2</v>
          </cell>
          <cell r="H122">
            <v>2.9413380651444797E-2</v>
          </cell>
          <cell r="I122">
            <v>1.1711326124224999E-2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>
            <v>2.3661719707156312E-4</v>
          </cell>
          <cell r="E123">
            <v>2.0310831646179161E-4</v>
          </cell>
          <cell r="F123">
            <v>1.062756867690256E-4</v>
          </cell>
          <cell r="G123">
            <v>0.18508026530226865</v>
          </cell>
          <cell r="H123">
            <v>0.31634825899469632</v>
          </cell>
          <cell r="I123">
            <v>0.10129734294725284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>
            <v>1.447595454415008E-4</v>
          </cell>
          <cell r="E124">
            <v>2.185235101844988E-4</v>
          </cell>
          <cell r="F124">
            <v>2.9653337383670142E-4</v>
          </cell>
          <cell r="G124">
            <v>1.7140736915601255E-2</v>
          </cell>
          <cell r="H124">
            <v>1.2977689871444898E-2</v>
          </cell>
          <cell r="I124">
            <v>9.3394638379449609E-3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>
            <v>2.2076109044069954E-4</v>
          </cell>
          <cell r="F125">
            <v>2.1930456821873492E-4</v>
          </cell>
          <cell r="G125">
            <v>5.586359573260286E-4</v>
          </cell>
          <cell r="H125">
            <v>8.9927187888426462E-4</v>
          </cell>
          <cell r="I125">
            <v>6.4320439295054469E-4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>
            <v>3.8137674251306357E-4</v>
          </cell>
          <cell r="E126">
            <v>6.4239291708699021E-4</v>
          </cell>
          <cell r="F126">
            <v>6.22113628824462E-4</v>
          </cell>
          <cell r="G126">
            <v>0.20277963817519609</v>
          </cell>
          <cell r="H126">
            <v>0.33022522074502525</v>
          </cell>
          <cell r="I126">
            <v>0.11128001117814838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2.0260486672230185</v>
          </cell>
          <cell r="E127">
            <v>3.5042171003488987</v>
          </cell>
          <cell r="F127">
            <v>3.4530803024269074</v>
          </cell>
          <cell r="G127">
            <v>3.2542164684571246</v>
          </cell>
          <cell r="H127">
            <v>2.4912060715626083</v>
          </cell>
          <cell r="I127">
            <v>2.0950397297519401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2.0260486672230185</v>
          </cell>
          <cell r="E128">
            <v>3.5042171003488987</v>
          </cell>
          <cell r="F128">
            <v>3.4530803024269074</v>
          </cell>
          <cell r="G128">
            <v>3.2542164684571246</v>
          </cell>
          <cell r="H128">
            <v>2.4912060715626083</v>
          </cell>
          <cell r="I128">
            <v>2.0950397297519401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2.0465138052757759</v>
          </cell>
          <cell r="E129">
            <v>3.5396132326756518</v>
          </cell>
          <cell r="F129">
            <v>3.4879599014413207</v>
          </cell>
          <cell r="G129">
            <v>3.287087341875885</v>
          </cell>
          <cell r="H129">
            <v>2.5163697692551619</v>
          </cell>
          <cell r="I129">
            <v>2.1162017472241827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3.0208807744457298E-5</v>
          </cell>
          <cell r="F130">
            <v>2.5663907948665699E-5</v>
          </cell>
          <cell r="G130">
            <v>2.07067524109828E-5</v>
          </cell>
          <cell r="H130">
            <v>2.0543096131389198E-5</v>
          </cell>
          <cell r="I130">
            <v>2.4036626570451198E-5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0.31207647674925648</v>
          </cell>
          <cell r="F131">
            <v>0.31210214065720515</v>
          </cell>
          <cell r="G131">
            <v>0.31212284740961616</v>
          </cell>
          <cell r="H131">
            <v>0.31216434395653408</v>
          </cell>
          <cell r="I131">
            <v>0.31218838058310455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0.48847853098929295</v>
          </cell>
          <cell r="E132">
            <v>0.97091460749587033</v>
          </cell>
          <cell r="F132">
            <v>0.97112689832369614</v>
          </cell>
          <cell r="G132">
            <v>0.97169537074622225</v>
          </cell>
          <cell r="H132">
            <v>0.97826933052308707</v>
          </cell>
          <cell r="I132">
            <v>0.79736626719629289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0.48847853098929295</v>
          </cell>
          <cell r="E133">
            <v>0.97091460749587033</v>
          </cell>
          <cell r="F133">
            <v>0.97112689832369614</v>
          </cell>
          <cell r="G133">
            <v>0.97169537074622225</v>
          </cell>
          <cell r="H133">
            <v>0.97826933052308707</v>
          </cell>
          <cell r="I133">
            <v>0.79736626719629289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3.4480565638673702E-2</v>
          </cell>
          <cell r="E134">
            <v>3.4075291770619201E-2</v>
          </cell>
          <cell r="F134">
            <v>2.6837241061707201E-5</v>
          </cell>
          <cell r="G134">
            <v>3.9773556303107401E-5</v>
          </cell>
          <cell r="H134">
            <v>3.4722800759916798E-4</v>
          </cell>
          <cell r="I134">
            <v>1.87888195514412E-2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3.4480565638673702E-2</v>
          </cell>
          <cell r="E135">
            <v>6.8555857409292806E-2</v>
          </cell>
          <cell r="F135">
            <v>6.8582694650354603E-2</v>
          </cell>
          <cell r="G135">
            <v>6.8622468206657697E-2</v>
          </cell>
          <cell r="H135">
            <v>6.9089868328865003E-2</v>
          </cell>
          <cell r="I135">
            <v>5.6308526270759697E-2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58.920899867277768</v>
          </cell>
          <cell r="E136">
            <v>55.513039495626067</v>
          </cell>
          <cell r="F136">
            <v>57.585268052410882</v>
          </cell>
          <cell r="G136">
            <v>63.87359536548275</v>
          </cell>
          <cell r="H136">
            <v>77.283612433698721</v>
          </cell>
          <cell r="I136">
            <v>78.106516596887303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14.934100008975282</v>
          </cell>
          <cell r="E137">
            <v>14.915036996558976</v>
          </cell>
          <cell r="F137">
            <v>15.945176938692876</v>
          </cell>
          <cell r="G137">
            <v>17.286964132044691</v>
          </cell>
          <cell r="H137">
            <v>20.452618705249797</v>
          </cell>
          <cell r="I137">
            <v>21.354203362255003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16.897817352556764</v>
          </cell>
          <cell r="E138">
            <v>13.137826729508761</v>
          </cell>
          <cell r="F138">
            <v>13.299564325317109</v>
          </cell>
          <cell r="G138">
            <v>15.201428393342354</v>
          </cell>
          <cell r="H138">
            <v>19.215778294260151</v>
          </cell>
          <cell r="I138">
            <v>19.482767909626389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10.605424601488952</v>
          </cell>
          <cell r="E139">
            <v>14.827006000816514</v>
          </cell>
          <cell r="F139">
            <v>15.483846649628431</v>
          </cell>
          <cell r="G139">
            <v>16.653221158406964</v>
          </cell>
          <cell r="H139">
            <v>19.374880565924219</v>
          </cell>
          <cell r="I139">
            <v>19.823737268644532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16.483578958881761</v>
          </cell>
          <cell r="E140">
            <v>12.633344419626383</v>
          </cell>
          <cell r="F140">
            <v>12.856857471001062</v>
          </cell>
          <cell r="G140">
            <v>14.732163439486385</v>
          </cell>
          <cell r="H140">
            <v>18.240518138272815</v>
          </cell>
          <cell r="I140">
            <v>17.445651575045968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5.5543551145679704</v>
          </cell>
          <cell r="E141">
            <v>6.016390430987709</v>
          </cell>
          <cell r="F141">
            <v>7.1698522029759442</v>
          </cell>
          <cell r="G141">
            <v>8.3154086850480144</v>
          </cell>
          <cell r="H141">
            <v>8.3338386068266317</v>
          </cell>
          <cell r="I141">
            <v>8.3385615966690736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5.5543551145679704</v>
          </cell>
          <cell r="E142">
            <v>6.016390430987709</v>
          </cell>
          <cell r="F142">
            <v>7.1698522029759442</v>
          </cell>
          <cell r="G142">
            <v>8.3154086850480144</v>
          </cell>
          <cell r="H142">
            <v>8.3338386068266317</v>
          </cell>
          <cell r="I142">
            <v>8.3385615966690736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5.6104597116848174</v>
          </cell>
          <cell r="E143">
            <v>6.0771620515027376</v>
          </cell>
          <cell r="F143">
            <v>7.2422749525009502</v>
          </cell>
          <cell r="G143">
            <v>8.3994027121697172</v>
          </cell>
          <cell r="H143">
            <v>8.4180187947743743</v>
          </cell>
          <cell r="I143">
            <v>8.4227894915849131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2.8067645670719799E-6</v>
          </cell>
          <cell r="E144">
            <v>3.71962129140039E-5</v>
          </cell>
          <cell r="F144">
            <v>4.3589390139318E-5</v>
          </cell>
          <cell r="G144">
            <v>4.8405826815634399E-5</v>
          </cell>
          <cell r="H144">
            <v>0.22104757810443201</v>
          </cell>
          <cell r="I144">
            <v>0.42309432523898799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0.84970305969477211</v>
          </cell>
          <cell r="E145">
            <v>0.84974025590768609</v>
          </cell>
          <cell r="F145">
            <v>0.84978384529782536</v>
          </cell>
          <cell r="G145">
            <v>0.849832251124641</v>
          </cell>
          <cell r="H145">
            <v>0.85016361343439195</v>
          </cell>
          <cell r="I145">
            <v>0.84961143084998003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>
            <v>2.7776837098471128E-4</v>
          </cell>
          <cell r="E146">
            <v>2.9352626596491568E-4</v>
          </cell>
          <cell r="F146">
            <v>0.24739396110287717</v>
          </cell>
          <cell r="G146">
            <v>0.10713614392159547</v>
          </cell>
          <cell r="H146">
            <v>0.74589491010468789</v>
          </cell>
          <cell r="I146">
            <v>1.1250525917566161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>
            <v>3.9161665444121618E-4</v>
          </cell>
          <cell r="E147">
            <v>4.0282064076606843E-4</v>
          </cell>
          <cell r="F147">
            <v>0.31930616580776217</v>
          </cell>
          <cell r="G147">
            <v>0.13400971244995058</v>
          </cell>
          <cell r="H147">
            <v>0.87762185120215697</v>
          </cell>
          <cell r="I147">
            <v>1.2501796036382049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0.17735913108663501</v>
          </cell>
          <cell r="E148">
            <v>1.5325989469228699E-2</v>
          </cell>
          <cell r="F148">
            <v>3.7913329067022698E-3</v>
          </cell>
          <cell r="G148">
            <v>6.0893090574580698E-3</v>
          </cell>
          <cell r="H148">
            <v>5.5777896419339397E-2</v>
          </cell>
          <cell r="I148">
            <v>0.169077445279809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0.17735913108663501</v>
          </cell>
          <cell r="E149">
            <v>0.19182950307454022</v>
          </cell>
          <cell r="F149">
            <v>0.19511919125208818</v>
          </cell>
          <cell r="G149">
            <v>0.20079922511275802</v>
          </cell>
          <cell r="H149">
            <v>0.2194705522972612</v>
          </cell>
          <cell r="I149">
            <v>0.27635757307648362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1.4173794961789954</v>
          </cell>
          <cell r="E150">
            <v>1.6755184538179677</v>
          </cell>
          <cell r="F150">
            <v>3.5371608478949432</v>
          </cell>
          <cell r="G150">
            <v>5.0990318736910227</v>
          </cell>
          <cell r="H150">
            <v>5.80251988880749</v>
          </cell>
          <cell r="I150">
            <v>6.6462000918795017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1.4222441895929712</v>
          </cell>
          <cell r="E151">
            <v>1.6194577592122483</v>
          </cell>
          <cell r="F151">
            <v>3.2945881695129979</v>
          </cell>
          <cell r="G151">
            <v>3.6673442675101375</v>
          </cell>
          <cell r="H151">
            <v>6.0091937759343672</v>
          </cell>
          <cell r="I151">
            <v>9.2303281524708201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3.2944592118958305</v>
          </cell>
          <cell r="F152">
            <v>6.8317490174079447</v>
          </cell>
          <cell r="G152">
            <v>8.7663761412011585</v>
          </cell>
          <cell r="H152">
            <v>11.811713664741861</v>
          </cell>
          <cell r="I152">
            <v>15.876528244350322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777.28456050961802</v>
          </cell>
          <cell r="E153">
            <v>655.80548037797496</v>
          </cell>
          <cell r="F153">
            <v>605.35850746220899</v>
          </cell>
          <cell r="G153">
            <v>514.44486610617105</v>
          </cell>
          <cell r="H153">
            <v>239.10278693863401</v>
          </cell>
          <cell r="I153">
            <v>2.8431928079144402E-2</v>
          </cell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10.370461363707566</v>
          </cell>
          <cell r="E154">
            <v>8.7496982982763285</v>
          </cell>
          <cell r="F154">
            <v>8.1698781352192267</v>
          </cell>
          <cell r="G154">
            <v>7.0122468064336445</v>
          </cell>
          <cell r="H154">
            <v>4.1454177078992966</v>
          </cell>
          <cell r="I154">
            <v>0.95583195693339529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10.546601906507716</v>
          </cell>
          <cell r="E155">
            <v>8.8983104528897723</v>
          </cell>
          <cell r="F155">
            <v>8.2138196399214234</v>
          </cell>
          <cell r="G155">
            <v>6.9802559851583537</v>
          </cell>
          <cell r="H155">
            <v>3.2442711931972004</v>
          </cell>
          <cell r="I155">
            <v>3.8577921409965288E-4</v>
          </cell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9.4822501919985619E-2</v>
          </cell>
          <cell r="G156">
            <v>0.15154031278360261</v>
          </cell>
          <cell r="H156">
            <v>0.97213985790513913</v>
          </cell>
          <cell r="I156">
            <v>0.97210595999843874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8.980543816956758E-3</v>
          </cell>
          <cell r="G157">
            <v>1.2039049631074869E-2</v>
          </cell>
          <cell r="H157">
            <v>1.9325023789427707E-2</v>
          </cell>
          <cell r="I157">
            <v>1.8555569436939475E-2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9.0010026563374437E-3</v>
          </cell>
          <cell r="G158">
            <v>1.205974707430818E-2</v>
          </cell>
          <cell r="H158">
            <v>1.9346707092205911E-2</v>
          </cell>
          <cell r="I158">
            <v>1.8577320024053014E-2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4.2910932560129497E-3</v>
          </cell>
          <cell r="E159">
            <v>5.8016339062603801E-5</v>
          </cell>
          <cell r="F159">
            <v>3.3318395351280301E-3</v>
          </cell>
          <cell r="G159">
            <v>2.2927426030915701E-3</v>
          </cell>
          <cell r="H159">
            <v>3.4040559813865098E-3</v>
          </cell>
          <cell r="I159">
            <v>4.5519998066832499E-3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4.2910932560129497E-3</v>
          </cell>
          <cell r="E160">
            <v>8.3112822361060094E-5</v>
          </cell>
          <cell r="F160">
            <v>3.37764823553825E-3</v>
          </cell>
          <cell r="G160">
            <v>3.9316294054291805E-3</v>
          </cell>
          <cell r="H160">
            <v>6.1762732946493192E-3</v>
          </cell>
          <cell r="I160">
            <v>6.3321591006838202E-3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0.25529857971061753</v>
          </cell>
          <cell r="E161">
            <v>0.7659812069070312</v>
          </cell>
          <cell r="F161">
            <v>0.76607506677246229</v>
          </cell>
          <cell r="G161">
            <v>0.76635703820267087</v>
          </cell>
          <cell r="H161">
            <v>0.76776453715690895</v>
          </cell>
          <cell r="I161">
            <v>0.42697489459222726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0.25529857971061753</v>
          </cell>
          <cell r="E162">
            <v>0.7659812069070312</v>
          </cell>
          <cell r="F162">
            <v>0.76607506677246229</v>
          </cell>
          <cell r="G162">
            <v>0.76635703820267087</v>
          </cell>
          <cell r="H162">
            <v>0.76776453715690895</v>
          </cell>
          <cell r="I162">
            <v>0.42697489459222726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1.8006618240248601E-2</v>
          </cell>
          <cell r="E163">
            <v>3.6074023483726701E-2</v>
          </cell>
          <cell r="F163">
            <v>1.5502482606404799E-5</v>
          </cell>
          <cell r="G163">
            <v>2.0068589814522301E-5</v>
          </cell>
          <cell r="H163">
            <v>6.2491586348291598E-5</v>
          </cell>
          <cell r="I163">
            <v>1.2265648490928101E-4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1.8006618240248601E-2</v>
          </cell>
          <cell r="E164">
            <v>5.4080641723975302E-2</v>
          </cell>
          <cell r="F164">
            <v>5.4096144206581702E-2</v>
          </cell>
          <cell r="G164">
            <v>5.41162127963963E-2</v>
          </cell>
          <cell r="H164">
            <v>5.4218852143087803E-2</v>
          </cell>
          <cell r="I164">
            <v>3.01425623482388E-2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1.7161810733442799E-2</v>
          </cell>
          <cell r="G165">
            <v>1.9474857896876249E-2</v>
          </cell>
          <cell r="H165">
            <v>2.3021509444767461E-2</v>
          </cell>
          <cell r="I165">
            <v>2.4815725871978084E-2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1.7161810733442799E-2</v>
          </cell>
          <cell r="G166">
            <v>1.9474857896876249E-2</v>
          </cell>
          <cell r="H166">
            <v>2.3021509444767461E-2</v>
          </cell>
          <cell r="I166">
            <v>2.4815725871978084E-2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1.3599594169356301E-5</v>
          </cell>
          <cell r="F167">
            <v>1.73922539223773E-3</v>
          </cell>
          <cell r="G167">
            <v>1.2105726687547801E-4</v>
          </cell>
          <cell r="H167">
            <v>5.5117280691940503E-5</v>
          </cell>
          <cell r="I167">
            <v>4.57662275904916E-5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1.3599594169356301E-5</v>
          </cell>
          <cell r="F168">
            <v>1.7501603495520925E-3</v>
          </cell>
          <cell r="G168">
            <v>1.8680475102381684E-3</v>
          </cell>
          <cell r="H168">
            <v>2.2384544326904217E-3</v>
          </cell>
          <cell r="I168">
            <v>2.2824458619665868E-3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5.8287734327888932E-2</v>
          </cell>
          <cell r="E169">
            <v>0.64176326447742937</v>
          </cell>
          <cell r="F169">
            <v>0.64186651155851415</v>
          </cell>
          <cell r="G169">
            <v>0.64211393308797227</v>
          </cell>
          <cell r="H169">
            <v>0.6432896901550702</v>
          </cell>
          <cell r="I169">
            <v>0.36963797853584801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5.8287734327888932E-2</v>
          </cell>
          <cell r="E170">
            <v>0.64176326447742937</v>
          </cell>
          <cell r="F170">
            <v>0.64186651155851415</v>
          </cell>
          <cell r="G170">
            <v>0.64211393308797227</v>
          </cell>
          <cell r="H170">
            <v>0.6432896901550702</v>
          </cell>
          <cell r="I170">
            <v>0.36963797853584801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4.0880499493311804E-3</v>
          </cell>
          <cell r="E171">
            <v>4.12189234140415E-2</v>
          </cell>
          <cell r="F171">
            <v>1.4121159848846E-5</v>
          </cell>
          <cell r="G171">
            <v>1.7925787484410799E-5</v>
          </cell>
          <cell r="H171">
            <v>5.1967863589095301E-5</v>
          </cell>
          <cell r="I171">
            <v>9.7656176341990003E-5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4.0880499493311804E-3</v>
          </cell>
          <cell r="E172">
            <v>4.53069733633727E-2</v>
          </cell>
          <cell r="F172">
            <v>4.53210945232215E-2</v>
          </cell>
          <cell r="G172">
            <v>4.5339020310705899E-2</v>
          </cell>
          <cell r="H172">
            <v>4.5425405920677397E-2</v>
          </cell>
          <cell r="I172">
            <v>2.6092101127183E-2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28.620222832023913</v>
          </cell>
          <cell r="E173">
            <v>25.604161686694706</v>
          </cell>
          <cell r="F173">
            <v>27.854848406338434</v>
          </cell>
          <cell r="G173">
            <v>19.028870598967838</v>
          </cell>
          <cell r="H173">
            <v>11.825679692547991</v>
          </cell>
          <cell r="I173">
            <v>3.6353930625491051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2005.1849543666699</v>
          </cell>
          <cell r="E174">
            <v>1792.3054009433199</v>
          </cell>
          <cell r="F174">
            <v>1947.30022149306</v>
          </cell>
          <cell r="G174">
            <v>1327.3879929314901</v>
          </cell>
          <cell r="H174">
            <v>821.33943554030498</v>
          </cell>
          <cell r="I174">
            <v>251.401465184312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35.552924722813358</v>
          </cell>
          <cell r="E175">
            <v>31.778464555732668</v>
          </cell>
          <cell r="F175">
            <v>34.526599671862755</v>
          </cell>
          <cell r="G175">
            <v>23.535248101622162</v>
          </cell>
          <cell r="H175">
            <v>14.562755949296205</v>
          </cell>
          <cell r="I175">
            <v>4.4574727869558783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3.7565171803916199E-2</v>
          </cell>
          <cell r="F176">
            <v>2.92679930802082E-2</v>
          </cell>
          <cell r="G176">
            <v>2.32172493781189E-3</v>
          </cell>
          <cell r="H176">
            <v>0.27540409005868399</v>
          </cell>
          <cell r="I176">
            <v>6.2510686971350895E-4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1.5933016508720801</v>
          </cell>
          <cell r="F177">
            <v>1.6205806755539276</v>
          </cell>
          <cell r="G177">
            <v>1.4221642421019074</v>
          </cell>
          <cell r="H177">
            <v>0.73690610444047078</v>
          </cell>
          <cell r="I177">
            <v>0.29583346462211141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0.23252114728452564</v>
          </cell>
          <cell r="G178">
            <v>0.27673759860740693</v>
          </cell>
          <cell r="H178">
            <v>0.35328119304657613</v>
          </cell>
          <cell r="I178">
            <v>0.37714583508316657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0.23252114728452564</v>
          </cell>
          <cell r="G179">
            <v>0.27673759860740693</v>
          </cell>
          <cell r="H179">
            <v>0.35328119304657613</v>
          </cell>
          <cell r="I179">
            <v>0.37714583508316657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3.0641016046514698E-2</v>
          </cell>
          <cell r="G180">
            <v>6.4215092914702799E-3</v>
          </cell>
          <cell r="H180">
            <v>3.8767845424542799E-2</v>
          </cell>
          <cell r="I180">
            <v>2.54984814388368E-2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3.37688046661095E-2</v>
          </cell>
          <cell r="G181">
            <v>4.0190313957579701E-2</v>
          </cell>
          <cell r="H181">
            <v>5.1273292564316099E-2</v>
          </cell>
          <cell r="I181">
            <v>5.4772497832104701E-2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1.4015633693246443</v>
          </cell>
          <cell r="E182">
            <v>1.6082336628917906</v>
          </cell>
          <cell r="F182">
            <v>1.6083088002728809</v>
          </cell>
          <cell r="G182">
            <v>1.6084548588239165</v>
          </cell>
          <cell r="H182">
            <v>1.6103593845220245</v>
          </cell>
          <cell r="I182">
            <v>1.6105521920459271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1.4015633693246443</v>
          </cell>
          <cell r="E183">
            <v>1.6082336628917906</v>
          </cell>
          <cell r="F183">
            <v>1.6083088002728809</v>
          </cell>
          <cell r="G183">
            <v>1.6084548588239165</v>
          </cell>
          <cell r="H183">
            <v>1.6103593845220245</v>
          </cell>
          <cell r="I183">
            <v>1.6105521920459271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1.5572926325829397</v>
          </cell>
          <cell r="E184">
            <v>1.7869262921019895</v>
          </cell>
          <cell r="F184">
            <v>1.7870097780809784</v>
          </cell>
          <cell r="G184">
            <v>1.7871720653599075</v>
          </cell>
          <cell r="H184">
            <v>1.7892882050244716</v>
          </cell>
          <cell r="I184">
            <v>1.7895024356065843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1.52343059894532E-4</v>
          </cell>
          <cell r="E185">
            <v>1.8687792406633399E-2</v>
          </cell>
          <cell r="F185">
            <v>4.7908701640168302E-4</v>
          </cell>
          <cell r="G185">
            <v>1.47477847339165E-4</v>
          </cell>
          <cell r="H185">
            <v>3.4686626796554099E-2</v>
          </cell>
          <cell r="I185">
            <v>5.6130565150494298E-2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9.9851399180175132E-2</v>
          </cell>
          <cell r="E186">
            <v>0.11852450128502046</v>
          </cell>
          <cell r="F186">
            <v>0.11890704345836334</v>
          </cell>
          <cell r="G186">
            <v>0.11894270547926757</v>
          </cell>
          <cell r="H186">
            <v>0.11862188324828606</v>
          </cell>
          <cell r="I186">
            <v>0.11671288330171613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4.9978179910615039E-2</v>
          </cell>
          <cell r="F187">
            <v>5.0148996556150474E-2</v>
          </cell>
          <cell r="G187">
            <v>5.0375868546745958E-2</v>
          </cell>
          <cell r="H187">
            <v>5.1526785717221441E-2</v>
          </cell>
          <cell r="I187">
            <v>3.1873082977672572E-2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4.9978179910615039E-2</v>
          </cell>
          <cell r="F188">
            <v>5.0148996556150474E-2</v>
          </cell>
          <cell r="G188">
            <v>5.0375868546745958E-2</v>
          </cell>
          <cell r="H188">
            <v>5.1526785717221441E-2</v>
          </cell>
          <cell r="I188">
            <v>3.1873082977672572E-2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3.50114556027047E-3</v>
          </cell>
          <cell r="F189">
            <v>1.4170410379551599E-5</v>
          </cell>
          <cell r="G189">
            <v>1.7352488922401201E-5</v>
          </cell>
          <cell r="H189">
            <v>5.0034548030715402E-5</v>
          </cell>
          <cell r="I189">
            <v>9.1925281829460998E-5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3.50114556027047E-3</v>
          </cell>
          <cell r="F190">
            <v>3.5153159706500202E-3</v>
          </cell>
          <cell r="G190">
            <v>3.5326684595724201E-3</v>
          </cell>
          <cell r="H190">
            <v>3.6174410172514701E-3</v>
          </cell>
          <cell r="I190">
            <v>2.2293580377450899E-3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2.2398166472626695E-2</v>
          </cell>
          <cell r="F191">
            <v>2.2569527156065802E-2</v>
          </cell>
          <cell r="G191">
            <v>2.2791166128019586E-2</v>
          </cell>
          <cell r="H191">
            <v>2.3741215547803673E-2</v>
          </cell>
          <cell r="I191">
            <v>1.5262777789405473E-2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2.2398166472626695E-2</v>
          </cell>
          <cell r="F192">
            <v>2.2569527156065802E-2</v>
          </cell>
          <cell r="G192">
            <v>2.2791166128019586E-2</v>
          </cell>
          <cell r="H192">
            <v>2.3741215547803673E-2</v>
          </cell>
          <cell r="I192">
            <v>1.5262777789405473E-2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1.5526707120568401E-3</v>
          </cell>
          <cell r="F193">
            <v>1.4108653720823101E-5</v>
          </cell>
          <cell r="G193">
            <v>1.6991428838987101E-5</v>
          </cell>
          <cell r="H193">
            <v>3.1229808373143098E-5</v>
          </cell>
          <cell r="I193">
            <v>5.9304356030977303E-5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1.5526707120568401E-3</v>
          </cell>
          <cell r="F194">
            <v>1.56677936577767E-3</v>
          </cell>
          <cell r="G194">
            <v>1.58377079461665E-3</v>
          </cell>
          <cell r="H194">
            <v>1.65436148704015E-3</v>
          </cell>
          <cell r="I194">
            <v>1.0557296487850099E-3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7.3568934968378441E-3</v>
          </cell>
          <cell r="F195">
            <v>7.5182859710003621E-3</v>
          </cell>
          <cell r="G195">
            <v>7.6941663249840845E-3</v>
          </cell>
          <cell r="H195">
            <v>8.4974320126553222E-3</v>
          </cell>
          <cell r="I195">
            <v>5.7285884499674753E-3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7.3568934968378441E-3</v>
          </cell>
          <cell r="F196">
            <v>7.5182859710003621E-3</v>
          </cell>
          <cell r="G196">
            <v>7.6941663249840845E-3</v>
          </cell>
          <cell r="H196">
            <v>8.4974320126553222E-3</v>
          </cell>
          <cell r="I196">
            <v>5.7285884499674753E-3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4.89781209529732E-4</v>
          </cell>
          <cell r="F197">
            <v>1.3229238573326E-5</v>
          </cell>
          <cell r="G197">
            <v>1.37839256818302E-5</v>
          </cell>
          <cell r="H197">
            <v>9.1607038018856E-6</v>
          </cell>
          <cell r="I197">
            <v>1.3963369185775001E-5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4.89781209529732E-4</v>
          </cell>
          <cell r="F198">
            <v>5.0301044810305805E-4</v>
          </cell>
          <cell r="G198">
            <v>5.1679437378488802E-4</v>
          </cell>
          <cell r="H198">
            <v>5.7702505895956499E-4</v>
          </cell>
          <cell r="I198">
            <v>3.8166285904129898E-4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9.1582602620554461</v>
          </cell>
          <cell r="E199">
            <v>10.276360732030465</v>
          </cell>
          <cell r="F199">
            <v>10.388507836266875</v>
          </cell>
          <cell r="G199">
            <v>10.389335176504066</v>
          </cell>
          <cell r="H199">
            <v>12.010110738858996</v>
          </cell>
          <cell r="I199">
            <v>23.298702365030291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2.8619563318923289</v>
          </cell>
          <cell r="E200">
            <v>3.1587174381241176</v>
          </cell>
          <cell r="F200">
            <v>3.1165523508800588</v>
          </cell>
          <cell r="G200">
            <v>2.9969236086069388</v>
          </cell>
          <cell r="H200">
            <v>3.2459758753672987</v>
          </cell>
          <cell r="I200">
            <v>5.9740262474436632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9.1582602620554461</v>
          </cell>
          <cell r="E201">
            <v>10.276360732030465</v>
          </cell>
          <cell r="F201">
            <v>10.388507836266875</v>
          </cell>
          <cell r="G201">
            <v>10.389335176504066</v>
          </cell>
          <cell r="H201">
            <v>12.010110738858996</v>
          </cell>
          <cell r="I201">
            <v>23.298702365030291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2.2990665134581001E-6</v>
          </cell>
          <cell r="E202">
            <v>9.0459392284418294E-2</v>
          </cell>
          <cell r="F202">
            <v>1.32365782463712E-2</v>
          </cell>
          <cell r="G202">
            <v>3.88171855622087E-4</v>
          </cell>
          <cell r="H202">
            <v>0.37842256805681401</v>
          </cell>
          <cell r="I202">
            <v>1.36194193338064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0.73984022699187846</v>
          </cell>
          <cell r="E203">
            <v>0.83028859070882499</v>
          </cell>
          <cell r="F203">
            <v>0.84340615335205293</v>
          </cell>
          <cell r="G203">
            <v>0.84371330289798918</v>
          </cell>
          <cell r="H203">
            <v>0.97719559866171868</v>
          </cell>
          <cell r="I203">
            <v>1.8887558591517553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3.2403444798194627</v>
          </cell>
          <cell r="E204">
            <v>3.6359110552778002</v>
          </cell>
          <cell r="F204">
            <v>8.4874087710968329</v>
          </cell>
          <cell r="G204">
            <v>13.155303041859812</v>
          </cell>
          <cell r="H204">
            <v>15.717586397904016</v>
          </cell>
          <cell r="I204">
            <v>19.088912753514926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1.1490583261771157</v>
          </cell>
          <cell r="E205">
            <v>1.2865927301053777</v>
          </cell>
          <cell r="F205">
            <v>2.9937949809865385</v>
          </cell>
          <cell r="G205">
            <v>4.6158958041613358</v>
          </cell>
          <cell r="H205">
            <v>5.2217895009647908</v>
          </cell>
          <cell r="I205">
            <v>6.1182412671522259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1.57940599106E-3</v>
          </cell>
          <cell r="E206">
            <v>3.7026917892999799E-2</v>
          </cell>
          <cell r="F206">
            <v>0.33229901811471502</v>
          </cell>
          <cell r="G206">
            <v>0.31510802402703197</v>
          </cell>
          <cell r="H206">
            <v>0.57373676911675897</v>
          </cell>
          <cell r="I206">
            <v>0.78969826678717703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0.21493206841030099</v>
          </cell>
          <cell r="E207">
            <v>0.25185185356995027</v>
          </cell>
          <cell r="F207">
            <v>0.58410226547502841</v>
          </cell>
          <cell r="G207">
            <v>0.89913411857427727</v>
          </cell>
          <cell r="H207">
            <v>1.0796289845300422</v>
          </cell>
          <cell r="I207">
            <v>1.3041507338375224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5.6091002504776721</v>
          </cell>
          <cell r="E208">
            <v>6.0099802373083859</v>
          </cell>
          <cell r="F208">
            <v>6.0627609950012422</v>
          </cell>
          <cell r="G208">
            <v>9.2194086017897785</v>
          </cell>
          <cell r="H208">
            <v>10.684531484699241</v>
          </cell>
          <cell r="I208">
            <v>15.205544613990588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8.9999305670734138E-4</v>
          </cell>
          <cell r="F209">
            <v>2.4187379565737389E-3</v>
          </cell>
          <cell r="G209">
            <v>5.4960775856254763E-3</v>
          </cell>
          <cell r="H209">
            <v>1.1058599636194377E-2</v>
          </cell>
          <cell r="I209">
            <v>1.2817549392361018E-2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5.6091002504776721</v>
          </cell>
          <cell r="E210">
            <v>6.0108802303650934</v>
          </cell>
          <cell r="F210">
            <v>6.0651797329578176</v>
          </cell>
          <cell r="G210">
            <v>9.2249046793754061</v>
          </cell>
          <cell r="H210">
            <v>10.695590084335421</v>
          </cell>
          <cell r="I210">
            <v>15.218362163382942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2.7276132061625586E-3</v>
          </cell>
          <cell r="F211">
            <v>2.8504621020873713E-3</v>
          </cell>
          <cell r="G211">
            <v>2.9437716406501028E-3</v>
          </cell>
          <cell r="H211">
            <v>3.2856965947418723E-3</v>
          </cell>
          <cell r="I211">
            <v>2.3420836295852706E-3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2.7276132061625586E-3</v>
          </cell>
          <cell r="F212">
            <v>2.8504621020873713E-3</v>
          </cell>
          <cell r="G212">
            <v>2.9437716406501028E-3</v>
          </cell>
          <cell r="H212">
            <v>3.2856965947418723E-3</v>
          </cell>
          <cell r="I212">
            <v>2.3420836295852706E-3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1.62359383404974E-4</v>
          </cell>
          <cell r="F213">
            <v>1.03523139973925E-5</v>
          </cell>
          <cell r="G213">
            <v>8.0155017103799402E-6</v>
          </cell>
          <cell r="H213">
            <v>6.4347620497945199E-6</v>
          </cell>
          <cell r="I213">
            <v>4.2638071115372296E-6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1.62359383404974E-4</v>
          </cell>
          <cell r="F214">
            <v>1.7271169740236701E-4</v>
          </cell>
          <cell r="G214">
            <v>1.8072719911274701E-4</v>
          </cell>
          <cell r="H214">
            <v>2.0830433469049499E-4</v>
          </cell>
          <cell r="I214">
            <v>1.4196591989451299E-4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4.2616596985709068</v>
          </cell>
          <cell r="E215">
            <v>4.6181029938266667</v>
          </cell>
          <cell r="F215">
            <v>4.6214213158142519</v>
          </cell>
          <cell r="G215">
            <v>5.1514022712881431</v>
          </cell>
          <cell r="H215">
            <v>5.5611226780575125</v>
          </cell>
          <cell r="I215">
            <v>9.326857362540375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4.2616596985709068</v>
          </cell>
          <cell r="E216">
            <v>4.6181029938266667</v>
          </cell>
          <cell r="F216">
            <v>4.6214213158142519</v>
          </cell>
          <cell r="G216">
            <v>5.1514022712881431</v>
          </cell>
          <cell r="H216">
            <v>5.5611226780575125</v>
          </cell>
          <cell r="I216">
            <v>9.326857362540375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1.3317686558034076</v>
          </cell>
          <cell r="E217">
            <v>1.4253404301934154</v>
          </cell>
          <cell r="F217">
            <v>1.4004307017618947</v>
          </cell>
          <cell r="G217">
            <v>1.515118315084748</v>
          </cell>
          <cell r="H217">
            <v>1.5447562994604207</v>
          </cell>
          <cell r="I217">
            <v>2.4544361480369399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8.8374215310822399E-5</v>
          </cell>
          <cell r="E218">
            <v>3.3440378733416698E-4</v>
          </cell>
          <cell r="F218">
            <v>5.8748708828136001E-4</v>
          </cell>
          <cell r="G218">
            <v>3.8409229713630201E-3</v>
          </cell>
          <cell r="H218">
            <v>0.14441757018109</v>
          </cell>
          <cell r="I218">
            <v>0.50812549584202904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0.43070568766909884</v>
          </cell>
          <cell r="E219">
            <v>0.43079018814023995</v>
          </cell>
          <cell r="F219">
            <v>0.43077549068618765</v>
          </cell>
          <cell r="G219">
            <v>0.43447287211205954</v>
          </cell>
          <cell r="H219">
            <v>0.43383738350428741</v>
          </cell>
          <cell r="I219">
            <v>0.73389941451473917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3.9126568731165066E-2</v>
          </cell>
          <cell r="E220">
            <v>0.107861163121165</v>
          </cell>
          <cell r="F220">
            <v>2.6325417821044379E-2</v>
          </cell>
          <cell r="G220">
            <v>9.1306671733372369E-2</v>
          </cell>
          <cell r="H220">
            <v>7.6052180566167318E-2</v>
          </cell>
          <cell r="I220">
            <v>7.6097592150686691E-2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3.228270095223728E-2</v>
          </cell>
          <cell r="E221">
            <v>6.0247849824585642E-2</v>
          </cell>
          <cell r="F221">
            <v>2.2781338127604987E-2</v>
          </cell>
          <cell r="G221">
            <v>3.8665701636477305E-2</v>
          </cell>
          <cell r="H221">
            <v>4.7361314255878993E-2</v>
          </cell>
          <cell r="I221">
            <v>2.7565354806081466E-2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7.1409269683402374E-2</v>
          </cell>
          <cell r="E222">
            <v>0.16810901294575056</v>
          </cell>
          <cell r="F222">
            <v>4.9106755948649355E-2</v>
          </cell>
          <cell r="G222">
            <v>0.12997237336984976</v>
          </cell>
          <cell r="H222">
            <v>0.12341349482204632</v>
          </cell>
          <cell r="I222">
            <v>0.10366294695676805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6.9516239366600951E-2</v>
          </cell>
          <cell r="F223">
            <v>9.9292526421691132E-2</v>
          </cell>
          <cell r="G223">
            <v>8.1696679573922695E-2</v>
          </cell>
          <cell r="H223">
            <v>0.1575926802159468</v>
          </cell>
          <cell r="I223">
            <v>8.3194781597124304E-2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7.3174988806948393E-2</v>
          </cell>
          <cell r="F224">
            <v>0.10451844886493804</v>
          </cell>
          <cell r="G224">
            <v>8.5996504814655456E-2</v>
          </cell>
          <cell r="H224">
            <v>0.1658870318062598</v>
          </cell>
          <cell r="I224">
            <v>8.7573454312762408E-2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1.00726094278053E-2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1.00726094278053E-2</v>
          </cell>
          <cell r="F226">
            <v>1.0063120875700602E-2</v>
          </cell>
          <cell r="G226">
            <v>1.0026449803202078E-2</v>
          </cell>
          <cell r="H226">
            <v>2.2110474375793693E-2</v>
          </cell>
          <cell r="I226">
            <v>9.3219827831434038E-3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>
            <v>5.8180427489994656E-4</v>
          </cell>
          <cell r="E227">
            <v>5.8426013154377877E-4</v>
          </cell>
          <cell r="F227">
            <v>3.0328451784809342E-2</v>
          </cell>
          <cell r="G227">
            <v>3.1173801918142823E-2</v>
          </cell>
          <cell r="H227">
            <v>3.9547881862042562E-2</v>
          </cell>
          <cell r="I227">
            <v>4.094557211496342E-2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>
            <v>4.5253902809038599E-4</v>
          </cell>
          <cell r="E228">
            <v>4.5238586140386336E-4</v>
          </cell>
          <cell r="F228">
            <v>3.8827734649186915E-2</v>
          </cell>
          <cell r="G228">
            <v>3.8677211621548836E-2</v>
          </cell>
          <cell r="H228">
            <v>4.6265537225875265E-2</v>
          </cell>
          <cell r="I228">
            <v>4.5259113588000693E-2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2.9204227630283599E-3</v>
          </cell>
          <cell r="E229">
            <v>8.4400799223692504E-7</v>
          </cell>
          <cell r="F229">
            <v>1.59698487940512E-3</v>
          </cell>
          <cell r="G229">
            <v>8.9785239419039493E-5</v>
          </cell>
          <cell r="H229">
            <v>2.1694678967935201E-3</v>
          </cell>
          <cell r="I229">
            <v>2.23802592122355E-3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2.9204227630283599E-3</v>
          </cell>
          <cell r="E230">
            <v>2.9212667710205899E-3</v>
          </cell>
          <cell r="F230">
            <v>4.5182516504257099E-3</v>
          </cell>
          <cell r="G230">
            <v>4.6080368898447502E-3</v>
          </cell>
          <cell r="H230">
            <v>4.7251862412994398E-3</v>
          </cell>
          <cell r="I230">
            <v>4.7479490730261099E-3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4.5796605114687257E-2</v>
          </cell>
          <cell r="E231">
            <v>1.8675221162676208E-2</v>
          </cell>
          <cell r="F231">
            <v>0.3062637994212361</v>
          </cell>
          <cell r="G231">
            <v>0.36807059340544851</v>
          </cell>
          <cell r="H231">
            <v>1.1199863504958927</v>
          </cell>
          <cell r="I231">
            <v>1.1631569980914496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4.5796605114687257E-2</v>
          </cell>
          <cell r="E232">
            <v>1.8675221162676208E-2</v>
          </cell>
          <cell r="F232">
            <v>0.3062637994212361</v>
          </cell>
          <cell r="G232">
            <v>0.36807059340544851</v>
          </cell>
          <cell r="H232">
            <v>1.1199863504958927</v>
          </cell>
          <cell r="I232">
            <v>1.1631569980914496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4.6259197085542693E-2</v>
          </cell>
          <cell r="E233">
            <v>1.8863859760278979E-2</v>
          </cell>
          <cell r="F233">
            <v>0.30935737315276368</v>
          </cell>
          <cell r="G233">
            <v>0.37178847818732169</v>
          </cell>
          <cell r="H233">
            <v>1.1312993439352441</v>
          </cell>
          <cell r="I233">
            <v>1.1749060586782332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1.6898912132088601E-3</v>
          </cell>
          <cell r="F234">
            <v>3.5491757697552202E-2</v>
          </cell>
          <cell r="G234">
            <v>2.7066540356065E-2</v>
          </cell>
          <cell r="H234">
            <v>7.2804454230611104E-2</v>
          </cell>
          <cell r="I234">
            <v>7.9244769004871304E-2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2.5232691503001003E-3</v>
          </cell>
          <cell r="F235">
            <v>3.7182089583852343E-2</v>
          </cell>
          <cell r="G235">
            <v>3.8954256282018658E-2</v>
          </cell>
          <cell r="H235">
            <v>0.10770689768103371</v>
          </cell>
          <cell r="I235">
            <v>0.1070806034158739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>
            <v>7.6791197722815237E-7</v>
          </cell>
          <cell r="E236">
            <v>9.5138540394650712E-7</v>
          </cell>
          <cell r="F236">
            <v>1.0894996184700283</v>
          </cell>
          <cell r="G236">
            <v>0.83272246447605991</v>
          </cell>
          <cell r="H236">
            <v>0.13964314477580553</v>
          </cell>
          <cell r="I236">
            <v>6.9181059245587304E-2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>
            <v>8.8351902471483331E-7</v>
          </cell>
          <cell r="E237">
            <v>1.1003640351951902E-6</v>
          </cell>
          <cell r="F237">
            <v>1.0895503340792416</v>
          </cell>
          <cell r="G237">
            <v>0.83277102178118456</v>
          </cell>
          <cell r="H237">
            <v>0.13965698267132617</v>
          </cell>
          <cell r="I237">
            <v>6.9192155085589305E-2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0.17481355389271699</v>
          </cell>
          <cell r="E238">
            <v>3.1936353996198001E-3</v>
          </cell>
          <cell r="F238">
            <v>4.7589827476857399E-3</v>
          </cell>
          <cell r="G238">
            <v>4.7629497728565598E-3</v>
          </cell>
          <cell r="H238">
            <v>7.2893122730269197E-3</v>
          </cell>
          <cell r="I238">
            <v>6.2430244208483499E-3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0.17481446326160571</v>
          </cell>
          <cell r="E239">
            <v>0.11368606125116522</v>
          </cell>
          <cell r="F239">
            <v>0.11387817819382531</v>
          </cell>
          <cell r="G239">
            <v>0.11305697345233613</v>
          </cell>
          <cell r="H239">
            <v>3.1491176208708532E-2</v>
          </cell>
          <cell r="I239">
            <v>1.6055367226879971E-2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6.9181577376100636</v>
          </cell>
          <cell r="E240">
            <v>6.1977686249573329</v>
          </cell>
          <cell r="F240">
            <v>6.1775663547765172</v>
          </cell>
          <cell r="G240">
            <v>5.0814728031483813</v>
          </cell>
          <cell r="H240">
            <v>2.7239036490793564</v>
          </cell>
          <cell r="I240">
            <v>0.42185235153186995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655.81100881461703</v>
          </cell>
          <cell r="E241">
            <v>586.57234273461495</v>
          </cell>
          <cell r="F241">
            <v>583.24729701367198</v>
          </cell>
          <cell r="G241">
            <v>477.836192519669</v>
          </cell>
          <cell r="H241">
            <v>254.10331594766501</v>
          </cell>
          <cell r="I241">
            <v>39.0423310366156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8.8983854655986026</v>
          </cell>
          <cell r="E242">
            <v>7.958919168719337</v>
          </cell>
          <cell r="F242">
            <v>7.9138032159249914</v>
          </cell>
          <cell r="G242">
            <v>6.4835304276752854</v>
          </cell>
          <cell r="H242">
            <v>3.4478061865354772</v>
          </cell>
          <cell r="I242">
            <v>0.52974668977768868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6.67259448610453E-2</v>
          </cell>
          <cell r="F243">
            <v>1.12880850347082E-2</v>
          </cell>
          <cell r="G243">
            <v>4.2188249306828801E-3</v>
          </cell>
          <cell r="H243">
            <v>1.51312796313574E-2</v>
          </cell>
          <cell r="I243">
            <v>1.7112324755443099E-3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0.44233645553100243</v>
          </cell>
          <cell r="F244">
            <v>0.44476556229284481</v>
          </cell>
          <cell r="G244">
            <v>0.43575618662163546</v>
          </cell>
          <cell r="H244">
            <v>0.22103321925720867</v>
          </cell>
          <cell r="I244">
            <v>3.9879440192071097E-2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2.6674105140571928E-4</v>
          </cell>
          <cell r="F245">
            <v>9.376535556450097E-4</v>
          </cell>
          <cell r="G245">
            <v>3.0054369039803569E-3</v>
          </cell>
          <cell r="H245">
            <v>6.5211894993461601E-3</v>
          </cell>
          <cell r="I245">
            <v>1.3601902543809174E-3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0.69303403284065757</v>
          </cell>
          <cell r="E246">
            <v>0.75065006510990573</v>
          </cell>
          <cell r="F246">
            <v>1.655226043185372</v>
          </cell>
          <cell r="G246">
            <v>3.9943343686949504</v>
          </cell>
          <cell r="H246">
            <v>4.1727122300312613</v>
          </cell>
          <cell r="I246">
            <v>0.52700414651426419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0.69303403284065757</v>
          </cell>
          <cell r="E247">
            <v>0.7509168061613114</v>
          </cell>
          <cell r="F247">
            <v>1.6561636967410167</v>
          </cell>
          <cell r="G247">
            <v>3.9973398055989273</v>
          </cell>
          <cell r="H247">
            <v>4.1792334195306067</v>
          </cell>
          <cell r="I247">
            <v>0.5283643367686448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9.9857201330351106</v>
          </cell>
          <cell r="E248">
            <v>12.918774934206938</v>
          </cell>
          <cell r="F248">
            <v>14.222956079079964</v>
          </cell>
          <cell r="G248">
            <v>19.578286483487361</v>
          </cell>
          <cell r="H248">
            <v>22.309515566347102</v>
          </cell>
          <cell r="I248">
            <v>25.5356594686574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9.9857201330351106</v>
          </cell>
          <cell r="E249">
            <v>12.918774934206938</v>
          </cell>
          <cell r="F249">
            <v>14.222956079079964</v>
          </cell>
          <cell r="G249">
            <v>19.578286483487361</v>
          </cell>
          <cell r="H249">
            <v>22.309515566347102</v>
          </cell>
          <cell r="I249">
            <v>25.5356594686574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58.702346974460475</v>
          </cell>
          <cell r="F250">
            <v>61.319722053757069</v>
          </cell>
          <cell r="G250">
            <v>62.223971351583238</v>
          </cell>
          <cell r="H250">
            <v>63.279403216929111</v>
          </cell>
          <cell r="I250">
            <v>62.942221670778579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58.702346974460475</v>
          </cell>
          <cell r="F251">
            <v>61.319722053757069</v>
          </cell>
          <cell r="G251">
            <v>62.223971351583238</v>
          </cell>
          <cell r="H251">
            <v>63.279403216929111</v>
          </cell>
          <cell r="I251">
            <v>62.942221670778579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1.51466892557454E-4</v>
          </cell>
          <cell r="E252">
            <v>1.19220771853951E-3</v>
          </cell>
          <cell r="F252">
            <v>9.11267945461791E-4</v>
          </cell>
          <cell r="G252">
            <v>6.4079607060297302E-4</v>
          </cell>
          <cell r="H252">
            <v>5.9000942906581103E-2</v>
          </cell>
          <cell r="I252">
            <v>5.9564830344020496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6.6056827352464174</v>
          </cell>
          <cell r="E253">
            <v>6.5794258598200033</v>
          </cell>
          <cell r="F253">
            <v>6.5794970898829028</v>
          </cell>
          <cell r="G253">
            <v>6.5787720365018254</v>
          </cell>
          <cell r="H253">
            <v>6.6891364081927271</v>
          </cell>
          <cell r="I253">
            <v>6.6531866246296607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4.9500882199538479E-2</v>
          </cell>
          <cell r="E254">
            <v>2.6900897928651222E-2</v>
          </cell>
          <cell r="F254">
            <v>4.6176861237607225E-2</v>
          </cell>
          <cell r="G254">
            <v>0.24059939469854866</v>
          </cell>
          <cell r="H254">
            <v>0.2044097733960564</v>
          </cell>
          <cell r="I254">
            <v>0.42987296393413504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0.18144989258896679</v>
          </cell>
          <cell r="E255">
            <v>0.20416657601691857</v>
          </cell>
          <cell r="F255">
            <v>0.29145901118389583</v>
          </cell>
          <cell r="G255">
            <v>9.3396735378479354E-2</v>
          </cell>
          <cell r="H255">
            <v>0.10059815237764695</v>
          </cell>
          <cell r="I255">
            <v>0.16143013900720488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0.23095077478850537</v>
          </cell>
          <cell r="E256">
            <v>0.23106747394556984</v>
          </cell>
          <cell r="F256">
            <v>0.33763587242150306</v>
          </cell>
          <cell r="G256">
            <v>0.33399613007702766</v>
          </cell>
          <cell r="H256">
            <v>0.30500792577370323</v>
          </cell>
          <cell r="I256">
            <v>0.5913031029413397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4.5831669571529002E-4</v>
          </cell>
          <cell r="F257">
            <v>1.1525121543756651</v>
          </cell>
          <cell r="G257">
            <v>1.59021571314123</v>
          </cell>
          <cell r="H257">
            <v>2.1155325506223779</v>
          </cell>
          <cell r="I257">
            <v>2.5971177698409407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4.6590849625265752E-4</v>
          </cell>
          <cell r="F258">
            <v>0.9315877853457446</v>
          </cell>
          <cell r="G258">
            <v>1.0847843534018022</v>
          </cell>
          <cell r="H258">
            <v>1.4870772317016445</v>
          </cell>
          <cell r="I258">
            <v>2.2469896850934874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4.070464950279069E-4</v>
          </cell>
          <cell r="F259">
            <v>2.0840999397214079</v>
          </cell>
          <cell r="G259">
            <v>2.6750000665430318</v>
          </cell>
          <cell r="H259">
            <v>3.6026097823240235</v>
          </cell>
          <cell r="I259">
            <v>4.8441074549344263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4.3871031192675915E-2</v>
          </cell>
          <cell r="F260">
            <v>0.12428804191074801</v>
          </cell>
          <cell r="G260">
            <v>0.33084007641835539</v>
          </cell>
          <cell r="H260">
            <v>0.66524421111609078</v>
          </cell>
          <cell r="I260">
            <v>1.0902859088768315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4.3880922073631534E-2</v>
          </cell>
          <cell r="F261">
            <v>0.12430745877229768</v>
          </cell>
          <cell r="G261">
            <v>0.3308754838436182</v>
          </cell>
          <cell r="H261">
            <v>0.66530709378951858</v>
          </cell>
          <cell r="I261">
            <v>1.0903657409816121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8.1079525995156696E-3</v>
          </cell>
          <cell r="E262">
            <v>6.6130228659990499E-3</v>
          </cell>
          <cell r="F262">
            <v>2.2622637200086702E-2</v>
          </cell>
          <cell r="G262">
            <v>3.9751303496819303E-2</v>
          </cell>
          <cell r="H262">
            <v>7.1141378822853693E-2</v>
          </cell>
          <cell r="I262">
            <v>0.110680358144276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8.1079525995156696E-3</v>
          </cell>
          <cell r="E263">
            <v>1.160470682739748E-2</v>
          </cell>
          <cell r="F263">
            <v>3.2772433273520585E-2</v>
          </cell>
          <cell r="G263">
            <v>6.8144329945256696E-2</v>
          </cell>
          <cell r="H263">
            <v>0.12987657349161971</v>
          </cell>
          <cell r="I263">
            <v>0.17204359907733185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5.6104597116848174</v>
          </cell>
          <cell r="E264">
            <v>6.0771620515027376</v>
          </cell>
          <cell r="F264">
            <v>7.2422749525009502</v>
          </cell>
          <cell r="G264">
            <v>8.3994027121697172</v>
          </cell>
          <cell r="H264">
            <v>8.4180187947743743</v>
          </cell>
          <cell r="I264">
            <v>8.4227894915849131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6.0992754981328936</v>
          </cell>
          <cell r="E265">
            <v>6.6049033475409669</v>
          </cell>
          <cell r="F265">
            <v>7.8680930121132571</v>
          </cell>
          <cell r="G265">
            <v>9.1192210287327669</v>
          </cell>
          <cell r="H265">
            <v>9.1274510593923601</v>
          </cell>
          <cell r="I265">
            <v>9.1206669826468989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0.84984461098214004</v>
          </cell>
          <cell r="E266">
            <v>1.6765477640681101E-4</v>
          </cell>
          <cell r="F266">
            <v>1.9233842888058701E-4</v>
          </cell>
          <cell r="G266">
            <v>2.7631401839649402E-4</v>
          </cell>
          <cell r="H266">
            <v>7.8488244892390503E-5</v>
          </cell>
          <cell r="I266">
            <v>9.1488212803834899E-5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0.84984461098214004</v>
          </cell>
          <cell r="E267">
            <v>0.85001226575854705</v>
          </cell>
          <cell r="F267">
            <v>0.85020460418742805</v>
          </cell>
          <cell r="G267">
            <v>0.85048091820582405</v>
          </cell>
          <cell r="H267">
            <v>0.85099641574113705</v>
          </cell>
          <cell r="I267">
            <v>0.85108790395394096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0.31096594598514693</v>
          </cell>
          <cell r="E268">
            <v>0.39297338445046098</v>
          </cell>
          <cell r="F268">
            <v>1.2272378747709671</v>
          </cell>
          <cell r="G268">
            <v>3.8782643682992801</v>
          </cell>
          <cell r="H268">
            <v>3.8802173055468336</v>
          </cell>
          <cell r="I268">
            <v>3.9300144415188552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0.43736419969781587</v>
          </cell>
          <cell r="E269">
            <v>0.55270518206815944</v>
          </cell>
          <cell r="F269">
            <v>1.7260729602967197</v>
          </cell>
          <cell r="G269">
            <v>5.4546615587894189</v>
          </cell>
          <cell r="H269">
            <v>5.4574083059730425</v>
          </cell>
          <cell r="I269">
            <v>5.4583533909984103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1.9422292341596099E-2</v>
          </cell>
          <cell r="F270">
            <v>7.6372269860427097E-2</v>
          </cell>
          <cell r="G270">
            <v>0.15446068616871</v>
          </cell>
          <cell r="H270">
            <v>0.13016836210451199</v>
          </cell>
          <cell r="I270">
            <v>0.14694946101576201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3.6057947667617753E-2</v>
          </cell>
          <cell r="F271">
            <v>0.11140019928660561</v>
          </cell>
          <cell r="G271">
            <v>0.26402994049877909</v>
          </cell>
          <cell r="H271">
            <v>0.28728930864195268</v>
          </cell>
          <cell r="I271">
            <v>0.2576402399723518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2.9948676303929334E-2</v>
          </cell>
          <cell r="G272">
            <v>4.125042490060276E-2</v>
          </cell>
          <cell r="H272">
            <v>6.7275486048773689E-2</v>
          </cell>
          <cell r="I272">
            <v>7.0331042999356969E-2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3.3276307004365929E-2</v>
          </cell>
          <cell r="G273">
            <v>4.5833805445114152E-2</v>
          </cell>
          <cell r="H273">
            <v>7.4750540054192974E-2</v>
          </cell>
          <cell r="I273">
            <v>7.8145603332618913E-2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1.2225437921242001E-4</v>
          </cell>
          <cell r="F274">
            <v>3.42048564568118E-3</v>
          </cell>
          <cell r="G274">
            <v>9.9017033633377795E-4</v>
          </cell>
          <cell r="H274">
            <v>3.5112588061640602E-3</v>
          </cell>
          <cell r="I274">
            <v>3.0380425100713202E-3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1.2225437921242001E-4</v>
          </cell>
          <cell r="F275">
            <v>3.4912357687605909E-3</v>
          </cell>
          <cell r="G275">
            <v>4.456202322838396E-3</v>
          </cell>
          <cell r="H275">
            <v>7.0044635097278414E-3</v>
          </cell>
          <cell r="I275">
            <v>6.5276784321013697E-3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6.0948358628455879E-2</v>
          </cell>
          <cell r="H276">
            <v>5.6804567981267047E-2</v>
          </cell>
          <cell r="I276">
            <v>2.1797868790224894E-2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2.2271487429600625E-2</v>
          </cell>
          <cell r="H277">
            <v>5.0957579688302168E-2</v>
          </cell>
          <cell r="I277">
            <v>2.134157129254468E-2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8.321984605805649E-2</v>
          </cell>
          <cell r="H278">
            <v>0.10776214766956924</v>
          </cell>
          <cell r="I278">
            <v>4.3139440082769542E-2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0.68610369251225101</v>
          </cell>
          <cell r="E279">
            <v>0.74314356445880658</v>
          </cell>
          <cell r="F279">
            <v>1.6386737827535187</v>
          </cell>
          <cell r="G279">
            <v>3.9543910250079994</v>
          </cell>
          <cell r="H279">
            <v>4.1309851077309458</v>
          </cell>
          <cell r="I279">
            <v>0.52173410504912199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0.68610369251225101</v>
          </cell>
          <cell r="E280">
            <v>0.74314356445880658</v>
          </cell>
          <cell r="F280">
            <v>1.6386737827535187</v>
          </cell>
          <cell r="G280">
            <v>3.9543910250079994</v>
          </cell>
          <cell r="H280">
            <v>4.1309851077309458</v>
          </cell>
          <cell r="I280">
            <v>0.52173410504912199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0.69303403284065757</v>
          </cell>
          <cell r="E281">
            <v>0.75065006510990573</v>
          </cell>
          <cell r="F281">
            <v>1.655226043185372</v>
          </cell>
          <cell r="G281">
            <v>3.9943343686949504</v>
          </cell>
          <cell r="H281">
            <v>4.1727122300312613</v>
          </cell>
          <cell r="I281">
            <v>0.52700414651426419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>
            <v>2.6943953456649898E-6</v>
          </cell>
          <cell r="E282">
            <v>4.6021503285964202E-2</v>
          </cell>
          <cell r="F282">
            <v>9.2413753743353602E-2</v>
          </cell>
          <cell r="G282">
            <v>0.23590142007380799</v>
          </cell>
          <cell r="H282">
            <v>0.209809808065686</v>
          </cell>
          <cell r="I282">
            <v>2.7775785302235401E-2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7.5971963353872574E-2</v>
          </cell>
          <cell r="E283">
            <v>6.6061815526567397E-2</v>
          </cell>
          <cell r="F283">
            <v>0.1269000930581792</v>
          </cell>
          <cell r="G283">
            <v>0.3060317957935389</v>
          </cell>
          <cell r="H283">
            <v>0.32091632624839195</v>
          </cell>
          <cell r="I283">
            <v>6.1749618346996993E-2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2093.65741279856</v>
          </cell>
          <cell r="H284">
            <v>2077.4131983270299</v>
          </cell>
          <cell r="I284">
            <v>2063.7489081409499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2093.6574127985623</v>
          </cell>
          <cell r="H285">
            <v>2077.4131983270281</v>
          </cell>
          <cell r="I285">
            <v>2063.7489081409531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8.1588997834872279E-2</v>
          </cell>
          <cell r="F286">
            <v>8.1569132261521932E-2</v>
          </cell>
          <cell r="G286">
            <v>8.1546013129149303E-2</v>
          </cell>
          <cell r="H286">
            <v>8.1478972647561557E-2</v>
          </cell>
          <cell r="I286">
            <v>5.6443748254596415E-2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8.1588997834872279E-2</v>
          </cell>
          <cell r="F287">
            <v>8.1569132261521932E-2</v>
          </cell>
          <cell r="G287">
            <v>8.1546013129149303E-2</v>
          </cell>
          <cell r="H287">
            <v>8.1478972647561557E-2</v>
          </cell>
          <cell r="I287">
            <v>5.6443748254596415E-2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0.11331805254843372</v>
          </cell>
          <cell r="F288">
            <v>0.11329046147433593</v>
          </cell>
          <cell r="G288">
            <v>0.11325835156826297</v>
          </cell>
          <cell r="H288">
            <v>0.1131652397882799</v>
          </cell>
          <cell r="I288">
            <v>7.8394094798050595E-2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9.9373018493095003E-3</v>
          </cell>
          <cell r="F289">
            <v>1.87623608049855E-4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9.9373018493095003E-3</v>
          </cell>
          <cell r="F290">
            <v>1.0062462457662838E-2</v>
          </cell>
          <cell r="G290">
            <v>1.0006589865967083E-2</v>
          </cell>
          <cell r="H290">
            <v>1.1277257533698236E-2</v>
          </cell>
          <cell r="I290">
            <v>4.7664991168217055E-3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2.30915357357979E-5</v>
          </cell>
          <cell r="F292"/>
          <cell r="G292">
            <v>8.3390507148150106E-2</v>
          </cell>
          <cell r="H292">
            <v>0.11255434723919379</v>
          </cell>
          <cell r="I292">
            <v>7.429564091554107E-2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7.9766284772788687E-3</v>
          </cell>
          <cell r="H293">
            <v>7.8764513042242929E-3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3.3270471614009305E-5</v>
          </cell>
          <cell r="F294">
            <v>0.1134547471897084</v>
          </cell>
          <cell r="G294">
            <v>0.14377597863344344</v>
          </cell>
          <cell r="H294">
            <v>0.2371773762236668</v>
          </cell>
          <cell r="I294">
            <v>0.10782904939873472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1.1476952899176603E-2</v>
          </cell>
          <cell r="G295">
            <v>1.356669885888963E-2</v>
          </cell>
          <cell r="H295">
            <v>1.6055283282727723E-2</v>
          </cell>
          <cell r="I295">
            <v>1.7156191109842879E-2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2.5400296637790247E-2</v>
          </cell>
          <cell r="F296">
            <v>6.7989040948519722E-2</v>
          </cell>
          <cell r="G296">
            <v>7.6992935414899502E-2</v>
          </cell>
          <cell r="H296">
            <v>0.20637325865552422</v>
          </cell>
          <cell r="I296">
            <v>9.4256860730385875E-2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3.8063044333530843E-4</v>
          </cell>
          <cell r="F297">
            <v>3.8574862239407058E-2</v>
          </cell>
          <cell r="G297">
            <v>2.0764976434834645E-2</v>
          </cell>
          <cell r="H297">
            <v>3.8604022748350467E-2</v>
          </cell>
          <cell r="I297">
            <v>2.6784472143614204E-2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3.1267361564445736E-3</v>
          </cell>
          <cell r="F298">
            <v>6.0233814669561722E-2</v>
          </cell>
          <cell r="G298">
            <v>6.5764303724928225E-2</v>
          </cell>
          <cell r="H298">
            <v>8.9036919458477748E-2</v>
          </cell>
          <cell r="I298">
            <v>8.3397025711774528E-2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5.0754685830593914E-2</v>
          </cell>
          <cell r="F299">
            <v>7.0139016763455783E-2</v>
          </cell>
          <cell r="G299">
            <v>9.9232587046486229E-2</v>
          </cell>
          <cell r="H299">
            <v>0.2250315561220978</v>
          </cell>
          <cell r="I299">
            <v>0.37618153385223663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6.4835066768029539E-2</v>
          </cell>
          <cell r="F300">
            <v>8.0048166093548118E-2</v>
          </cell>
          <cell r="G300">
            <v>8.0879043061097153E-2</v>
          </cell>
          <cell r="H300">
            <v>0.10469782331216655</v>
          </cell>
          <cell r="I300">
            <v>7.8689938244857302E-2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0.24332705719468836</v>
          </cell>
          <cell r="F301">
            <v>0.36821094382241204</v>
          </cell>
          <cell r="G301">
            <v>0.99442913521993759</v>
          </cell>
          <cell r="H301">
            <v>2.0062091255615209</v>
          </cell>
          <cell r="I301">
            <v>3.8548448895765031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1.4425215775586446E-2</v>
          </cell>
          <cell r="F302">
            <v>7.7107339291247107E-2</v>
          </cell>
          <cell r="G302">
            <v>0.10919310144363108</v>
          </cell>
          <cell r="H302">
            <v>0.1421740138117169</v>
          </cell>
          <cell r="I302">
            <v>0.14216992204963946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5.7378607547212456E-3</v>
          </cell>
          <cell r="F303">
            <v>0.11104560849131573</v>
          </cell>
          <cell r="G303">
            <v>0.14424869799494247</v>
          </cell>
          <cell r="H303">
            <v>0.17494297014097912</v>
          </cell>
          <cell r="I303">
            <v>0.12625569305143669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1.0610796917956387E-2</v>
          </cell>
          <cell r="H304">
            <v>1.8231343747579158E-3</v>
          </cell>
          <cell r="I304">
            <v>1.7023064983392892E-2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44.577358666965999</v>
          </cell>
          <cell r="E305">
            <v>44.827791251497622</v>
          </cell>
          <cell r="F305">
            <v>44.633943789157605</v>
          </cell>
          <cell r="G305">
            <v>44.838725537542103</v>
          </cell>
          <cell r="H305">
            <v>45.05231946935492</v>
          </cell>
          <cell r="I305">
            <v>44.932541105804077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44.577358666965999</v>
          </cell>
          <cell r="E306">
            <v>44.827791251497622</v>
          </cell>
          <cell r="F306">
            <v>44.633943789157605</v>
          </cell>
          <cell r="G306">
            <v>44.838725537542103</v>
          </cell>
          <cell r="H306">
            <v>45.05231946935492</v>
          </cell>
          <cell r="I306">
            <v>44.932541105804077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0.193524038716513</v>
          </cell>
          <cell r="E307">
            <v>1.3981951078691399E-3</v>
          </cell>
          <cell r="F307">
            <v>1.1254571673491799E-3</v>
          </cell>
          <cell r="G307">
            <v>8.7563877458154602E-4</v>
          </cell>
          <cell r="H307">
            <v>7.8606590411016194E-3</v>
          </cell>
          <cell r="I307">
            <v>4.3106394467818996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4.7120607228469824</v>
          </cell>
          <cell r="E308">
            <v>4.7413823248510063</v>
          </cell>
          <cell r="F308">
            <v>4.7563541392830064</v>
          </cell>
          <cell r="G308">
            <v>4.7560116151392462</v>
          </cell>
          <cell r="H308">
            <v>4.7631720583387729</v>
          </cell>
          <cell r="I308">
            <v>4.7498769697395131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1.519824752661568</v>
          </cell>
          <cell r="F309">
            <v>1.579935756385487</v>
          </cell>
          <cell r="G309">
            <v>2.6178214832971336</v>
          </cell>
          <cell r="H309">
            <v>2.6180978714956669</v>
          </cell>
          <cell r="I309">
            <v>2.6180370963292869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1.519824752661568</v>
          </cell>
          <cell r="F310">
            <v>1.579935756385487</v>
          </cell>
          <cell r="G310">
            <v>2.6178214832971336</v>
          </cell>
          <cell r="H310">
            <v>2.6180978714956669</v>
          </cell>
          <cell r="I310">
            <v>2.6180370963292869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0.117434175596871</v>
          </cell>
          <cell r="F311">
            <v>4.6826497550272201E-3</v>
          </cell>
          <cell r="G311">
            <v>8.0254891611880999E-2</v>
          </cell>
          <cell r="H311">
            <v>8.8363598456517396E-5</v>
          </cell>
          <cell r="I311">
            <v>5.0505965162958098E-2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0.117434175596871</v>
          </cell>
          <cell r="F312">
            <v>0.12210777788606815</v>
          </cell>
          <cell r="G312">
            <v>0.2023343580616038</v>
          </cell>
          <cell r="H312">
            <v>0.20236486459942701</v>
          </cell>
          <cell r="I312">
            <v>0.20235052169096121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4.5561111661003096E-4</v>
          </cell>
          <cell r="E313">
            <v>4.5973656705815784E-4</v>
          </cell>
          <cell r="F313">
            <v>0.45174600088008887</v>
          </cell>
          <cell r="G313">
            <v>0.4370568884205725</v>
          </cell>
          <cell r="H313">
            <v>0.68203870531367938</v>
          </cell>
          <cell r="I313">
            <v>0.67831498024329873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>
            <v>3.0263706996436668E-7</v>
          </cell>
          <cell r="E314">
            <v>4.4417423085677915E-6</v>
          </cell>
          <cell r="F314">
            <v>0.45133112311742873</v>
          </cell>
          <cell r="G314">
            <v>0.43665348139110127</v>
          </cell>
          <cell r="H314">
            <v>0.68240958170350507</v>
          </cell>
          <cell r="I314">
            <v>0.67793271912519182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6.7615505386897298E-2</v>
          </cell>
          <cell r="E315">
            <v>2.7258201275603999E-4</v>
          </cell>
          <cell r="F315">
            <v>6.8971730015146698E-3</v>
          </cell>
          <cell r="G315">
            <v>2.2145239414843101E-4</v>
          </cell>
          <cell r="H315">
            <v>4.2948995131232598E-2</v>
          </cell>
          <cell r="I315">
            <v>5.03552989116932E-2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6.76165679398609E-2</v>
          </cell>
          <cell r="E316">
            <v>6.7889149952616995E-2</v>
          </cell>
          <cell r="F316">
            <v>7.4786322954131595E-2</v>
          </cell>
          <cell r="G316">
            <v>7.5007775348280098E-2</v>
          </cell>
          <cell r="H316">
            <v>0.11045348662039201</v>
          </cell>
          <cell r="I316">
            <v>0.109498138421162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2.3673400477583049</v>
          </cell>
          <cell r="F317">
            <v>2.4039559843415614</v>
          </cell>
          <cell r="G317">
            <v>4.0771327314827337</v>
          </cell>
          <cell r="H317">
            <v>4.0775435020042288</v>
          </cell>
          <cell r="I317">
            <v>4.0771455692295717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2.3673400477583049</v>
          </cell>
          <cell r="F318">
            <v>2.4039559843415614</v>
          </cell>
          <cell r="G318">
            <v>4.0771327314827337</v>
          </cell>
          <cell r="H318">
            <v>4.0775435020042288</v>
          </cell>
          <cell r="I318">
            <v>4.0771455692295717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0.182904723392802</v>
          </cell>
          <cell r="F319">
            <v>2.9143097618253401E-3</v>
          </cell>
          <cell r="G319">
            <v>0.12935500714575199</v>
          </cell>
          <cell r="H319">
            <v>9.5084299261893803E-5</v>
          </cell>
          <cell r="I319">
            <v>7.7733581940628002E-2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0.182904723392802</v>
          </cell>
          <cell r="F320">
            <v>0.185810013566098</v>
          </cell>
          <cell r="G320">
            <v>0.31513623158444615</v>
          </cell>
          <cell r="H320">
            <v>0.31518639435329976</v>
          </cell>
          <cell r="I320">
            <v>0.31513580101576649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1.9023322538711762</v>
          </cell>
          <cell r="F321">
            <v>1.9105517968953902</v>
          </cell>
          <cell r="G321">
            <v>3.0047715544149765</v>
          </cell>
          <cell r="H321">
            <v>3.276371743235857</v>
          </cell>
          <cell r="I321">
            <v>3.2758552052391114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1.9023322538711762</v>
          </cell>
          <cell r="F322">
            <v>1.9105517968953902</v>
          </cell>
          <cell r="G322">
            <v>3.0047715544149765</v>
          </cell>
          <cell r="H322">
            <v>3.276371743235857</v>
          </cell>
          <cell r="I322">
            <v>3.2758552052391114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0.146971165913834</v>
          </cell>
          <cell r="F323">
            <v>7.023349595995E-4</v>
          </cell>
          <cell r="G323">
            <v>8.4595546645139602E-2</v>
          </cell>
          <cell r="H323">
            <v>2.0669165856337299E-2</v>
          </cell>
          <cell r="I323">
            <v>6.21173802432348E-2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0.146971165913834</v>
          </cell>
          <cell r="F324">
            <v>0.14766674461202736</v>
          </cell>
          <cell r="G324">
            <v>0.23224250162731494</v>
          </cell>
          <cell r="H324">
            <v>0.25324400409980663</v>
          </cell>
          <cell r="I324">
            <v>0.25319190354944088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0.5232885419241714</v>
          </cell>
          <cell r="F325">
            <v>0.52798241333816165</v>
          </cell>
          <cell r="G325">
            <v>0.54375008149535997</v>
          </cell>
          <cell r="H325">
            <v>3.4689990048085169</v>
          </cell>
          <cell r="I325">
            <v>3.6018243770105673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0.5232885419241714</v>
          </cell>
          <cell r="F326">
            <v>0.52798241333816165</v>
          </cell>
          <cell r="G326">
            <v>0.54375008149535997</v>
          </cell>
          <cell r="H326">
            <v>3.4689990048085169</v>
          </cell>
          <cell r="I326">
            <v>3.6018243770105673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4.0404655725062501E-2</v>
          </cell>
          <cell r="F327">
            <v>3.8215799093851499E-4</v>
          </cell>
          <cell r="G327">
            <v>1.23045990851197E-3</v>
          </cell>
          <cell r="H327">
            <v>0.21466485961720699</v>
          </cell>
          <cell r="I327">
            <v>2.73988680522693E-2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4.0404655725062501E-2</v>
          </cell>
          <cell r="F328">
            <v>4.0782610338456017E-2</v>
          </cell>
          <cell r="G328">
            <v>4.2001830120920944E-2</v>
          </cell>
          <cell r="H328">
            <v>0.26812924954581063</v>
          </cell>
          <cell r="I328">
            <v>0.27838282548594745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1127.9889133904601</v>
          </cell>
          <cell r="E329">
            <v>1106.89157498903</v>
          </cell>
          <cell r="F329">
            <v>1114.0128265262999</v>
          </cell>
          <cell r="G329">
            <v>1100.0037303987001</v>
          </cell>
          <cell r="H329">
            <v>939.00516038987598</v>
          </cell>
          <cell r="I329">
            <v>448.77468007279498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18.999813257463369</v>
          </cell>
          <cell r="E330">
            <v>18.644450287935808</v>
          </cell>
          <cell r="F330">
            <v>18.764400446808295</v>
          </cell>
          <cell r="G330">
            <v>18.528431629056051</v>
          </cell>
          <cell r="H330">
            <v>15.816576283162812</v>
          </cell>
          <cell r="I330">
            <v>7.5591479799495493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19.999803428908837</v>
          </cell>
          <cell r="E331">
            <v>19.625737145195618</v>
          </cell>
          <cell r="F331">
            <v>19.752000470324518</v>
          </cell>
          <cell r="G331">
            <v>19.503612241111618</v>
          </cell>
          <cell r="H331">
            <v>16.649027666487168</v>
          </cell>
          <cell r="I331">
            <v>7.9569978736311091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1.31805341274126E-3</v>
          </cell>
          <cell r="F332">
            <v>1.09072213060218E-3</v>
          </cell>
          <cell r="G332">
            <v>3.1514265615613401E-4</v>
          </cell>
          <cell r="H332">
            <v>0.22542146279373601</v>
          </cell>
          <cell r="I332">
            <v>3.3957889328961599E-4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1.3481081380058504</v>
          </cell>
          <cell r="F333">
            <v>1.3486886675141918</v>
          </cell>
          <cell r="G333">
            <v>1.3471059113232318</v>
          </cell>
          <cell r="H333">
            <v>1.1271615981510255</v>
          </cell>
          <cell r="I333">
            <v>0.54460139493630788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0.65303994793901776</v>
          </cell>
          <cell r="F334">
            <v>0.65603808328470292</v>
          </cell>
          <cell r="G334">
            <v>0.66254143397716714</v>
          </cell>
          <cell r="H334">
            <v>3.8905900991960478</v>
          </cell>
          <cell r="I334">
            <v>3.9958765805666103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0.65303994793901776</v>
          </cell>
          <cell r="F335">
            <v>0.65603808328470292</v>
          </cell>
          <cell r="G335">
            <v>0.66254143397716714</v>
          </cell>
          <cell r="H335">
            <v>3.8905900991960478</v>
          </cell>
          <cell r="I335">
            <v>3.9958765805666103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5.0428821750283001E-2</v>
          </cell>
          <cell r="F336">
            <v>2.5768372783516701E-4</v>
          </cell>
          <cell r="G336">
            <v>5.1402869387682701E-4</v>
          </cell>
          <cell r="H336">
            <v>0.24740283712981501</v>
          </cell>
          <cell r="I336">
            <v>2.9467551608520999E-2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5.0428821750283001E-2</v>
          </cell>
          <cell r="F337">
            <v>5.0682288174741796E-2</v>
          </cell>
          <cell r="G337">
            <v>5.1185075241780231E-2</v>
          </cell>
          <cell r="H337">
            <v>0.30071792061049313</v>
          </cell>
          <cell r="I337">
            <v>0.30883822597734212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>
            <v>4.7584362814865212E-6</v>
          </cell>
          <cell r="E338">
            <v>3.7510862887070538E-6</v>
          </cell>
          <cell r="F338">
            <v>1.1396634809032107</v>
          </cell>
          <cell r="G338">
            <v>1.1214888249021537</v>
          </cell>
          <cell r="H338">
            <v>1.2678701108073214</v>
          </cell>
          <cell r="I338">
            <v>2.8929382804188126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2.8422528065252133E-5</v>
          </cell>
          <cell r="E339">
            <v>2.7421323095283964E-5</v>
          </cell>
          <cell r="F339">
            <v>1.1397534933266416</v>
          </cell>
          <cell r="G339">
            <v>1.1215777703684837</v>
          </cell>
          <cell r="H339">
            <v>1.2679695663695421</v>
          </cell>
          <cell r="I339">
            <v>2.8931064255161609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0.17016698254467499</v>
          </cell>
          <cell r="E340">
            <v>3.0215115243459501E-3</v>
          </cell>
          <cell r="F340">
            <v>6.9147272335472404E-3</v>
          </cell>
          <cell r="G340">
            <v>4.7146135400595399E-3</v>
          </cell>
          <cell r="H340">
            <v>5.9184119546027099E-2</v>
          </cell>
          <cell r="I340">
            <v>0.24705499318897201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0.17016698254467499</v>
          </cell>
          <cell r="E341">
            <v>0.1465228070126581</v>
          </cell>
          <cell r="F341">
            <v>0.1488377499645106</v>
          </cell>
          <cell r="G341">
            <v>0.1488919342956842</v>
          </cell>
          <cell r="H341">
            <v>0.17244765637076598</v>
          </cell>
          <cell r="I341">
            <v>0.33331143648250339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0.43725902354209362</v>
          </cell>
          <cell r="I342">
            <v>3.8553630287222269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0.43725902354209362</v>
          </cell>
          <cell r="I343">
            <v>3.8553630287222269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2.0327869601930799E-2</v>
          </cell>
          <cell r="I344">
            <v>0.26421710543932603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3.3769549706976688E-2</v>
          </cell>
          <cell r="I345">
            <v>0.29797382348719076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2.2418842390396599E-5</v>
          </cell>
          <cell r="F347">
            <v>5.6992654434138222E-2</v>
          </cell>
          <cell r="G347">
            <v>2.1689625134651908E-2</v>
          </cell>
          <cell r="H347">
            <v>3.3382014311509672E-3</v>
          </cell>
          <cell r="I347">
            <v>6.9763707560639432E-3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0.33947312545419944</v>
          </cell>
          <cell r="F348">
            <v>0.31432775236478039</v>
          </cell>
          <cell r="G348">
            <v>0.38333223479730838</v>
          </cell>
          <cell r="H348">
            <v>0.51061114287104148</v>
          </cell>
          <cell r="I348">
            <v>0.72970065322070532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1.7161810733442799E-2</v>
          </cell>
          <cell r="G349">
            <v>1.9474857896876249E-2</v>
          </cell>
          <cell r="H349">
            <v>2.3021509444767461E-2</v>
          </cell>
          <cell r="I349">
            <v>2.4815725871978084E-2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0.150245050944112</v>
          </cell>
          <cell r="F350">
            <v>0.18400121998958335</v>
          </cell>
          <cell r="G350">
            <v>0.16187337973400201</v>
          </cell>
          <cell r="H350">
            <v>0.1494262569502946</v>
          </cell>
          <cell r="I350">
            <v>0.10255750787793123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7.867894282310596E-2</v>
          </cell>
          <cell r="F351">
            <v>0.11139359016981774</v>
          </cell>
          <cell r="G351">
            <v>0.11842854753069966</v>
          </cell>
          <cell r="H351">
            <v>0.12783938442003401</v>
          </cell>
          <cell r="I351">
            <v>9.6783173204551626E-2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0.53668894549079305</v>
          </cell>
          <cell r="F352">
            <v>1.2178120659694327</v>
          </cell>
          <cell r="G352">
            <v>3.0982665917445371</v>
          </cell>
          <cell r="H352">
            <v>6.4086745552814017</v>
          </cell>
          <cell r="I352">
            <v>8.7564518695382656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2.8671537533002472E-3</v>
          </cell>
          <cell r="F353">
            <v>2.7451960264364269E-3</v>
          </cell>
          <cell r="G353">
            <v>1.7262248319481897E-2</v>
          </cell>
          <cell r="H353">
            <v>6.4660639489432584E-2</v>
          </cell>
          <cell r="I353">
            <v>4.0778120889548568E-2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7.1302936372558981E-2</v>
          </cell>
          <cell r="F354">
            <v>0.15072661257641004</v>
          </cell>
          <cell r="G354">
            <v>0.20016559354593785</v>
          </cell>
          <cell r="H354">
            <v>0.39126422957178558</v>
          </cell>
          <cell r="I354">
            <v>0.56646592897141312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7.3489735451737056E-3</v>
          </cell>
          <cell r="F355">
            <v>0.34611007461551435</v>
          </cell>
          <cell r="G355">
            <v>0.42327514040019959</v>
          </cell>
          <cell r="H355">
            <v>0.33064410284270679</v>
          </cell>
          <cell r="I355">
            <v>0.65718982098815748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2.393197926659545E-2</v>
          </cell>
          <cell r="F356">
            <v>0.16025764038123969</v>
          </cell>
          <cell r="G356">
            <v>0.21113448867049839</v>
          </cell>
          <cell r="H356">
            <v>0.2815875554343143</v>
          </cell>
          <cell r="I356">
            <v>0.31651956140885734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0.15222433418802175</v>
          </cell>
          <cell r="H357">
            <v>0.1819350840719878</v>
          </cell>
          <cell r="I357">
            <v>0.11116328130151255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9.697802466512842E-4</v>
          </cell>
          <cell r="F358">
            <v>0.24548265874941161</v>
          </cell>
          <cell r="G358">
            <v>0.27957748038556196</v>
          </cell>
          <cell r="H358">
            <v>0.42822863310731241</v>
          </cell>
          <cell r="I358">
            <v>0.15957354146615563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1.3363962325647652E-4</v>
          </cell>
          <cell r="F359"/>
          <cell r="G359">
            <v>2.2483127834056985E-2</v>
          </cell>
          <cell r="H359">
            <v>6.6703259138112996E-4</v>
          </cell>
          <cell r="I359">
            <v>4.4554151270872608E-3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0.82643988780590505</v>
          </cell>
          <cell r="F360">
            <v>0.84305513880714911</v>
          </cell>
          <cell r="G360">
            <v>0.84741579600210448</v>
          </cell>
          <cell r="H360">
            <v>0.862172612153149</v>
          </cell>
          <cell r="I360">
            <v>0.87120634835416833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0.82643988780591959</v>
          </cell>
          <cell r="F361">
            <v>0.84305513880714977</v>
          </cell>
          <cell r="G361">
            <v>0.84741579600210459</v>
          </cell>
          <cell r="H361">
            <v>0.862172612153149</v>
          </cell>
          <cell r="I361">
            <v>0.8712063483541681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3.7744158648554203E-2</v>
          </cell>
          <cell r="F362">
            <v>5.2742679556994196E-4</v>
          </cell>
          <cell r="G362">
            <v>3.64773132131084E-4</v>
          </cell>
          <cell r="H362">
            <v>1.8573756564029601E-2</v>
          </cell>
          <cell r="I362">
            <v>2.0218044212054798E-2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3.7744158648554203E-2</v>
          </cell>
          <cell r="F363">
            <v>3.818831835470933E-2</v>
          </cell>
          <cell r="G363">
            <v>3.8394180060459616E-2</v>
          </cell>
          <cell r="H363">
            <v>3.9248754683789751E-2</v>
          </cell>
          <cell r="I363">
            <v>3.9375123163385699E-2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0.44236791496621342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0.44236791496621342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3.4163659024860397E-2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3.4163659024860397E-2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1.6243884571365781E-2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1.6243884571365781E-2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1.22120075677903E-3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1.22120075677903E-3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49.621014235635258</v>
          </cell>
          <cell r="F372">
            <v>50.559249475322808</v>
          </cell>
          <cell r="G372">
            <v>52.025071229064295</v>
          </cell>
          <cell r="H372">
            <v>54.197084356169476</v>
          </cell>
          <cell r="I372">
            <v>56.66465149294352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49.621014235635258</v>
          </cell>
          <cell r="F373">
            <v>50.559249475322808</v>
          </cell>
          <cell r="G373">
            <v>52.025071229064295</v>
          </cell>
          <cell r="H373">
            <v>54.197084356169476</v>
          </cell>
          <cell r="I373">
            <v>56.66465149294352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8.4591654323733306E-2</v>
          </cell>
          <cell r="E374">
            <v>8.4646600114518203E-2</v>
          </cell>
          <cell r="F374">
            <v>5.1421977890407901E-2</v>
          </cell>
          <cell r="G374">
            <v>7.9851595269663594E-2</v>
          </cell>
          <cell r="H374">
            <v>5.1636356440233698E-2</v>
          </cell>
          <cell r="I374">
            <v>2.64185112896776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2.6149188863564437</v>
          </cell>
          <cell r="E375">
            <v>2.6994612171458643</v>
          </cell>
          <cell r="F375">
            <v>2.7505393061083119</v>
          </cell>
          <cell r="G375">
            <v>2.8297036370461743</v>
          </cell>
          <cell r="H375">
            <v>2.9481263248455916</v>
          </cell>
          <cell r="I375">
            <v>3.0819506146368716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0.34703086748899692</v>
          </cell>
          <cell r="F376">
            <v>0.39868438881192619</v>
          </cell>
          <cell r="G376">
            <v>0.46279190046791019</v>
          </cell>
          <cell r="H376">
            <v>0.63331854740130766</v>
          </cell>
          <cell r="I376">
            <v>0.85375765810456439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0.34703086748899692</v>
          </cell>
          <cell r="F377">
            <v>0.39868438881192619</v>
          </cell>
          <cell r="G377">
            <v>0.46279190046791019</v>
          </cell>
          <cell r="H377">
            <v>0.63331854740130766</v>
          </cell>
          <cell r="I377">
            <v>0.85375765810456439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0.35053622978686544</v>
          </cell>
          <cell r="F378">
            <v>0.40271150385043092</v>
          </cell>
          <cell r="G378">
            <v>0.46746656612920251</v>
          </cell>
          <cell r="H378">
            <v>0.63971570444576542</v>
          </cell>
          <cell r="I378">
            <v>0.86238147283289412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3.0659178892951298E-2</v>
          </cell>
          <cell r="F379">
            <v>5.5183132523525403E-3</v>
          </cell>
          <cell r="G379">
            <v>3.9108238964805E-3</v>
          </cell>
          <cell r="H379">
            <v>6.69578279909164E-3</v>
          </cell>
          <cell r="I379">
            <v>1.6390253868636399E-2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3.0659178892951298E-2</v>
          </cell>
          <cell r="F380">
            <v>3.6177492145303899E-2</v>
          </cell>
          <cell r="G380">
            <v>4.0088316041784401E-2</v>
          </cell>
          <cell r="H380">
            <v>5.7314087621205302E-2</v>
          </cell>
          <cell r="I380">
            <v>7.3704341489841604E-2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5.0282045263799827E-3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5.0282045263799827E-3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3.5274220443454998E-4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3.5274220443454998E-4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2.3678553830447724</v>
          </cell>
          <cell r="E385">
            <v>2.3079564108206863</v>
          </cell>
          <cell r="F385">
            <v>0.2325356062714827</v>
          </cell>
          <cell r="G385">
            <v>4.5606341630695185E-2</v>
          </cell>
          <cell r="H385">
            <v>5.5578060507378312E-2</v>
          </cell>
          <cell r="I385">
            <v>1.8747732657930595E-2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330.07547971165502</v>
          </cell>
          <cell r="E386">
            <v>321.24258150612297</v>
          </cell>
          <cell r="F386">
            <v>32.293708915904801</v>
          </cell>
          <cell r="G386">
            <v>6.3100117450230497</v>
          </cell>
          <cell r="H386">
            <v>7.6327203096799598</v>
          </cell>
          <cell r="I386">
            <v>2.5557570843973001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3.5606847865334901</v>
          </cell>
          <cell r="E387">
            <v>3.4654000162472762</v>
          </cell>
          <cell r="F387">
            <v>0.34836794947038585</v>
          </cell>
          <cell r="G387">
            <v>6.8069166612977877E-2</v>
          </cell>
          <cell r="H387">
            <v>8.2337867418338304E-2</v>
          </cell>
          <cell r="I387">
            <v>2.7570195085192081E-2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1.4657323361864801E-3</v>
          </cell>
          <cell r="F388">
            <v>1.1219794745107601E-3</v>
          </cell>
          <cell r="G388">
            <v>1.21971954053441E-3</v>
          </cell>
          <cell r="H388">
            <v>4.60347891646244E-3</v>
          </cell>
          <cell r="I388">
            <v>4.0791021932373202E-4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0.21422707431138555</v>
          </cell>
          <cell r="F389">
            <v>2.201156547612021E-2</v>
          </cell>
          <cell r="G389">
            <v>4.2880491156606637E-3</v>
          </cell>
          <cell r="H389">
            <v>5.1925489368186599E-3</v>
          </cell>
          <cell r="I389">
            <v>1.7404144397398301E-3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3.1303624919842107E-2</v>
          </cell>
          <cell r="E390">
            <v>1.4163753714014245E-2</v>
          </cell>
          <cell r="F390">
            <v>0.46607531122870721</v>
          </cell>
          <cell r="G390">
            <v>0.25226043458645753</v>
          </cell>
          <cell r="H390">
            <v>0.91363866081789513</v>
          </cell>
          <cell r="I390">
            <v>0.79227146052905839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6.2181831185096907</v>
          </cell>
          <cell r="E392">
            <v>5.4021687351849126</v>
          </cell>
          <cell r="F392">
            <v>5.8532320550519223</v>
          </cell>
          <cell r="G392">
            <v>4.4288089228875664</v>
          </cell>
          <cell r="H392">
            <v>3.7434418643602965</v>
          </cell>
          <cell r="I392">
            <v>1.7164304369355514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6.8138966255853797</v>
          </cell>
          <cell r="E393">
            <v>5.7923577067938341</v>
          </cell>
          <cell r="F393">
            <v>0.8957314999095729</v>
          </cell>
          <cell r="G393">
            <v>0.26042373855034368</v>
          </cell>
          <cell r="H393">
            <v>0.21914130491693679</v>
          </cell>
          <cell r="I393">
            <v>0.19635036150686411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0.54562983485184668</v>
          </cell>
          <cell r="E394">
            <v>0.5860108044770389</v>
          </cell>
          <cell r="F394">
            <v>0.37486132765836333</v>
          </cell>
          <cell r="G394">
            <v>0.36135650801830022</v>
          </cell>
          <cell r="H394">
            <v>0.35847810080426956</v>
          </cell>
          <cell r="I394">
            <v>0.2344053577676759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4.0842214988153824E-2</v>
          </cell>
          <cell r="E395">
            <v>1.0220395926521115E-2</v>
          </cell>
          <cell r="F395">
            <v>0.27479628206838796</v>
          </cell>
          <cell r="G395">
            <v>0.2990011756280278</v>
          </cell>
          <cell r="H395">
            <v>0.42840723724693036</v>
          </cell>
          <cell r="I395">
            <v>0.26119641076167938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4.8210212005652293E-2</v>
          </cell>
          <cell r="E396">
            <v>2.9999802940455594E-2</v>
          </cell>
          <cell r="F396">
            <v>0.13223695962653589</v>
          </cell>
          <cell r="G396">
            <v>0.13338867812550451</v>
          </cell>
          <cell r="H396">
            <v>0.12714082511493663</v>
          </cell>
          <cell r="I396">
            <v>0.12488960934285993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0.25505923702575889</v>
          </cell>
          <cell r="E397">
            <v>0.21566191462950379</v>
          </cell>
          <cell r="F397">
            <v>0.26694596350059902</v>
          </cell>
          <cell r="G397">
            <v>0.26940594680446861</v>
          </cell>
          <cell r="H397">
            <v>0.26293451212063651</v>
          </cell>
          <cell r="I397">
            <v>0.26106377549036591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1.2682756950559757</v>
          </cell>
          <cell r="E398">
            <v>1.4280028100314146</v>
          </cell>
          <cell r="F398">
            <v>1.5233196978154451</v>
          </cell>
          <cell r="G398">
            <v>1.6347128731743905</v>
          </cell>
          <cell r="H398">
            <v>1.6753334102937711</v>
          </cell>
          <cell r="I398">
            <v>1.4090776909202651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6.4757063996650235</v>
          </cell>
          <cell r="E399">
            <v>6.913588603337832</v>
          </cell>
          <cell r="F399">
            <v>6.596449638691035</v>
          </cell>
          <cell r="G399">
            <v>3.8839638149310658</v>
          </cell>
          <cell r="H399">
            <v>1.3443218542931514</v>
          </cell>
          <cell r="I399">
            <v>0.58885848695429521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1.6844800828608189</v>
          </cell>
          <cell r="E400">
            <v>1.978667748419469</v>
          </cell>
          <cell r="F400">
            <v>1.9562514725748179</v>
          </cell>
          <cell r="G400">
            <v>1.9420253536087879</v>
          </cell>
          <cell r="H400">
            <v>2.9070448661035591</v>
          </cell>
          <cell r="I400">
            <v>2.7842398513906188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3.1196751797958262</v>
          </cell>
          <cell r="E401">
            <v>3.5862766956852234</v>
          </cell>
          <cell r="F401">
            <v>8.0111783663320235</v>
          </cell>
          <cell r="G401">
            <v>12.548246346858004</v>
          </cell>
          <cell r="H401">
            <v>15.187089002763404</v>
          </cell>
          <cell r="I401">
            <v>18.145918905458874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0.17099002037050556</v>
          </cell>
          <cell r="G402">
            <v>0.20505523465650063</v>
          </cell>
          <cell r="H402">
            <v>0.47291580394242216</v>
          </cell>
          <cell r="I402">
            <v>0.18128305416156956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5.6695103756005496</v>
          </cell>
          <cell r="G403">
            <v>6.7632252834073903</v>
          </cell>
          <cell r="H403">
            <v>14.7687991928863</v>
          </cell>
          <cell r="I403">
            <v>5.4617330420472898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0.10052323360993864</v>
          </cell>
          <cell r="G404">
            <v>0.11991534190438635</v>
          </cell>
          <cell r="H404">
            <v>0.26185814171784183</v>
          </cell>
          <cell r="I404">
            <v>9.6839238334171893E-2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5.2740235778117898E-4</v>
          </cell>
          <cell r="F405">
            <v>1.6569140138265999E-2</v>
          </cell>
          <cell r="G405">
            <v>5.2830971999603797E-4</v>
          </cell>
          <cell r="H405">
            <v>7.5674693150793899E-3</v>
          </cell>
          <cell r="I405">
            <v>1.7486519769772E-4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5.2513755390421314E-4</v>
          </cell>
          <cell r="F406">
            <v>1.7046543255784381E-2</v>
          </cell>
          <cell r="G406">
            <v>1.7506785715683169E-2</v>
          </cell>
          <cell r="H406">
            <v>3.726977790802815E-2</v>
          </cell>
          <cell r="I406">
            <v>1.6817149632623759E-2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D407">
            <v>2.49917444577197E-4</v>
          </cell>
          <cell r="E407">
            <v>3.045628084365379E-4</v>
          </cell>
          <cell r="F407">
            <v>0.51179411740338354</v>
          </cell>
          <cell r="G407">
            <v>0.30426016354375901</v>
          </cell>
          <cell r="H407">
            <v>1.4253728847865328</v>
          </cell>
          <cell r="I407">
            <v>2.7472774392539181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D408">
            <v>3.637657445096461E-4</v>
          </cell>
          <cell r="E408">
            <v>4.1385716722912514E-4</v>
          </cell>
          <cell r="F408">
            <v>0.66042507197070777</v>
          </cell>
          <cell r="G408">
            <v>0.38037101943321028</v>
          </cell>
          <cell r="H408">
            <v>1.6769551252507848</v>
          </cell>
          <cell r="I408">
            <v>3.0526076767206138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0.23653820969009101</v>
          </cell>
          <cell r="E409">
            <v>3.1356441211343499E-3</v>
          </cell>
          <cell r="F409">
            <v>4.4238271056015101E-3</v>
          </cell>
          <cell r="G409">
            <v>5.9232571884204697E-3</v>
          </cell>
          <cell r="H409">
            <v>3.6400903316039297E-2</v>
          </cell>
          <cell r="I409">
            <v>0.123931988508991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0.23653820969009101</v>
          </cell>
          <cell r="E410">
            <v>0.101363587646321</v>
          </cell>
          <cell r="F410">
            <v>0.10136014443480099</v>
          </cell>
          <cell r="G410">
            <v>0.10223009897948701</v>
          </cell>
          <cell r="H410">
            <v>0.10208061652990592</v>
          </cell>
          <cell r="I410">
            <v>0.17268346015416144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1928.7477104706199</v>
          </cell>
          <cell r="E411">
            <v>1538.5650799058501</v>
          </cell>
          <cell r="F411">
            <v>1536.6505088017</v>
          </cell>
          <cell r="G411">
            <v>1503.5053633161499</v>
          </cell>
          <cell r="H411">
            <v>961.09497652054904</v>
          </cell>
          <cell r="I411">
            <v>9.0263603131140506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23.44418576160011</v>
          </cell>
          <cell r="E412">
            <v>18.701463827439976</v>
          </cell>
          <cell r="F412">
            <v>18.678191960219721</v>
          </cell>
          <cell r="G412">
            <v>18.275308294491843</v>
          </cell>
          <cell r="H412">
            <v>11.682237672541721</v>
          </cell>
          <cell r="I412">
            <v>0.10971661393710541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26.170253873414062</v>
          </cell>
          <cell r="E413">
            <v>20.876052644584149</v>
          </cell>
          <cell r="F413">
            <v>20.850074746291764</v>
          </cell>
          <cell r="G413">
            <v>20.40034414268856</v>
          </cell>
          <cell r="H413">
            <v>13.040637401907027</v>
          </cell>
          <cell r="I413">
            <v>0.12247435974374557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2.15024808913283E-4</v>
          </cell>
          <cell r="F414">
            <v>4.7411807133548601E-4</v>
          </cell>
          <cell r="G414">
            <v>1.9500511082708199E-4</v>
          </cell>
          <cell r="H414">
            <v>8.7859770700186704E-2</v>
          </cell>
          <cell r="I414">
            <v>1.19789413211359E-4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1.6553802508372217</v>
          </cell>
          <cell r="F415">
            <v>1.65486067728117</v>
          </cell>
          <cell r="G415">
            <v>1.6530594677380119</v>
          </cell>
          <cell r="H415">
            <v>0.83181504371947557</v>
          </cell>
          <cell r="I415">
            <v>1.3182626953590015E-2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0.1357134466075636</v>
          </cell>
          <cell r="G416">
            <v>0.14605452700081009</v>
          </cell>
          <cell r="H416">
            <v>0.45053313208339274</v>
          </cell>
          <cell r="I416">
            <v>0.20304229172504878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3.8271191943332998</v>
          </cell>
          <cell r="G417">
            <v>3.9603246744450402</v>
          </cell>
          <cell r="H417">
            <v>11.445976869145699</v>
          </cell>
          <cell r="I417">
            <v>4.8938398518345103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0.1357134466075636</v>
          </cell>
          <cell r="G418">
            <v>0.14605452700081009</v>
          </cell>
          <cell r="H418">
            <v>0.45053313208339274</v>
          </cell>
          <cell r="I418">
            <v>0.20304229172504878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6.7856723303781813E-2</v>
          </cell>
          <cell r="G419">
            <v>7.021852259654332E-2</v>
          </cell>
          <cell r="H419">
            <v>0.20294285228981654</v>
          </cell>
          <cell r="I419">
            <v>8.6770210138909717E-2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3.4218380686273101E-4</v>
          </cell>
          <cell r="F420">
            <v>1.45652993663097E-2</v>
          </cell>
          <cell r="G420">
            <v>2.0534137949161001E-4</v>
          </cell>
          <cell r="H420">
            <v>1.10964890402426E-2</v>
          </cell>
          <cell r="I420">
            <v>1.9602419047032299E-4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3.4218380686273101E-4</v>
          </cell>
          <cell r="F421">
            <v>1.4887063327675414E-2</v>
          </cell>
          <cell r="G421">
            <v>1.4990638047090662E-2</v>
          </cell>
          <cell r="H421">
            <v>4.0016116491932326E-2</v>
          </cell>
          <cell r="I421">
            <v>1.9320023187056452E-2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D422">
            <v>2.4886101820687309E-4</v>
          </cell>
          <cell r="E422">
            <v>1.2102295257104873E-4</v>
          </cell>
          <cell r="F422">
            <v>1.1192697319487953E-4</v>
          </cell>
          <cell r="G422">
            <v>0.10695779305195063</v>
          </cell>
          <cell r="H422">
            <v>0.1906090053510146</v>
          </cell>
          <cell r="I422">
            <v>6.8412403257625584E-2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D423">
            <v>1.3251564591122898E-4</v>
          </cell>
          <cell r="E423">
            <v>3.0060796526013353E-4</v>
          </cell>
          <cell r="F423">
            <v>2.908821768675832E-4</v>
          </cell>
          <cell r="G423">
            <v>5.7171296382033865E-3</v>
          </cell>
          <cell r="H423">
            <v>3.1488360239782225E-3</v>
          </cell>
          <cell r="I423">
            <v>6.7230277043743595E-3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E424">
            <v>2.2076013301193582E-4</v>
          </cell>
          <cell r="F424">
            <v>2.1930458725185183E-4</v>
          </cell>
          <cell r="G424">
            <v>5.0728446861080445E-4</v>
          </cell>
          <cell r="H424">
            <v>7.0580269560402181E-4</v>
          </cell>
          <cell r="I424">
            <v>5.7321054749900143E-4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D425">
            <v>3.8137666411810204E-4</v>
          </cell>
          <cell r="E425">
            <v>6.4239105084311842E-4</v>
          </cell>
          <cell r="F425">
            <v>6.2211373731431451E-4</v>
          </cell>
          <cell r="G425">
            <v>0.11318220715876477</v>
          </cell>
          <cell r="H425">
            <v>0.1944636440705968</v>
          </cell>
          <cell r="I425">
            <v>7.5708641509499006E-2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2.4922795747424897E-3</v>
          </cell>
          <cell r="G426">
            <v>3.1422072850348158E-3</v>
          </cell>
          <cell r="H426">
            <v>3.800354609004923E-3</v>
          </cell>
          <cell r="I426">
            <v>3.9296484387361386E-3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2.4922795747424897E-3</v>
          </cell>
          <cell r="G427">
            <v>3.1422072850348158E-3</v>
          </cell>
          <cell r="H427">
            <v>3.800354609004923E-3</v>
          </cell>
          <cell r="I427">
            <v>3.9296484387361386E-3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4.2204641994650396E-6</v>
          </cell>
          <cell r="F428">
            <v>1.1111472464560601E-4</v>
          </cell>
          <cell r="G428">
            <v>3.6426558902355698E-5</v>
          </cell>
          <cell r="H428">
            <v>4.3923812734400597E-6</v>
          </cell>
          <cell r="I428">
            <v>2.1133744285326799E-6</v>
          </cell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4.2204641994650396E-6</v>
          </cell>
          <cell r="F429">
            <v>1.1218481302500241E-4</v>
          </cell>
          <cell r="G429">
            <v>1.4733034071450588E-4</v>
          </cell>
          <cell r="H429">
            <v>1.8140981721085278E-4</v>
          </cell>
          <cell r="I429">
            <v>1.8494148345141035E-4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0.13222272859303036</v>
          </cell>
          <cell r="G430">
            <v>0.13501856761291817</v>
          </cell>
          <cell r="H430">
            <v>0.13919995661638368</v>
          </cell>
          <cell r="I430">
            <v>0.13990319563544668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0.13222272859303036</v>
          </cell>
          <cell r="G431">
            <v>0.13501856761291817</v>
          </cell>
          <cell r="H431">
            <v>0.13919995661638368</v>
          </cell>
          <cell r="I431">
            <v>0.13990319563544668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6.7871857374717497E-3</v>
          </cell>
          <cell r="G432">
            <v>3.8158726753091698E-4</v>
          </cell>
          <cell r="H432">
            <v>9.7013642474862907E-3</v>
          </cell>
          <cell r="I432">
            <v>9.4263121736072892E-3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1.9202569514309261E-2</v>
          </cell>
          <cell r="G433">
            <v>1.9584156781840181E-2</v>
          </cell>
          <cell r="H433">
            <v>2.01869175072227E-2</v>
          </cell>
          <cell r="I433">
            <v>2.0283502995842199E-2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0.27085909340928421</v>
          </cell>
          <cell r="G434">
            <v>0.27644423824533504</v>
          </cell>
          <cell r="H434">
            <v>0.74100410161372465</v>
          </cell>
          <cell r="I434">
            <v>0.31298939249622021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7.7153802365068804</v>
          </cell>
          <cell r="G435">
            <v>7.6428701161945503</v>
          </cell>
          <cell r="H435">
            <v>19.348440431025001</v>
          </cell>
          <cell r="I435">
            <v>7.74236918280124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0.27085909340928421</v>
          </cell>
          <cell r="G436">
            <v>0.27644423824533504</v>
          </cell>
          <cell r="H436">
            <v>0.74100410161372465</v>
          </cell>
          <cell r="I436">
            <v>0.31298939249622021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0.13679752192388089</v>
          </cell>
          <cell r="G437">
            <v>0.13551188149281129</v>
          </cell>
          <cell r="H437">
            <v>0.34305745445079872</v>
          </cell>
          <cell r="I437">
            <v>0.13727604934044749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8.0899009693545594E-5</v>
          </cell>
          <cell r="E438">
            <v>6.15017765982326E-3</v>
          </cell>
          <cell r="F438">
            <v>1.7464379629592401E-2</v>
          </cell>
          <cell r="G438">
            <v>1.94963803277945E-3</v>
          </cell>
          <cell r="H438">
            <v>1.9632689425767201E-2</v>
          </cell>
          <cell r="I438">
            <v>4.6326596047707198E-4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8.0899009693545594E-5</v>
          </cell>
          <cell r="E439">
            <v>6.225048277770949E-3</v>
          </cell>
          <cell r="F439">
            <v>2.3558998020157075E-2</v>
          </cell>
          <cell r="G439">
            <v>2.5433981179744186E-2</v>
          </cell>
          <cell r="H439">
            <v>5.8017999379497323E-2</v>
          </cell>
          <cell r="I439">
            <v>2.9059595599861997E-2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D440">
            <v>1.2355157807203835E-4</v>
          </cell>
          <cell r="E440">
            <v>2.4830540871656499E-3</v>
          </cell>
          <cell r="F440">
            <v>0.13707984053394959</v>
          </cell>
          <cell r="G440">
            <v>4.1431708648796202E-2</v>
          </cell>
          <cell r="H440">
            <v>0.17417490469456373</v>
          </cell>
          <cell r="I440">
            <v>2.0191444330811513E-2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E441">
            <v>3.6403907099154693E-4</v>
          </cell>
          <cell r="F441">
            <v>6.1213735626421877E-4</v>
          </cell>
          <cell r="G441">
            <v>8.6348836070877137E-4</v>
          </cell>
          <cell r="H441">
            <v>1.2514315277497932E-3</v>
          </cell>
          <cell r="I441">
            <v>1.655258490009555E-3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D442">
            <v>2.5782538851412619E-4</v>
          </cell>
          <cell r="E442">
            <v>6.2696084304806488E-3</v>
          </cell>
          <cell r="F442">
            <v>0.46659206502532108</v>
          </cell>
          <cell r="G442">
            <v>0.62371093470351491</v>
          </cell>
          <cell r="H442">
            <v>0.43407106765723685</v>
          </cell>
          <cell r="I442">
            <v>0.73456929513130698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D443">
            <v>3.8137696658616457E-4</v>
          </cell>
          <cell r="E443">
            <v>9.1167015886378395E-3</v>
          </cell>
          <cell r="F443">
            <v>0.60428404291553528</v>
          </cell>
          <cell r="G443">
            <v>0.66600613171302003</v>
          </cell>
          <cell r="H443">
            <v>0.60949740387955043</v>
          </cell>
          <cell r="I443">
            <v>0.75641599795212755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0.54833188348536155</v>
          </cell>
          <cell r="F444">
            <v>1.5979438336759981</v>
          </cell>
          <cell r="G444">
            <v>3.551079664829448</v>
          </cell>
          <cell r="H444">
            <v>6.9037530390952293</v>
          </cell>
          <cell r="I444">
            <v>9.2182001432331813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0.16854463631722189</v>
          </cell>
          <cell r="F445">
            <v>0.47938315010279903</v>
          </cell>
          <cell r="G445">
            <v>1.0243499033161856</v>
          </cell>
          <cell r="H445">
            <v>1.8658791997554651</v>
          </cell>
          <cell r="I445">
            <v>2.3636410623674831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0.54833188348536155</v>
          </cell>
          <cell r="F446">
            <v>1.5979438336759981</v>
          </cell>
          <cell r="G446">
            <v>3.551079664829448</v>
          </cell>
          <cell r="H446">
            <v>6.9037530390952293</v>
          </cell>
          <cell r="I446">
            <v>9.2182001432331813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4.9437141112093699E-2</v>
          </cell>
          <cell r="F447">
            <v>8.9864495128055902E-2</v>
          </cell>
          <cell r="G447">
            <v>0.150416563114702</v>
          </cell>
          <cell r="H447">
            <v>0.30845287752189698</v>
          </cell>
          <cell r="I447">
            <v>0.454508763894582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4.9437141112093699E-2</v>
          </cell>
          <cell r="F448">
            <v>0.13927768884334477</v>
          </cell>
          <cell r="G448">
            <v>0.28960816726708499</v>
          </cell>
          <cell r="H448">
            <v>0.55197022680086116</v>
          </cell>
          <cell r="I448">
            <v>0.73118001934717192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0.7607070004721479</v>
          </cell>
          <cell r="H449">
            <v>8.6806216320476324</v>
          </cell>
          <cell r="I449">
            <v>6.5915108154747095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0.7607070004721479</v>
          </cell>
          <cell r="H450">
            <v>8.6806216320476324</v>
          </cell>
          <cell r="I450">
            <v>6.5915108154747095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4.54851952035739E-2</v>
          </cell>
          <cell r="H451">
            <v>0.271594411520997</v>
          </cell>
          <cell r="I451">
            <v>0.14173429180472499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4.54851952035739E-2</v>
          </cell>
          <cell r="H452">
            <v>0.31957470699060098</v>
          </cell>
          <cell r="I452">
            <v>0.23476114824769301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D453">
            <v>3.3788739498044054E-6</v>
          </cell>
          <cell r="E453">
            <v>0.55458976271709381</v>
          </cell>
          <cell r="F453">
            <v>0.58717830488010658</v>
          </cell>
          <cell r="G453">
            <v>0.44541581892341947</v>
          </cell>
          <cell r="H453">
            <v>9.8512152482379003E-2</v>
          </cell>
          <cell r="I453">
            <v>4.0401514132653013E-2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2.2425493182017827E-5</v>
          </cell>
          <cell r="E454">
            <v>0.55464233241290251</v>
          </cell>
          <cell r="F454">
            <v>0.58723193108795269</v>
          </cell>
          <cell r="G454">
            <v>0.44546775658195148</v>
          </cell>
          <cell r="H454">
            <v>9.8540977081650688E-2</v>
          </cell>
          <cell r="I454">
            <v>4.0426762196130124E-2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0.18519882260127701</v>
          </cell>
          <cell r="E455">
            <v>3.0837554406580999E-3</v>
          </cell>
          <cell r="F455">
            <v>4.6095709497173702E-3</v>
          </cell>
          <cell r="G455">
            <v>4.6490330968229103E-3</v>
          </cell>
          <cell r="H455">
            <v>4.8981800193410099E-3</v>
          </cell>
          <cell r="I455">
            <v>4.0725825377414902E-3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0.18519882260127701</v>
          </cell>
          <cell r="E456">
            <v>7.7138553618207983E-2</v>
          </cell>
          <cell r="F456">
            <v>7.7447026828747989E-2</v>
          </cell>
          <cell r="G456">
            <v>7.6829156521742992E-2</v>
          </cell>
          <cell r="H456">
            <v>2.2345221479079372E-2</v>
          </cell>
          <cell r="I456">
            <v>9.9799903583014191E-3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0.14924630630729355</v>
          </cell>
          <cell r="H457">
            <v>0.17700540218562977</v>
          </cell>
          <cell r="I457">
            <v>8.8855484802483745E-2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0.15075384475484185</v>
          </cell>
          <cell r="H458">
            <v>0.17879333554104024</v>
          </cell>
          <cell r="I458">
            <v>8.975301495200376E-2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0.14924630630729355</v>
          </cell>
          <cell r="H459">
            <v>0.17700540218562977</v>
          </cell>
          <cell r="I459">
            <v>8.8855484802483745E-2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1.7585491002391498E-2</v>
          </cell>
          <cell r="H460">
            <v>1.5919461614096801E-2</v>
          </cell>
          <cell r="I460">
            <v>7.0705857422370998E-3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1.7585491002391498E-2</v>
          </cell>
          <cell r="H461">
            <v>2.3306098520298503E-2</v>
          </cell>
          <cell r="I461">
            <v>1.16684690172974E-2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0.36984106688443508</v>
          </cell>
          <cell r="G463">
            <v>0.43364391567303806</v>
          </cell>
          <cell r="H463">
            <v>0.45071101840023403</v>
          </cell>
          <cell r="I463">
            <v>0.30361406830240661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61.717616168108215</v>
          </cell>
          <cell r="E464">
            <v>58.245651373063346</v>
          </cell>
          <cell r="F464">
            <v>57.200025526021889</v>
          </cell>
          <cell r="G464">
            <v>56.147464486409937</v>
          </cell>
          <cell r="H464">
            <v>56.875767411805633</v>
          </cell>
          <cell r="I464">
            <v>57.03108357853781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1.4012451441740035</v>
          </cell>
          <cell r="F465">
            <v>3.1342408239346842</v>
          </cell>
          <cell r="G465">
            <v>4.807998738107111</v>
          </cell>
          <cell r="H465">
            <v>5.0208271520611651</v>
          </cell>
          <cell r="I465">
            <v>6.3420152159461844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3.9714673935374174</v>
          </cell>
          <cell r="F466">
            <v>3.9780049235902162</v>
          </cell>
          <cell r="G466">
            <v>4.0726942986562165</v>
          </cell>
          <cell r="H466">
            <v>6.069414270455483</v>
          </cell>
          <cell r="I466">
            <v>6.5565012515202712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9.8143423750799599</v>
          </cell>
          <cell r="E467">
            <v>10.335537369102084</v>
          </cell>
          <cell r="F467">
            <v>10.429110231100415</v>
          </cell>
          <cell r="G467">
            <v>11.157921155918272</v>
          </cell>
          <cell r="H467">
            <v>11.062173152460277</v>
          </cell>
          <cell r="I467">
            <v>13.017519493543121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6.808294766273594E-2</v>
          </cell>
          <cell r="E468">
            <v>8.5943735540674596E-2</v>
          </cell>
          <cell r="F468">
            <v>0.12399677357935478</v>
          </cell>
          <cell r="G468">
            <v>0.1275673383761145</v>
          </cell>
          <cell r="H468">
            <v>0.13252143660250273</v>
          </cell>
          <cell r="I468">
            <v>0.13561574439571072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2.8266534146057882E-3</v>
          </cell>
          <cell r="F469">
            <v>6.2354225231167251E-2</v>
          </cell>
          <cell r="G469">
            <v>6.9556940698879702E-2</v>
          </cell>
          <cell r="H469">
            <v>8.9742265675873206E-2</v>
          </cell>
          <cell r="I469">
            <v>5.7557797602869179E-2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2.8112706229085037E-3</v>
          </cell>
          <cell r="F470">
            <v>6.3572689511732575E-2</v>
          </cell>
          <cell r="G470">
            <v>7.7822345340537183E-2</v>
          </cell>
          <cell r="H470">
            <v>0.12047666451080374</v>
          </cell>
          <cell r="I470">
            <v>6.5242021215136545E-2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5.6379240375142954E-3</v>
          </cell>
          <cell r="F471">
            <v>0.12592691474289983</v>
          </cell>
          <cell r="G471">
            <v>0.14737928603941677</v>
          </cell>
          <cell r="H471">
            <v>0.21021893018667703</v>
          </cell>
          <cell r="I471">
            <v>0.12279981881800564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2.3100171577759999E-2</v>
          </cell>
          <cell r="G472">
            <v>1.9388707538690451E-2</v>
          </cell>
          <cell r="H472">
            <v>3.2509898276053009E-2</v>
          </cell>
          <cell r="I472">
            <v>1.0410721660297261E-2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2.3108330672028336E-2</v>
          </cell>
          <cell r="G473">
            <v>1.9396896114736464E-2</v>
          </cell>
          <cell r="H473">
            <v>3.2520147216126526E-2</v>
          </cell>
          <cell r="I473">
            <v>1.0417664377706389E-2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4.2977769244863101E-3</v>
          </cell>
          <cell r="E474">
            <v>8.2285036895040506E-5</v>
          </cell>
          <cell r="F474">
            <v>7.5934710044921602E-3</v>
          </cell>
          <cell r="G474">
            <v>2.8758399500125801E-3</v>
          </cell>
          <cell r="H474">
            <v>4.3965914043618999E-3</v>
          </cell>
          <cell r="I474">
            <v>2.2953819668485101E-3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4.2977769244863101E-3</v>
          </cell>
          <cell r="E475">
            <v>1.2108377158241007E-4</v>
          </cell>
          <cell r="F475">
            <v>7.6650006700813896E-3</v>
          </cell>
          <cell r="G475">
            <v>7.7340731963791692E-3</v>
          </cell>
          <cell r="H475">
            <v>1.2358330468023392E-2</v>
          </cell>
          <cell r="I475">
            <v>4.9198808594253596E-3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0.43736419969781587</v>
          </cell>
          <cell r="E476">
            <v>0.55270518206815944</v>
          </cell>
          <cell r="F476">
            <v>1.7260729602967197</v>
          </cell>
          <cell r="G476">
            <v>5.4546615587894189</v>
          </cell>
          <cell r="H476">
            <v>5.4574083059730425</v>
          </cell>
          <cell r="I476">
            <v>5.4583533909984103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0.43736419969781587</v>
          </cell>
          <cell r="E477">
            <v>0.55270518206815944</v>
          </cell>
          <cell r="F477">
            <v>1.7260729602967197</v>
          </cell>
          <cell r="G477">
            <v>5.4546615587894189</v>
          </cell>
          <cell r="H477">
            <v>5.4574083059730425</v>
          </cell>
          <cell r="I477">
            <v>5.4583533909984103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1.7128716211050762E-2</v>
          </cell>
          <cell r="H478">
            <v>4.0077851663117267E-2</v>
          </cell>
          <cell r="I478">
            <v>1.6894534684613421E-2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3.1627817279568815E-2</v>
          </cell>
          <cell r="H479">
            <v>4.530280234348099E-2</v>
          </cell>
          <cell r="I479">
            <v>1.7406827687023549E-2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4.8756533490619591E-2</v>
          </cell>
          <cell r="H480">
            <v>8.5380654006598306E-2</v>
          </cell>
          <cell r="I480">
            <v>3.430136237163698E-2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1644.1922880790801</v>
          </cell>
          <cell r="E481">
            <v>1351.0882139493201</v>
          </cell>
          <cell r="F481">
            <v>1714.4368808814299</v>
          </cell>
          <cell r="G481">
            <v>1906.6483589731199</v>
          </cell>
          <cell r="H481">
            <v>1571.9330652016299</v>
          </cell>
          <cell r="I481">
            <v>727.85515729829694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29.358436839823277</v>
          </cell>
          <cell r="E482">
            <v>28.508707354519817</v>
          </cell>
          <cell r="F482">
            <v>30.431838876638615</v>
          </cell>
          <cell r="G482">
            <v>33.754779177206906</v>
          </cell>
          <cell r="H482">
            <v>27.925924787086259</v>
          </cell>
          <cell r="I482">
            <v>13.011057151279386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29.152345533317014</v>
          </cell>
          <cell r="E483">
            <v>23.95546478633554</v>
          </cell>
          <cell r="F483">
            <v>30.397817036904865</v>
          </cell>
          <cell r="G483">
            <v>33.805821967608516</v>
          </cell>
          <cell r="H483">
            <v>27.871153638326792</v>
          </cell>
          <cell r="I483">
            <v>12.905233285430793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0.29988034390966894</v>
          </cell>
          <cell r="E484">
            <v>4.6443170431293606</v>
          </cell>
          <cell r="F484">
            <v>0.12228988104473512</v>
          </cell>
          <cell r="G484">
            <v>3.2242270221175734E-2</v>
          </cell>
          <cell r="H484">
            <v>5.2354187723673729E-2</v>
          </cell>
          <cell r="I484">
            <v>7.295628483390966E-2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8.9501072650915569E-3</v>
          </cell>
          <cell r="G485">
            <v>2.5457949645660807E-2</v>
          </cell>
          <cell r="H485">
            <v>9.253849979288449E-2</v>
          </cell>
          <cell r="I485">
            <v>7.6655990372126351E-2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1.2769982952280099E-2</v>
          </cell>
          <cell r="E486">
            <v>8.6962818602189898E-5</v>
          </cell>
          <cell r="F486">
            <v>1.37635891546453E-4</v>
          </cell>
          <cell r="G486">
            <v>1.6277352388459901E-4</v>
          </cell>
          <cell r="H486">
            <v>3.1843228144990798E-4</v>
          </cell>
          <cell r="I486">
            <v>5.5937442926665896E-4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2.2478221845774202</v>
          </cell>
          <cell r="E487">
            <v>2.2479091473960224</v>
          </cell>
          <cell r="F487">
            <v>2.248046783287569</v>
          </cell>
          <cell r="G487">
            <v>2.2482095568114535</v>
          </cell>
          <cell r="H487">
            <v>2.2487763409866917</v>
          </cell>
          <cell r="I487">
            <v>1.1351740162796784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0.62664808773164293</v>
          </cell>
          <cell r="E488">
            <v>0.73805530587954671</v>
          </cell>
          <cell r="F488">
            <v>0.75710957617619135</v>
          </cell>
          <cell r="G488">
            <v>0.94863482657383447</v>
          </cell>
          <cell r="H488">
            <v>1.2897856661324858</v>
          </cell>
          <cell r="I488">
            <v>1.6624773514271158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0.62664808773164293</v>
          </cell>
          <cell r="E489">
            <v>0.73805530587954671</v>
          </cell>
          <cell r="F489">
            <v>0.75710957617619135</v>
          </cell>
          <cell r="G489">
            <v>0.94863482657383447</v>
          </cell>
          <cell r="H489">
            <v>1.2897856661324858</v>
          </cell>
          <cell r="I489">
            <v>1.6624773514271158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5.3116408976292222</v>
          </cell>
          <cell r="E490">
            <v>6.2672378591943083</v>
          </cell>
          <cell r="F490">
            <v>5.7559345090650202</v>
          </cell>
          <cell r="G490">
            <v>7.2752961028433072</v>
          </cell>
          <cell r="H490">
            <v>7.276565518773138</v>
          </cell>
          <cell r="I490">
            <v>5.55159374594834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9.0027811824224102</v>
          </cell>
          <cell r="E491">
            <v>10.610447842879761</v>
          </cell>
          <cell r="F491">
            <v>9.7283400153211623</v>
          </cell>
          <cell r="G491">
            <v>12.261735004792099</v>
          </cell>
          <cell r="H491">
            <v>12.195361204647709</v>
          </cell>
          <cell r="I491">
            <v>9.2526562432472339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5.3116408976292222</v>
          </cell>
          <cell r="E492">
            <v>6.2672378591943083</v>
          </cell>
          <cell r="F492">
            <v>5.7559345090650202</v>
          </cell>
          <cell r="G492">
            <v>7.2752961028433072</v>
          </cell>
          <cell r="H492">
            <v>7.276565518773138</v>
          </cell>
          <cell r="I492">
            <v>5.55159374594834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0.11137307894272599</v>
          </cell>
          <cell r="F493">
            <v>6.0320170197626097E-3</v>
          </cell>
          <cell r="G493">
            <v>3.9758883331031301E-2</v>
          </cell>
          <cell r="H493">
            <v>0.14896285102808701</v>
          </cell>
          <cell r="I493">
            <v>0.11717492675353799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0.39995314972646401</v>
          </cell>
          <cell r="F494">
            <v>0.40344087402336665</v>
          </cell>
          <cell r="G494">
            <v>0.44086922957675506</v>
          </cell>
          <cell r="H494">
            <v>0.47969528851036247</v>
          </cell>
          <cell r="I494">
            <v>0.35301071430738129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2.5627436008851784E-2</v>
          </cell>
          <cell r="E495">
            <v>1.606257327473062E-2</v>
          </cell>
          <cell r="F495">
            <v>2.7928609338284945E-2</v>
          </cell>
          <cell r="G495">
            <v>0.14221612264445396</v>
          </cell>
          <cell r="H495">
            <v>3.0022912560317465</v>
          </cell>
          <cell r="I495">
            <v>4.8845647940245591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0.15472900374489978</v>
          </cell>
          <cell r="E496">
            <v>0.5016762105031275</v>
          </cell>
          <cell r="F496">
            <v>0.99899224887204652</v>
          </cell>
          <cell r="G496">
            <v>2.2966784159362854</v>
          </cell>
          <cell r="H496">
            <v>0.48765789012247523</v>
          </cell>
          <cell r="I496">
            <v>0.78994850059627064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0.18035643975375149</v>
          </cell>
          <cell r="E497">
            <v>0.51773878377785842</v>
          </cell>
          <cell r="F497">
            <v>1.0269208582103317</v>
          </cell>
          <cell r="G497">
            <v>2.4388945385807363</v>
          </cell>
          <cell r="H497">
            <v>3.4899491461542227</v>
          </cell>
          <cell r="I497">
            <v>5.6745132946208265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4.5633663680175283E-4</v>
          </cell>
          <cell r="E498">
            <v>4.6962514558512755E-4</v>
          </cell>
          <cell r="F498">
            <v>8.2622592282235771E-2</v>
          </cell>
          <cell r="G498">
            <v>8.4776894278749765E-2</v>
          </cell>
          <cell r="H498">
            <v>0.23850700293895644</v>
          </cell>
          <cell r="I498">
            <v>0.2378466770693631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D499">
            <v>9.630961308354939E-7</v>
          </cell>
          <cell r="E499">
            <v>1.4254913344972047E-5</v>
          </cell>
          <cell r="F499">
            <v>8.2184773762194144E-2</v>
          </cell>
          <cell r="G499">
            <v>8.4350040319090505E-2</v>
          </cell>
          <cell r="H499">
            <v>0.23833063561950324</v>
          </cell>
          <cell r="I499">
            <v>0.23743296441953265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1.60349462617531E-2</v>
          </cell>
          <cell r="E500">
            <v>5.5480415787432402E-5</v>
          </cell>
          <cell r="F500">
            <v>7.1674423628899397E-4</v>
          </cell>
          <cell r="G500">
            <v>1.25322902951828E-4</v>
          </cell>
          <cell r="H500">
            <v>1.3933072331477401E-2</v>
          </cell>
          <cell r="I500">
            <v>2.0045429474026499E-2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1.60349462617531E-2</v>
          </cell>
          <cell r="E501">
            <v>1.6090426677540501E-2</v>
          </cell>
          <cell r="F501">
            <v>1.6807170913829501E-2</v>
          </cell>
          <cell r="G501">
            <v>1.6932493816781299E-2</v>
          </cell>
          <cell r="H501">
            <v>4.1782393590123403E-2</v>
          </cell>
          <cell r="I501">
            <v>4.18473357167716E-2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4.9667000907210332E-3</v>
          </cell>
          <cell r="F502">
            <v>4.9696504829205689E-3</v>
          </cell>
          <cell r="G502">
            <v>5.050391094072613E-3</v>
          </cell>
          <cell r="H502">
            <v>3.1835469329662205E-3</v>
          </cell>
          <cell r="I502">
            <v>2.251589279032087E-3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3.0585456635414236E-2</v>
          </cell>
          <cell r="F503">
            <v>3.0603625457978165E-2</v>
          </cell>
          <cell r="G503">
            <v>3.1100834553756097E-2</v>
          </cell>
          <cell r="H503">
            <v>1.9604613704571172E-2</v>
          </cell>
          <cell r="I503">
            <v>1.3865521371676402E-2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3.5552156726135271E-2</v>
          </cell>
          <cell r="F504">
            <v>3.557327594089877E-2</v>
          </cell>
          <cell r="G504">
            <v>3.6151225647828696E-2</v>
          </cell>
          <cell r="H504">
            <v>2.2788160637537393E-2</v>
          </cell>
          <cell r="I504">
            <v>1.6117110650708481E-2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1.9104145063990499E-3</v>
          </cell>
          <cell r="F505">
            <v>4.3767984021794999E-6</v>
          </cell>
          <cell r="G505">
            <v>3.1962743208126203E-5</v>
          </cell>
          <cell r="H505">
            <v>5.6369211713129302E-4</v>
          </cell>
          <cell r="I505">
            <v>1.7840028590070201E-4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1.9104145063990499E-3</v>
          </cell>
          <cell r="F506">
            <v>1.9147913048012299E-3</v>
          </cell>
          <cell r="G506">
            <v>1.9467540480093599E-3</v>
          </cell>
          <cell r="H506">
            <v>1.2196048901769001E-3</v>
          </cell>
          <cell r="I506">
            <v>8.5537620802075896E-4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D507">
            <v>2.5515131369543384E-4</v>
          </cell>
          <cell r="E507">
            <v>9.6146999573563513E-3</v>
          </cell>
          <cell r="F507">
            <v>1.5664368315184742</v>
          </cell>
          <cell r="G507">
            <v>0.7284041119909852</v>
          </cell>
          <cell r="H507">
            <v>3.6844995882910343</v>
          </cell>
          <cell r="I507">
            <v>8.2445622650298027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D508">
            <v>2.5515131369543417E-4</v>
          </cell>
          <cell r="E508">
            <v>9.6225587159422081E-3</v>
          </cell>
          <cell r="F508">
            <v>1.5684373894131354</v>
          </cell>
          <cell r="G508">
            <v>0.72840411199098365</v>
          </cell>
          <cell r="H508">
            <v>3.6844995882910299</v>
          </cell>
          <cell r="I508">
            <v>8.2445622650298009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D509">
            <v>3.4167544440796285E-4</v>
          </cell>
          <cell r="E509">
            <v>1.1831973680353705E-2</v>
          </cell>
          <cell r="F509">
            <v>1.8673499177833635</v>
          </cell>
          <cell r="G509">
            <v>0.83740548113298263</v>
          </cell>
          <cell r="H509">
            <v>3.962217370441373</v>
          </cell>
          <cell r="I509">
            <v>8.3282751623197893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D510">
            <v>3.4167544440796285E-4</v>
          </cell>
          <cell r="E510">
            <v>1.1831973680353705E-2</v>
          </cell>
          <cell r="F510">
            <v>1.8673499177833635</v>
          </cell>
          <cell r="G510">
            <v>0.83740548113298263</v>
          </cell>
          <cell r="H510">
            <v>3.962217370441373</v>
          </cell>
          <cell r="I510">
            <v>8.3282751623197893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0.129324225358393</v>
          </cell>
          <cell r="E511">
            <v>3.1309132181428401E-3</v>
          </cell>
          <cell r="F511">
            <v>4.3883830893331399E-3</v>
          </cell>
          <cell r="G511">
            <v>2.5155602218921401E-3</v>
          </cell>
          <cell r="H511">
            <v>7.8496247301648198E-2</v>
          </cell>
          <cell r="I511">
            <v>9.7083266879040106E-2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0.129324225358393</v>
          </cell>
          <cell r="E512">
            <v>0.13229332083381568</v>
          </cell>
          <cell r="F512">
            <v>0.13625091512259929</v>
          </cell>
          <cell r="G512">
            <v>0.13795261745449749</v>
          </cell>
          <cell r="H512">
            <v>0.31678820828802767</v>
          </cell>
          <cell r="I512">
            <v>0.3248259060839539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6.3726664435698813E-2</v>
          </cell>
          <cell r="H513">
            <v>0.56382293193932509</v>
          </cell>
          <cell r="I513">
            <v>0.3996639466377172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4.2090920879600688E-2</v>
          </cell>
          <cell r="H514">
            <v>0.19951438475533875</v>
          </cell>
          <cell r="I514">
            <v>0.16777773151278155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0.10581758531529947</v>
          </cell>
          <cell r="H515">
            <v>0.76333731669466409</v>
          </cell>
          <cell r="I515">
            <v>0.56744167815049906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2846.95638019647</v>
          </cell>
          <cell r="E516">
            <v>2727.201003399</v>
          </cell>
          <cell r="F516">
            <v>2955.2788243100399</v>
          </cell>
          <cell r="G516">
            <v>2792.31284887335</v>
          </cell>
          <cell r="H516">
            <v>2515.5262523173501</v>
          </cell>
          <cell r="I516">
            <v>1348.55897272024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50.623393651523635</v>
          </cell>
          <cell r="E517">
            <v>48.283873614744394</v>
          </cell>
          <cell r="F517">
            <v>52.329687810076088</v>
          </cell>
          <cell r="G517">
            <v>49.467479508725823</v>
          </cell>
          <cell r="H517">
            <v>44.675233597621968</v>
          </cell>
          <cell r="I517">
            <v>24.077292213021096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50.477950003483457</v>
          </cell>
          <cell r="E518">
            <v>48.354627719840572</v>
          </cell>
          <cell r="F518">
            <v>52.398560714717014</v>
          </cell>
          <cell r="G518">
            <v>49.509093065130294</v>
          </cell>
          <cell r="H518">
            <v>44.601529296406859</v>
          </cell>
          <cell r="I518">
            <v>23.910620083692159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0.30716613301356072</v>
          </cell>
          <cell r="E519">
            <v>8.3494503341050061E-2</v>
          </cell>
          <cell r="F519">
            <v>8.3592751699997817E-2</v>
          </cell>
          <cell r="G519">
            <v>8.3776124517503839E-2</v>
          </cell>
          <cell r="H519">
            <v>8.5864307385776079E-2</v>
          </cell>
          <cell r="I519">
            <v>8.8485874346121096E-2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1.4707789374351601E-2</v>
          </cell>
          <cell r="G520">
            <v>3.2640098088686904E-2</v>
          </cell>
          <cell r="H520">
            <v>0.13056037018158712</v>
          </cell>
          <cell r="I520">
            <v>0.15510404431406444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1.0696379082273E-2</v>
          </cell>
          <cell r="E521">
            <v>8.6301216826488702E-5</v>
          </cell>
          <cell r="F521">
            <v>1.4063046250665999E-4</v>
          </cell>
          <cell r="G521">
            <v>1.4454830686906801E-4</v>
          </cell>
          <cell r="H521">
            <v>2.4170690894937801E-4</v>
          </cell>
          <cell r="I521">
            <v>4.5570526668661598E-4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3.107936386478193</v>
          </cell>
          <cell r="E522">
            <v>3.1080226876950197</v>
          </cell>
          <cell r="F522">
            <v>3.1081633181575263</v>
          </cell>
          <cell r="G522">
            <v>3.1083078664643953</v>
          </cell>
          <cell r="H522">
            <v>3.1104776497449751</v>
          </cell>
          <cell r="I522">
            <v>1.5669755956519618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1.2948634969388692E-3</v>
          </cell>
          <cell r="F523">
            <v>0.20707067585369957</v>
          </cell>
          <cell r="G523">
            <v>0.22107571815081653</v>
          </cell>
          <cell r="H523">
            <v>0.24701075670810632</v>
          </cell>
          <cell r="I523">
            <v>0.17340047877050632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1.2948634969388692E-3</v>
          </cell>
          <cell r="F524">
            <v>0.20707067585369957</v>
          </cell>
          <cell r="G524">
            <v>0.22107571815081653</v>
          </cell>
          <cell r="H524">
            <v>0.24701075670810632</v>
          </cell>
          <cell r="I524">
            <v>0.17340047877050632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1.307942926200878E-3</v>
          </cell>
          <cell r="F525">
            <v>0.20916229884212079</v>
          </cell>
          <cell r="G525">
            <v>0.22330880621294591</v>
          </cell>
          <cell r="H525">
            <v>0.24950581485667331</v>
          </cell>
          <cell r="I525">
            <v>0.17515199875808693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1.17876166894066E-4</v>
          </cell>
          <cell r="F526">
            <v>2.52971527212042E-2</v>
          </cell>
          <cell r="G526">
            <v>1.8801210533176901E-2</v>
          </cell>
          <cell r="H526">
            <v>2.03777581708947E-2</v>
          </cell>
          <cell r="I526">
            <v>1.33289383201555E-2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1.17876166894066E-4</v>
          </cell>
          <cell r="F527">
            <v>2.5374366835941669E-2</v>
          </cell>
          <cell r="G527">
            <v>2.66874779774714E-2</v>
          </cell>
          <cell r="H527">
            <v>3.0667971388587602E-2</v>
          </cell>
          <cell r="I527">
            <v>1.98332870154771E-2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0.17339807034730262</v>
          </cell>
          <cell r="H528">
            <v>0.25131035217229014</v>
          </cell>
          <cell r="I528">
            <v>5.4674047654735679E-2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5.3321593713609949E-4</v>
          </cell>
          <cell r="H529">
            <v>8.022075286079714E-4</v>
          </cell>
          <cell r="I529">
            <v>5.5006017023120142E-4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0.17393128628443888</v>
          </cell>
          <cell r="H530">
            <v>0.25211255970089813</v>
          </cell>
          <cell r="I530">
            <v>5.5224107824966867E-2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0.93727371759241163</v>
          </cell>
          <cell r="E531">
            <v>1.0971493575465188</v>
          </cell>
          <cell r="F531">
            <v>1.6370276741650009</v>
          </cell>
          <cell r="G531">
            <v>1.7278024476770184</v>
          </cell>
          <cell r="H531">
            <v>0.97082604964701436</v>
          </cell>
          <cell r="I531">
            <v>1.5562217872037101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2.3002326527989888E-2</v>
          </cell>
          <cell r="E532">
            <v>1.0885612664268372E-2</v>
          </cell>
          <cell r="F532">
            <v>1.6673204859647635E-2</v>
          </cell>
          <cell r="G532">
            <v>4.0651116770991778E-2</v>
          </cell>
          <cell r="H532">
            <v>0.86653812332213065</v>
          </cell>
          <cell r="I532">
            <v>1.5865099946949854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0.96027604412040168</v>
          </cell>
          <cell r="E533">
            <v>1.108034970210787</v>
          </cell>
          <cell r="F533">
            <v>1.6537008790246497</v>
          </cell>
          <cell r="G533">
            <v>1.7684535644480124</v>
          </cell>
          <cell r="H533">
            <v>1.837364172969145</v>
          </cell>
          <cell r="I533">
            <v>3.1427317818986968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9.4142905099031407E-2</v>
          </cell>
          <cell r="H534">
            <v>0.17026630582732782</v>
          </cell>
          <cell r="I534">
            <v>6.5493813264034029E-2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9.4142905099031407E-2</v>
          </cell>
          <cell r="H535">
            <v>0.17026630582732782</v>
          </cell>
          <cell r="I535">
            <v>6.5493813264034029E-2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9.5093843534375166E-2</v>
          </cell>
          <cell r="H536">
            <v>0.17198616750235132</v>
          </cell>
          <cell r="I536">
            <v>6.6155366933367696E-2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1.13416897875719E-2</v>
          </cell>
          <cell r="H537">
            <v>1.28661154817509E-2</v>
          </cell>
          <cell r="I537">
            <v>4.3959682333587699E-3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1.13416897875719E-2</v>
          </cell>
          <cell r="H538">
            <v>1.9249936837668298E-2</v>
          </cell>
          <cell r="I538">
            <v>7.6859288651820994E-3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8.321700855644187E-3</v>
          </cell>
          <cell r="G539">
            <v>8.5101926915922815E-3</v>
          </cell>
          <cell r="H539">
            <v>2.4793030638179149E-2</v>
          </cell>
          <cell r="I539">
            <v>1.026353427664402E-2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8.346567684643565E-3</v>
          </cell>
          <cell r="G540">
            <v>8.5350671688946989E-3</v>
          </cell>
          <cell r="H540">
            <v>2.4819830861398193E-2</v>
          </cell>
          <cell r="I540">
            <v>1.0288748636459066E-2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2.8208265387861899E-3</v>
          </cell>
          <cell r="E541">
            <v>4.3399310816620301E-5</v>
          </cell>
          <cell r="F541">
            <v>2.5932243975126399E-3</v>
          </cell>
          <cell r="G541">
            <v>1.4353978035497399E-3</v>
          </cell>
          <cell r="H541">
            <v>3.3538548960451498E-3</v>
          </cell>
          <cell r="I541">
            <v>1.6740433831049699E-3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2.8208265387861899E-3</v>
          </cell>
          <cell r="E542">
            <v>6.1687564014100121E-5</v>
          </cell>
          <cell r="F542">
            <v>2.6284333569655499E-3</v>
          </cell>
          <cell r="G542">
            <v>2.64671358556871E-3</v>
          </cell>
          <cell r="H542">
            <v>7.0629739178370409E-3</v>
          </cell>
          <cell r="I542">
            <v>3.4107210990111706E-3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4.5962336915198143E-4</v>
          </cell>
          <cell r="F543">
            <v>1.5257628095634901</v>
          </cell>
          <cell r="G543">
            <v>1.6739971523068224</v>
          </cell>
          <cell r="H543">
            <v>2.4587774496730903</v>
          </cell>
          <cell r="I543">
            <v>4.0100586118496295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4.5255497576729409E-4</v>
          </cell>
          <cell r="F544">
            <v>2.2801680871612717</v>
          </cell>
          <cell r="G544">
            <v>3.2097814646672513</v>
          </cell>
          <cell r="H544">
            <v>4.1078036030133998</v>
          </cell>
          <cell r="I544">
            <v>4.8157939521444915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3.9500001286454044E-4</v>
          </cell>
          <cell r="F545">
            <v>3.8059308967247611</v>
          </cell>
          <cell r="G545">
            <v>4.8837786169740731</v>
          </cell>
          <cell r="H545">
            <v>6.5665810526864901</v>
          </cell>
          <cell r="I545">
            <v>8.8258525639941201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213.83311377364501</v>
          </cell>
          <cell r="E546">
            <v>3.9136879024924598</v>
          </cell>
          <cell r="F546">
            <v>6.1764317183847997</v>
          </cell>
          <cell r="G546">
            <v>5.7526446062791603</v>
          </cell>
          <cell r="H546">
            <v>6.7185711600013498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2.7306733970583803</v>
          </cell>
          <cell r="E547">
            <v>4.997824355229756E-2</v>
          </cell>
          <cell r="F547">
            <v>7.8873741697436023E-2</v>
          </cell>
          <cell r="G547">
            <v>7.3461931652580026E-2</v>
          </cell>
          <cell r="H547">
            <v>8.5796924569315855E-2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2.7770534256317521</v>
          </cell>
          <cell r="E548">
            <v>5.0827115616785226E-2</v>
          </cell>
          <cell r="F548">
            <v>8.02133989400622E-2</v>
          </cell>
          <cell r="G548">
            <v>7.4709670211417709E-2</v>
          </cell>
          <cell r="H548">
            <v>8.7254170909108461E-2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2.9256349616312644E-2</v>
          </cell>
          <cell r="G549">
            <v>3.589172257867862E-2</v>
          </cell>
          <cell r="H549">
            <v>4.4139155612004585E-2</v>
          </cell>
          <cell r="I549">
            <v>4.6443615838044981E-2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2.9256349616312644E-2</v>
          </cell>
          <cell r="G550">
            <v>3.589172257867862E-2</v>
          </cell>
          <cell r="H550">
            <v>4.4139155612004585E-2</v>
          </cell>
          <cell r="I550">
            <v>4.6443615838044981E-2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5.5614043660129797E-6</v>
          </cell>
          <cell r="E551">
            <v>1.8025269751502901E-5</v>
          </cell>
          <cell r="F551">
            <v>2.6911198650556301E-3</v>
          </cell>
          <cell r="G551">
            <v>2.11321259220636E-4</v>
          </cell>
          <cell r="H551">
            <v>4.80977446381677E-5</v>
          </cell>
          <cell r="I551">
            <v>3.2592877374504601E-5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5.5614043660129797E-6</v>
          </cell>
          <cell r="E552">
            <v>2.1394703260302249E-5</v>
          </cell>
          <cell r="F552">
            <v>2.7090312602815899E-3</v>
          </cell>
          <cell r="G552">
            <v>2.9169643901578888E-3</v>
          </cell>
          <cell r="H552">
            <v>3.6552878358542666E-3</v>
          </cell>
          <cell r="I552">
            <v>3.6865236862216261E-3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0.49184732726132419</v>
          </cell>
          <cell r="G553">
            <v>0.49551479367655282</v>
          </cell>
          <cell r="H553">
            <v>1.2233223937183688</v>
          </cell>
          <cell r="I553">
            <v>1.2249809221748389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0.49184732726132419</v>
          </cell>
          <cell r="G554">
            <v>0.49551479367655282</v>
          </cell>
          <cell r="H554">
            <v>1.2233223937183688</v>
          </cell>
          <cell r="I554">
            <v>1.2249809221748389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3.0461630042282199E-3</v>
          </cell>
          <cell r="G555">
            <v>5.3262233754526795E-4</v>
          </cell>
          <cell r="H555">
            <v>6.1458887524970703E-2</v>
          </cell>
          <cell r="I555">
            <v>8.4542915551514705E-2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7.1430476383775296E-2</v>
          </cell>
          <cell r="G556">
            <v>7.1963098721320604E-2</v>
          </cell>
          <cell r="H556">
            <v>0.17762847472221199</v>
          </cell>
          <cell r="I556">
            <v>0.177902706759032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0.11494484431898971</v>
          </cell>
          <cell r="H557">
            <v>0.1924542881380735</v>
          </cell>
          <cell r="I557">
            <v>0.26704979845433507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0.12140241984252831</v>
          </cell>
          <cell r="H558">
            <v>0.20326632679751552</v>
          </cell>
          <cell r="I558">
            <v>0.28205259612030881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1.4699698515338699E-2</v>
          </cell>
          <cell r="H559">
            <v>1.41746711027131E-2</v>
          </cell>
          <cell r="I559">
            <v>2.1914592600580499E-2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1.4699698515338699E-2</v>
          </cell>
          <cell r="H560">
            <v>2.5048601468476654E-2</v>
          </cell>
          <cell r="I560">
            <v>3.2529115693991216E-2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7.7375476761088373E-3</v>
          </cell>
          <cell r="F561">
            <v>7.7383610840414951E-3</v>
          </cell>
          <cell r="G561">
            <v>8.0247125226917872E-3</v>
          </cell>
          <cell r="H561">
            <v>1.836687465212113E-2</v>
          </cell>
          <cell r="I561">
            <v>2.1169791308507688E-2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2.0302523631328748</v>
          </cell>
          <cell r="F562">
            <v>2.0304657929489585</v>
          </cell>
          <cell r="G562">
            <v>2.1056014443648898</v>
          </cell>
          <cell r="H562">
            <v>4.8192776609276766</v>
          </cell>
          <cell r="I562">
            <v>5.5547339583879509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2.0379899108089843</v>
          </cell>
          <cell r="F563">
            <v>2.0382041540330018</v>
          </cell>
          <cell r="G563">
            <v>2.1136261568875803</v>
          </cell>
          <cell r="H563">
            <v>4.8376445355797992</v>
          </cell>
          <cell r="I563">
            <v>5.5759037496964616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0.110858735351303</v>
          </cell>
          <cell r="F564">
            <v>2.1303295103036899E-5</v>
          </cell>
          <cell r="G564">
            <v>4.0966584327285799E-3</v>
          </cell>
          <cell r="H564">
            <v>5.9271006245798501E-2</v>
          </cell>
          <cell r="I564">
            <v>0.175243362405412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0.110858735351303</v>
          </cell>
          <cell r="F565">
            <v>0.110880038646406</v>
          </cell>
          <cell r="G565">
            <v>0.11497669707913399</v>
          </cell>
          <cell r="H565">
            <v>0.26318032281266002</v>
          </cell>
          <cell r="I565">
            <v>0.30332575001919898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0.17166408964382979</v>
          </cell>
          <cell r="H566">
            <v>0.24879724865056702</v>
          </cell>
          <cell r="I566">
            <v>5.4127307178188255E-2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0.17339807034730262</v>
          </cell>
          <cell r="H567">
            <v>0.25131035217229014</v>
          </cell>
          <cell r="I567">
            <v>5.4674047654735679E-2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0.17166408964382979</v>
          </cell>
          <cell r="H568">
            <v>0.24879724865056702</v>
          </cell>
          <cell r="I568">
            <v>5.4127307178188255E-2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1.6678383292410798E-2</v>
          </cell>
          <cell r="H569">
            <v>1.74544020652826E-2</v>
          </cell>
          <cell r="I569">
            <v>3.5886724948667398E-3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1.6678383292410798E-2</v>
          </cell>
          <cell r="H570">
            <v>2.5960788946286898E-2</v>
          </cell>
          <cell r="I570">
            <v>6.8960471169899999E-3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1.3338108530490896E-3</v>
          </cell>
          <cell r="E571">
            <v>1.3840371572035864E-3</v>
          </cell>
          <cell r="F571">
            <v>0.2552697345831616</v>
          </cell>
          <cell r="G571">
            <v>0.1794793792584474</v>
          </cell>
          <cell r="H571">
            <v>0.51656204838575648</v>
          </cell>
          <cell r="I571">
            <v>0.30944672586924582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1.3338108530490896E-3</v>
          </cell>
          <cell r="E572">
            <v>1.3840371572035864E-3</v>
          </cell>
          <cell r="F572">
            <v>0.32938279607191306</v>
          </cell>
          <cell r="G572">
            <v>0.22435191380269098</v>
          </cell>
          <cell r="H572">
            <v>0.60772619217560309</v>
          </cell>
          <cell r="I572">
            <v>0.34383277009279289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0.19539499151630499</v>
          </cell>
          <cell r="E573">
            <v>8.9957602547059202E-4</v>
          </cell>
          <cell r="F573">
            <v>4.70952717596132E-3</v>
          </cell>
          <cell r="G573">
            <v>3.0297060204429499E-3</v>
          </cell>
          <cell r="H573">
            <v>5.4949130334139701E-3</v>
          </cell>
          <cell r="I573">
            <v>3.34195352538577E-3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0.19539499151630499</v>
          </cell>
          <cell r="E574">
            <v>1.4659264148509932E-3</v>
          </cell>
          <cell r="F574">
            <v>5.5445171223799938E-3</v>
          </cell>
          <cell r="G574">
            <v>5.9856773106990169E-3</v>
          </cell>
          <cell r="H574">
            <v>1.365250969963077E-2</v>
          </cell>
          <cell r="I574">
            <v>6.8387639413051097E-3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0.48734683680343549</v>
          </cell>
          <cell r="F575">
            <v>0.48730190096282283</v>
          </cell>
          <cell r="G575">
            <v>0.48737659182565041</v>
          </cell>
          <cell r="H575">
            <v>0.41786198515345574</v>
          </cell>
          <cell r="I575">
            <v>0.30846783535021205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0.75334494546981734</v>
          </cell>
          <cell r="F576">
            <v>0.75327548325966365</v>
          </cell>
          <cell r="G576">
            <v>0.75339094103990201</v>
          </cell>
          <cell r="H576">
            <v>0.64593466222969986</v>
          </cell>
          <cell r="I576">
            <v>0.47683224154141057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1.2406917822732535</v>
          </cell>
          <cell r="F577">
            <v>1.2405773842224865</v>
          </cell>
          <cell r="G577">
            <v>1.2407675328655547</v>
          </cell>
          <cell r="H577">
            <v>1.0637966473831562</v>
          </cell>
          <cell r="I577">
            <v>0.78530007689162273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6.7474554594701405E-2</v>
          </cell>
          <cell r="F578">
            <v>4.7243200014682303E-6</v>
          </cell>
          <cell r="G578">
            <v>9.4617912844160608E-6</v>
          </cell>
          <cell r="H578">
            <v>5.5909548320401702E-2</v>
          </cell>
          <cell r="I578">
            <v>1.3075084548906299E-3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6.7474554594701405E-2</v>
          </cell>
          <cell r="F579">
            <v>6.74792789147029E-2</v>
          </cell>
          <cell r="G579">
            <v>6.7488740705987302E-2</v>
          </cell>
          <cell r="H579">
            <v>5.7860245794976797E-2</v>
          </cell>
          <cell r="I579">
            <v>4.2704989112853302E-2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0.56398510965960347</v>
          </cell>
          <cell r="E580">
            <v>1.1276984737121405</v>
          </cell>
          <cell r="F580">
            <v>1.4900772904693165</v>
          </cell>
          <cell r="G580">
            <v>2.7644559505698627</v>
          </cell>
          <cell r="H580">
            <v>6.4092343028307148</v>
          </cell>
          <cell r="I580">
            <v>6.4140840154314915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0.56398510965960347</v>
          </cell>
          <cell r="E581">
            <v>1.1276984737121405</v>
          </cell>
          <cell r="F581">
            <v>1.4900772904693165</v>
          </cell>
          <cell r="G581">
            <v>2.7644559505698627</v>
          </cell>
          <cell r="H581">
            <v>6.4092343028307148</v>
          </cell>
          <cell r="I581">
            <v>6.4140840154314915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4.55515571997097E-2</v>
          </cell>
          <cell r="E582">
            <v>4.5549538007577897E-2</v>
          </cell>
          <cell r="F582">
            <v>2.9307547199726398E-2</v>
          </cell>
          <cell r="G582">
            <v>0.102988119181361</v>
          </cell>
          <cell r="H582">
            <v>0.159834600183412</v>
          </cell>
          <cell r="I582">
            <v>4.82643565575233E-2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4.55515571997097E-2</v>
          </cell>
          <cell r="E583">
            <v>9.1101095207287597E-2</v>
          </cell>
          <cell r="F583">
            <v>0.120408642407014</v>
          </cell>
          <cell r="G583">
            <v>0.22339676158837499</v>
          </cell>
          <cell r="H583">
            <v>0.51792364113151201</v>
          </cell>
          <cell r="I583">
            <v>0.51830995773911903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2.3324042680387298E-2</v>
          </cell>
          <cell r="F584">
            <v>2.4742023195467949E-2</v>
          </cell>
          <cell r="G584">
            <v>2.8168897098734887E-2</v>
          </cell>
          <cell r="H584">
            <v>6.2481178951082045E-2</v>
          </cell>
          <cell r="I584">
            <v>3.6628399101139623E-2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4.6287885792696895E-2</v>
          </cell>
          <cell r="F585">
            <v>4.9101948562077592E-2</v>
          </cell>
          <cell r="G585">
            <v>5.5902774217990808E-2</v>
          </cell>
          <cell r="H585">
            <v>0.12399744397280961</v>
          </cell>
          <cell r="I585">
            <v>7.2691135820487154E-2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6.961192847308427E-2</v>
          </cell>
          <cell r="F586">
            <v>7.3843971757545548E-2</v>
          </cell>
          <cell r="G586">
            <v>8.4071671316725743E-2</v>
          </cell>
          <cell r="H586">
            <v>0.18647862292389178</v>
          </cell>
          <cell r="I586">
            <v>0.10931953492162688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3.76335031399606E-3</v>
          </cell>
          <cell r="F587">
            <v>2.3275418164143399E-4</v>
          </cell>
          <cell r="G587">
            <v>5.5792645202338198E-4</v>
          </cell>
          <cell r="H587">
            <v>3.4623239268723499E-3</v>
          </cell>
          <cell r="I587">
            <v>7.7459949023577705E-4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3.76335031399606E-3</v>
          </cell>
          <cell r="F588">
            <v>3.9961044956374897E-3</v>
          </cell>
          <cell r="G588">
            <v>4.55403094766088E-3</v>
          </cell>
          <cell r="H588">
            <v>1.01281730867177E-2</v>
          </cell>
          <cell r="I588">
            <v>5.9283195497444397E-3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8.1813450107333652E-2</v>
          </cell>
          <cell r="H589">
            <v>0.25267841437450339</v>
          </cell>
          <cell r="I589">
            <v>0.29788134568141161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7.0443812870561159E-2</v>
          </cell>
          <cell r="H590">
            <v>0.20697870846905603</v>
          </cell>
          <cell r="I590">
            <v>0.21870102184825921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8.6353426087758707E-3</v>
          </cell>
          <cell r="H591">
            <v>8.4058620299599495E-4</v>
          </cell>
          <cell r="I591">
            <v>2.6946317522079199E-3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8.6353426087758707E-3</v>
          </cell>
          <cell r="H592">
            <v>1.7343678383132645E-2</v>
          </cell>
          <cell r="I592">
            <v>1.6936627766835761E-2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4.2804300940594446</v>
          </cell>
          <cell r="E593">
            <v>3.5036197983824477</v>
          </cell>
          <cell r="F593">
            <v>4.1445348218242399</v>
          </cell>
          <cell r="G593">
            <v>2.5535767602528692</v>
          </cell>
          <cell r="H593">
            <v>0.7337000297534384</v>
          </cell>
          <cell r="I593">
            <v>0.36830358126197221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4.5057158884836239</v>
          </cell>
          <cell r="E594">
            <v>3.6880208404025772</v>
          </cell>
          <cell r="F594">
            <v>4.3626682334992006</v>
          </cell>
          <cell r="G594">
            <v>2.6879755371082816</v>
          </cell>
          <cell r="H594">
            <v>0.77231582079309291</v>
          </cell>
          <cell r="I594">
            <v>0.3876879802757604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2.3173066237398399E-6</v>
          </cell>
          <cell r="E595">
            <v>5.95479319593831E-4</v>
          </cell>
          <cell r="F595">
            <v>1.08203325266821E-3</v>
          </cell>
          <cell r="G595">
            <v>1.34141344912628E-4</v>
          </cell>
          <cell r="H595">
            <v>2.8651868475611599E-2</v>
          </cell>
          <cell r="I595">
            <v>4.5864336624716201E-3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0.34577161718295674</v>
          </cell>
          <cell r="E596">
            <v>0.34632612406974161</v>
          </cell>
          <cell r="F596">
            <v>0.347209928270795</v>
          </cell>
          <cell r="G596">
            <v>0.34618910235982775</v>
          </cell>
          <cell r="H596">
            <v>6.8378368012975296E-2</v>
          </cell>
          <cell r="I596">
            <v>4.2013538114935856E-2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6.6451492124906544</v>
          </cell>
          <cell r="E597">
            <v>6.9691633663266304</v>
          </cell>
          <cell r="F597">
            <v>6.918721200668867</v>
          </cell>
          <cell r="G597">
            <v>4.2112716829119847</v>
          </cell>
          <cell r="H597">
            <v>1.584502465291336</v>
          </cell>
          <cell r="I597">
            <v>0.6913408226568909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8.4115812816337332</v>
          </cell>
          <cell r="E598">
            <v>8.7994486948568582</v>
          </cell>
          <cell r="F598">
            <v>8.7027939631054991</v>
          </cell>
          <cell r="G598">
            <v>5.26408960363998</v>
          </cell>
          <cell r="H598">
            <v>1.9561758830757219</v>
          </cell>
          <cell r="I598">
            <v>0.8430985642157206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5.1525334556362604E-3</v>
          </cell>
          <cell r="E599">
            <v>4.0662118945577301E-2</v>
          </cell>
          <cell r="F599">
            <v>1.0369986344725599E-3</v>
          </cell>
          <cell r="G599">
            <v>2.2547901868925701E-4</v>
          </cell>
          <cell r="H599">
            <v>2.4699084698574798E-2</v>
          </cell>
          <cell r="I599">
            <v>4.3726359496684599E-3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0.44272112222931326</v>
          </cell>
          <cell r="E600">
            <v>0.48316047493443243</v>
          </cell>
          <cell r="F600">
            <v>0.48397711642530283</v>
          </cell>
          <cell r="G600">
            <v>0.48048704016798666</v>
          </cell>
          <cell r="H600">
            <v>0.13383233343295878</v>
          </cell>
          <cell r="I600">
            <v>6.8230524199121359E-2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6.5826919882134023</v>
          </cell>
          <cell r="E601">
            <v>7.0682699034174075</v>
          </cell>
          <cell r="F601">
            <v>6.7957300000701606</v>
          </cell>
          <cell r="G601">
            <v>7.8353110260295527</v>
          </cell>
          <cell r="H601">
            <v>9.756660401358431</v>
          </cell>
          <cell r="I601">
            <v>12.090646150577154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7.1204553931630254</v>
          </cell>
          <cell r="E602">
            <v>7.6293608388864911</v>
          </cell>
          <cell r="F602">
            <v>7.3117453369762604</v>
          </cell>
          <cell r="G602">
            <v>8.3856012560632358</v>
          </cell>
          <cell r="H602">
            <v>10.332410413868867</v>
          </cell>
          <cell r="I602">
            <v>12.726995947975945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6.5826919882134023</v>
          </cell>
          <cell r="E603">
            <v>7.0682699034174075</v>
          </cell>
          <cell r="F603">
            <v>6.7957300000701606</v>
          </cell>
          <cell r="G603">
            <v>7.8353110260295527</v>
          </cell>
          <cell r="H603">
            <v>9.756660401358431</v>
          </cell>
          <cell r="I603">
            <v>12.090646150577154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0.44530762866667001</v>
          </cell>
          <cell r="F604">
            <v>0.36286300035195401</v>
          </cell>
          <cell r="G604">
            <v>0.396144250213259</v>
          </cell>
          <cell r="H604">
            <v>0.533316421877854</v>
          </cell>
          <cell r="I604">
            <v>0.58711210356330701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0.63587109972628897</v>
          </cell>
          <cell r="F605">
            <v>0.59088385595422599</v>
          </cell>
          <cell r="G605">
            <v>0.67587253607961317</v>
          </cell>
          <cell r="H605">
            <v>0.78989624947211701</v>
          </cell>
          <cell r="I605">
            <v>0.79971689349491792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0.41057071286215224</v>
          </cell>
          <cell r="E606">
            <v>0.82079202626238301</v>
          </cell>
          <cell r="F606">
            <v>1.0629547800793226</v>
          </cell>
          <cell r="G606">
            <v>1.9903712172587229</v>
          </cell>
          <cell r="H606">
            <v>4.6648194470850033</v>
          </cell>
          <cell r="I606">
            <v>4.6679087451888694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0.41057071286215224</v>
          </cell>
          <cell r="E607">
            <v>0.82079202626238301</v>
          </cell>
          <cell r="F607">
            <v>1.0629547800793226</v>
          </cell>
          <cell r="G607">
            <v>1.9903712172587229</v>
          </cell>
          <cell r="H607">
            <v>4.6648194470850033</v>
          </cell>
          <cell r="I607">
            <v>4.6679087451888694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3.3151372073113597E-2</v>
          </cell>
          <cell r="E608">
            <v>3.3149672274768602E-2</v>
          </cell>
          <cell r="F608">
            <v>1.9584549551285201E-2</v>
          </cell>
          <cell r="G608">
            <v>7.4952428984417105E-2</v>
          </cell>
          <cell r="H608">
            <v>0.118113021075575</v>
          </cell>
          <cell r="I608">
            <v>3.4733557230584203E-2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3.3151372073113597E-2</v>
          </cell>
          <cell r="E609">
            <v>6.6301044347882199E-2</v>
          </cell>
          <cell r="F609">
            <v>8.5885593899167403E-2</v>
          </cell>
          <cell r="G609">
            <v>0.16083802288358501</v>
          </cell>
          <cell r="H609">
            <v>0.37696523158413803</v>
          </cell>
          <cell r="I609">
            <v>0.37720879301899801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4.5975605688653463E-2</v>
          </cell>
          <cell r="F610">
            <v>4.5988731947229577E-2</v>
          </cell>
          <cell r="G610">
            <v>4.6349236529461088E-2</v>
          </cell>
          <cell r="H610">
            <v>1.9925584559327136E-2</v>
          </cell>
          <cell r="I610">
            <v>2.2942194202033746E-2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0.49407861357119326</v>
          </cell>
          <cell r="F611">
            <v>0.49421967541347994</v>
          </cell>
          <cell r="G611">
            <v>0.49809385176215487</v>
          </cell>
          <cell r="H611">
            <v>0.21413106029177506</v>
          </cell>
          <cell r="I611">
            <v>0.24654917175826102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0.54005421925984698</v>
          </cell>
          <cell r="F612">
            <v>0.54020840736070963</v>
          </cell>
          <cell r="G612">
            <v>0.54444308829161625</v>
          </cell>
          <cell r="H612">
            <v>0.23405664485110234</v>
          </cell>
          <cell r="I612">
            <v>0.2694913659602946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2.93596794115276E-2</v>
          </cell>
          <cell r="F613">
            <v>1.33237635406496E-5</v>
          </cell>
          <cell r="G613">
            <v>2.2967105187241801E-4</v>
          </cell>
          <cell r="H613">
            <v>1.0109648699391099E-2</v>
          </cell>
          <cell r="I613">
            <v>6.2700419903090696E-3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2.93596794115276E-2</v>
          </cell>
          <cell r="F614">
            <v>2.9373003175068298E-2</v>
          </cell>
          <cell r="G614">
            <v>2.9602674226940701E-2</v>
          </cell>
          <cell r="H614">
            <v>1.2714679310367899E-2</v>
          </cell>
          <cell r="I614">
            <v>1.46415168781668E-2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0.52606875660498864</v>
          </cell>
          <cell r="E615">
            <v>6.7507301477880408E-2</v>
          </cell>
          <cell r="F615">
            <v>8.4049405000599361E-2</v>
          </cell>
          <cell r="G615">
            <v>0.32967073111366485</v>
          </cell>
          <cell r="H615">
            <v>0.92787480566935832</v>
          </cell>
          <cell r="I615">
            <v>0.56219311678766781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0.1448019961193493</v>
          </cell>
          <cell r="E616">
            <v>4.8234565631159132E-2</v>
          </cell>
          <cell r="F616">
            <v>5.493099832085882E-2</v>
          </cell>
          <cell r="G616">
            <v>9.0670434471872591E-2</v>
          </cell>
          <cell r="H616">
            <v>0.25015879197443119</v>
          </cell>
          <cell r="I616">
            <v>0.13442833495409709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0.67087075272433816</v>
          </cell>
          <cell r="E617">
            <v>0.11574186710903948</v>
          </cell>
          <cell r="F617">
            <v>0.1389804033214582</v>
          </cell>
          <cell r="G617">
            <v>0.42034116558553702</v>
          </cell>
          <cell r="H617">
            <v>1.1780335976437901</v>
          </cell>
          <cell r="I617">
            <v>0.69662145174176604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2.3944893723186089</v>
          </cell>
          <cell r="E618">
            <v>1.4884770938887957E-2</v>
          </cell>
          <cell r="F618">
            <v>2.4033423180831721</v>
          </cell>
          <cell r="G618">
            <v>1.9095798692964108</v>
          </cell>
          <cell r="H618">
            <v>1.2014419971731487</v>
          </cell>
          <cell r="I618">
            <v>0.87719472733621007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2.6240979422669715</v>
          </cell>
          <cell r="E619">
            <v>1.6267509222828366E-2</v>
          </cell>
          <cell r="F619">
            <v>2.6158827951925692</v>
          </cell>
          <cell r="G619">
            <v>2.0644106695096314</v>
          </cell>
          <cell r="H619">
            <v>1.281538130318026</v>
          </cell>
          <cell r="I619">
            <v>0.92336287088022084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1.0288295110047201E-3</v>
          </cell>
          <cell r="E620">
            <v>2.44095926830627E-4</v>
          </cell>
          <cell r="F620">
            <v>0.19339710621928699</v>
          </cell>
          <cell r="G620">
            <v>6.5877956296196401E-4</v>
          </cell>
          <cell r="H620">
            <v>9.8982117123385394E-2</v>
          </cell>
          <cell r="I620">
            <v>3.2565766106752297E-2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0.18601687786244672</v>
          </cell>
          <cell r="E621">
            <v>1.9949462874053747E-3</v>
          </cell>
          <cell r="F621">
            <v>0.19529923981817598</v>
          </cell>
          <cell r="G621">
            <v>0.19551669387859</v>
          </cell>
          <cell r="H621">
            <v>0.13303665218802399</v>
          </cell>
          <cell r="I621">
            <v>0.10474940890580818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0.67784987028196508</v>
          </cell>
          <cell r="E622">
            <v>1.3553056598642332</v>
          </cell>
          <cell r="F622">
            <v>1.3556446766591217</v>
          </cell>
          <cell r="G622">
            <v>1.3566119925648594</v>
          </cell>
          <cell r="H622">
            <v>4.8459299908057378</v>
          </cell>
          <cell r="I622">
            <v>7.7068994604770342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0.67784987028196508</v>
          </cell>
          <cell r="E623">
            <v>1.3553056598642332</v>
          </cell>
          <cell r="F623">
            <v>1.3556446766591217</v>
          </cell>
          <cell r="G623">
            <v>1.3566119925648594</v>
          </cell>
          <cell r="H623">
            <v>4.8459299908057378</v>
          </cell>
          <cell r="I623">
            <v>7.7068994604770342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5.4755032197855699E-2</v>
          </cell>
          <cell r="E624">
            <v>5.4737626277063897E-2</v>
          </cell>
          <cell r="F624">
            <v>5.0169537379863698E-5</v>
          </cell>
          <cell r="G624">
            <v>7.5290755323681604E-5</v>
          </cell>
          <cell r="H624">
            <v>0.199795939321011</v>
          </cell>
          <cell r="I624">
            <v>0.28153688068690202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5.4755032197855699E-2</v>
          </cell>
          <cell r="E625">
            <v>0.10949265847492</v>
          </cell>
          <cell r="F625">
            <v>0.109542828012299</v>
          </cell>
          <cell r="G625">
            <v>0.10961811876762299</v>
          </cell>
          <cell r="H625">
            <v>0.39159868831321798</v>
          </cell>
          <cell r="I625">
            <v>0.62273653580323896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4.0183282242416921E-2</v>
          </cell>
          <cell r="F626">
            <v>4.0270843455213222E-2</v>
          </cell>
          <cell r="G626">
            <v>4.0761263314135911E-2</v>
          </cell>
          <cell r="H626">
            <v>1.8614352146933893E-2</v>
          </cell>
          <cell r="I626">
            <v>1.4789873208248932E-2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0.19709403586929897</v>
          </cell>
          <cell r="F627">
            <v>0.19752351280230604</v>
          </cell>
          <cell r="G627">
            <v>0.19992896163255366</v>
          </cell>
          <cell r="H627">
            <v>9.1301097993902444E-2</v>
          </cell>
          <cell r="I627">
            <v>7.2542501207926949E-2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0.23727731811171573</v>
          </cell>
          <cell r="F628">
            <v>0.23779435625751935</v>
          </cell>
          <cell r="G628">
            <v>0.24069022494668954</v>
          </cell>
          <cell r="H628">
            <v>0.10991545014083644</v>
          </cell>
          <cell r="I628">
            <v>8.7332374416175848E-2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1.2885938298882399E-2</v>
          </cell>
          <cell r="F629">
            <v>3.1626459958636003E-5</v>
          </cell>
          <cell r="G629">
            <v>1.5811875849800199E-4</v>
          </cell>
          <cell r="H629">
            <v>4.3764920809027099E-3</v>
          </cell>
          <cell r="I629">
            <v>9.3227431788506796E-4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1.2885938298882399E-2</v>
          </cell>
          <cell r="F630">
            <v>1.2917564758841E-2</v>
          </cell>
          <cell r="G630">
            <v>1.3075683517338999E-2</v>
          </cell>
          <cell r="H630">
            <v>5.9602461133673899E-3</v>
          </cell>
          <cell r="I630">
            <v>4.7303108778251404E-3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D631">
            <v>4.5715500027493803E-6</v>
          </cell>
          <cell r="E631">
            <v>0.45406586354157419</v>
          </cell>
          <cell r="F631">
            <v>0.48962540467170446</v>
          </cell>
          <cell r="G631">
            <v>0.36811717268013794</v>
          </cell>
          <cell r="H631">
            <v>5.0706793032585233E-2</v>
          </cell>
          <cell r="I631">
            <v>3.3483079992521848E-2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2.8264186075944304E-5</v>
          </cell>
          <cell r="E632">
            <v>0.45411572106207149</v>
          </cell>
          <cell r="F632">
            <v>0.48967595706146577</v>
          </cell>
          <cell r="G632">
            <v>0.36816699054019864</v>
          </cell>
          <cell r="H632">
            <v>5.0735822980219336E-2</v>
          </cell>
          <cell r="I632">
            <v>3.3511882603551424E-2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0.124043216942838</v>
          </cell>
          <cell r="E633">
            <v>2.0024219473062802E-3</v>
          </cell>
          <cell r="F633">
            <v>3.1185495280395999E-3</v>
          </cell>
          <cell r="G633">
            <v>3.0182354924831898E-3</v>
          </cell>
          <cell r="H633">
            <v>5.7184025884553496E-3</v>
          </cell>
          <cell r="I633">
            <v>3.4200619985298398E-3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0.124043216942838</v>
          </cell>
          <cell r="E634">
            <v>6.1117673108267004E-2</v>
          </cell>
          <cell r="F634">
            <v>6.1273617432548597E-2</v>
          </cell>
          <cell r="G634">
            <v>6.1093489911269408E-2</v>
          </cell>
          <cell r="H634">
            <v>1.2068082461195E-2</v>
          </cell>
          <cell r="I634">
            <v>7.4152743540497907E-3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0.4267378349756874</v>
          </cell>
          <cell r="F635">
            <v>0.42790013904393909</v>
          </cell>
          <cell r="G635">
            <v>0.4283778395368722</v>
          </cell>
          <cell r="H635">
            <v>0.43472746135783902</v>
          </cell>
          <cell r="I635">
            <v>0.29288572903084575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0.4267378349756874</v>
          </cell>
          <cell r="F636">
            <v>0.42790013904393909</v>
          </cell>
          <cell r="G636">
            <v>0.4283778395368722</v>
          </cell>
          <cell r="H636">
            <v>0.43472746135783902</v>
          </cell>
          <cell r="I636">
            <v>0.29288572903084575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3.4455233519925701E-2</v>
          </cell>
          <cell r="F637">
            <v>9.8876973024071194E-5</v>
          </cell>
          <cell r="G637">
            <v>3.96939203234827E-5</v>
          </cell>
          <cell r="H637">
            <v>3.81176660645659E-4</v>
          </cell>
          <cell r="I637">
            <v>3.09263204929708E-3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3.4455233519925701E-2</v>
          </cell>
          <cell r="F638">
            <v>3.4554110492949798E-2</v>
          </cell>
          <cell r="G638">
            <v>3.4593804413273199E-2</v>
          </cell>
          <cell r="H638">
            <v>3.5110394954177102E-2</v>
          </cell>
          <cell r="I638">
            <v>2.3646313802188099E-2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5.6595065949088169E-2</v>
          </cell>
          <cell r="F639">
            <v>5.6888688236183003E-2</v>
          </cell>
          <cell r="G639">
            <v>6.0384784251869286E-2</v>
          </cell>
          <cell r="H639">
            <v>7.0455654425450945E-2</v>
          </cell>
          <cell r="I639">
            <v>5.4396634844157632E-2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5.6595065949088169E-2</v>
          </cell>
          <cell r="F640">
            <v>5.6888688236183003E-2</v>
          </cell>
          <cell r="G640">
            <v>6.0384784251869286E-2</v>
          </cell>
          <cell r="H640">
            <v>7.0455654425450945E-2</v>
          </cell>
          <cell r="I640">
            <v>5.4396634844157632E-2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3.0555627959576001E-3</v>
          </cell>
          <cell r="F641">
            <v>1.94968574403946E-5</v>
          </cell>
          <cell r="G641">
            <v>1.90253452513598E-4</v>
          </cell>
          <cell r="H641">
            <v>6.34322503101232E-4</v>
          </cell>
          <cell r="I641">
            <v>1.1903838473257601E-3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3.0555627959576001E-3</v>
          </cell>
          <cell r="F642">
            <v>3.075059653398E-3</v>
          </cell>
          <cell r="G642">
            <v>3.2653131059116E-3</v>
          </cell>
          <cell r="H642">
            <v>3.8155210920485599E-3</v>
          </cell>
          <cell r="I642">
            <v>2.9399380665518001E-3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10.024237048530701</v>
          </cell>
          <cell r="G643">
            <v>9.7247330692001306</v>
          </cell>
          <cell r="H643">
            <v>14.9637387746785</v>
          </cell>
          <cell r="I643">
            <v>4.4715273513904998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0.35546939888406798</v>
          </cell>
          <cell r="G644">
            <v>0.35864263801305452</v>
          </cell>
          <cell r="H644">
            <v>0.58899822836500271</v>
          </cell>
          <cell r="I644">
            <v>0.18552081564279727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0.17773469944203402</v>
          </cell>
          <cell r="G645">
            <v>0.17242434519858399</v>
          </cell>
          <cell r="H645">
            <v>0.26531451728153299</v>
          </cell>
          <cell r="I645">
            <v>7.9282399847349277E-2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0.35546939888406798</v>
          </cell>
          <cell r="G646">
            <v>0.35864263801305452</v>
          </cell>
          <cell r="H646">
            <v>0.58899822836500271</v>
          </cell>
          <cell r="I646">
            <v>0.18552081564279727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5.0946704387832696E-4</v>
          </cell>
          <cell r="F647">
            <v>3.2096571713104899E-2</v>
          </cell>
          <cell r="G647">
            <v>5.0069342125821101E-4</v>
          </cell>
          <cell r="H647">
            <v>3.4091802131364199E-3</v>
          </cell>
          <cell r="I647">
            <v>2.2886296869910301E-4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5.0946704387832696E-4</v>
          </cell>
          <cell r="F648">
            <v>3.257109761476449E-2</v>
          </cell>
          <cell r="G648">
            <v>3.2864643715638631E-2</v>
          </cell>
          <cell r="H648">
            <v>5.2517753017500765E-2</v>
          </cell>
          <cell r="I648">
            <v>2.090434483707266E-2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9.8642339298248574E-2</v>
          </cell>
          <cell r="H649">
            <v>9.5160671170980718E-2</v>
          </cell>
          <cell r="I649">
            <v>2.1537914999931965E-2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2.5939479861514441E-2</v>
          </cell>
          <cell r="H650">
            <v>9.26072321291007E-2</v>
          </cell>
          <cell r="I650">
            <v>2.1864384180321123E-2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0.12458181915976299</v>
          </cell>
          <cell r="H651">
            <v>0.1877679033000817</v>
          </cell>
          <cell r="I651">
            <v>4.3402299180253033E-2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0.27070777970880805</v>
          </cell>
          <cell r="F652">
            <v>0.27093951360360263</v>
          </cell>
          <cell r="G652">
            <v>0.27118600061539427</v>
          </cell>
          <cell r="H652">
            <v>0.27255630192424785</v>
          </cell>
          <cell r="I652">
            <v>0.16005808999498852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0.27070777970880805</v>
          </cell>
          <cell r="F653">
            <v>0.27093951360360263</v>
          </cell>
          <cell r="G653">
            <v>0.27118600061539427</v>
          </cell>
          <cell r="H653">
            <v>0.27255630192424785</v>
          </cell>
          <cell r="I653">
            <v>0.16005808999498852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2.1845221762386399E-2</v>
          </cell>
          <cell r="F654">
            <v>2.20630282802203E-5</v>
          </cell>
          <cell r="G654">
            <v>2.1248936764575599E-5</v>
          </cell>
          <cell r="H654">
            <v>6.9435060189440293E-5</v>
          </cell>
          <cell r="I654">
            <v>1.2867137736618801E-4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2.1845221762386399E-2</v>
          </cell>
          <cell r="F655">
            <v>2.1867284790666599E-2</v>
          </cell>
          <cell r="G655">
            <v>2.18885337274312E-2</v>
          </cell>
          <cell r="H655">
            <v>2.20027423314577E-2</v>
          </cell>
          <cell r="I655">
            <v>1.2910455379521299E-2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1.1476952899176603E-2</v>
          </cell>
          <cell r="G656">
            <v>1.356669885888963E-2</v>
          </cell>
          <cell r="H656">
            <v>1.6055283282727723E-2</v>
          </cell>
          <cell r="I656">
            <v>1.7156191109842879E-2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1.1476952899176603E-2</v>
          </cell>
          <cell r="G657">
            <v>1.356669885888963E-2</v>
          </cell>
          <cell r="H657">
            <v>1.6055283282727723E-2</v>
          </cell>
          <cell r="I657">
            <v>1.7156191109842879E-2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1.1437462568277701E-5</v>
          </cell>
          <cell r="F658">
            <v>1.11307548965976E-3</v>
          </cell>
          <cell r="G658">
            <v>1.07940277986504E-4</v>
          </cell>
          <cell r="H658">
            <v>7.3140659317497294E-5</v>
          </cell>
          <cell r="I658">
            <v>4.5516365484306301E-5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1.1437462568277701E-5</v>
          </cell>
          <cell r="F659">
            <v>1.1217004289754619E-3</v>
          </cell>
          <cell r="G659">
            <v>1.2270268201196948E-3</v>
          </cell>
          <cell r="H659">
            <v>1.4847388309814258E-3</v>
          </cell>
          <cell r="I659">
            <v>1.5295047033631296E-3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0.43316564545083674</v>
          </cell>
          <cell r="E660">
            <v>0.6670785682599305</v>
          </cell>
          <cell r="F660">
            <v>1.1450627915315186</v>
          </cell>
          <cell r="G660">
            <v>1.588698789173802</v>
          </cell>
          <cell r="H660">
            <v>2.1261022573491322</v>
          </cell>
          <cell r="I660">
            <v>2.5838788237440196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0.42931758033501149</v>
          </cell>
          <cell r="E661">
            <v>0.62102420934886116</v>
          </cell>
          <cell r="F661">
            <v>0.95568439541676986</v>
          </cell>
          <cell r="G661">
            <v>1.1076608305482463</v>
          </cell>
          <cell r="H661">
            <v>1.5051976522631234</v>
          </cell>
          <cell r="I661">
            <v>2.2988023170863596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1.2875856758198319</v>
          </cell>
          <cell r="F662">
            <v>2.100747186948289</v>
          </cell>
          <cell r="G662">
            <v>2.6963596197220507</v>
          </cell>
          <cell r="H662">
            <v>3.6312999096122534</v>
          </cell>
          <cell r="I662">
            <v>4.8826811408303836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0.23705672625272353</v>
          </cell>
          <cell r="F663">
            <v>0.2375883926195593</v>
          </cell>
          <cell r="G663">
            <v>0.23872882358265377</v>
          </cell>
          <cell r="H663">
            <v>7.2508455163469904E-2</v>
          </cell>
          <cell r="I663">
            <v>5.1862773110038743E-2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4.133739510871863E-2</v>
          </cell>
          <cell r="F664">
            <v>4.1430105840952712E-2</v>
          </cell>
          <cell r="G664">
            <v>4.1628971513574045E-2</v>
          </cell>
          <cell r="H664">
            <v>1.2643854098532383E-2</v>
          </cell>
          <cell r="I664">
            <v>9.0437085560607297E-3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0.2783941213614422</v>
          </cell>
          <cell r="F665">
            <v>0.27901849846051191</v>
          </cell>
          <cell r="G665">
            <v>0.28035779509622799</v>
          </cell>
          <cell r="H665">
            <v>8.5152309262002346E-2</v>
          </cell>
          <cell r="I665">
            <v>6.0906481666099486E-2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1.5121490097466101E-2</v>
          </cell>
          <cell r="F666">
            <v>3.80498378205839E-5</v>
          </cell>
          <cell r="G666">
            <v>7.4463573496504702E-5</v>
          </cell>
          <cell r="H666">
            <v>3.76919826560084E-3</v>
          </cell>
          <cell r="I666">
            <v>1.98429178470655E-4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1.5121490097466101E-2</v>
          </cell>
          <cell r="F667">
            <v>1.51595399352867E-2</v>
          </cell>
          <cell r="G667">
            <v>1.5234003508783201E-2</v>
          </cell>
          <cell r="H667">
            <v>4.5863810344160599E-3</v>
          </cell>
          <cell r="I667">
            <v>3.25516340928932E-3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1.9539679766593418E-2</v>
          </cell>
          <cell r="F668">
            <v>5.4476599346312299E-2</v>
          </cell>
          <cell r="G668">
            <v>9.0324723261749562E-2</v>
          </cell>
          <cell r="H668">
            <v>0.15977867645680646</v>
          </cell>
          <cell r="I668">
            <v>0.37061819258585826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1.9560416872888651E-2</v>
          </cell>
          <cell r="F669">
            <v>5.4501203775138028E-2</v>
          </cell>
          <cell r="G669">
            <v>9.0352317251549505E-2</v>
          </cell>
          <cell r="H669">
            <v>0.15981246715297792</v>
          </cell>
          <cell r="I669">
            <v>0.37066268788535839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4.1445883833565898E-3</v>
          </cell>
          <cell r="E670">
            <v>2.0711856744297999E-3</v>
          </cell>
          <cell r="F670">
            <v>9.5133855602166292E-3</v>
          </cell>
          <cell r="G670">
            <v>9.3761305901322606E-3</v>
          </cell>
          <cell r="H670">
            <v>2.1266644470895199E-2</v>
          </cell>
          <cell r="I670">
            <v>4.2236890445569497E-2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4.1445883833565898E-3</v>
          </cell>
          <cell r="E671">
            <v>4.0387769102319003E-3</v>
          </cell>
          <cell r="F671">
            <v>1.2828728809228418E-2</v>
          </cell>
          <cell r="G671">
            <v>1.9578395179396108E-2</v>
          </cell>
          <cell r="H671">
            <v>3.3462354737010612E-2</v>
          </cell>
          <cell r="I671">
            <v>5.799028874785065E-2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0.1327729623498406</v>
          </cell>
          <cell r="G672">
            <v>0.18511460574427363</v>
          </cell>
          <cell r="H672">
            <v>0.19176619206753823</v>
          </cell>
          <cell r="I672">
            <v>0.19175086169376679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0.1327729623498406</v>
          </cell>
          <cell r="G673">
            <v>0.18511460574427363</v>
          </cell>
          <cell r="H673">
            <v>0.19176619206753823</v>
          </cell>
          <cell r="I673">
            <v>0.19175086169376679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1.7336467234530799E-2</v>
          </cell>
          <cell r="G674">
            <v>7.6015224951859299E-3</v>
          </cell>
          <cell r="H674">
            <v>1.7886311255729301E-2</v>
          </cell>
          <cell r="I674">
            <v>1.41615609424605E-2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1.9282479391201798E-2</v>
          </cell>
          <cell r="G675">
            <v>2.6884001886387801E-2</v>
          </cell>
          <cell r="H675">
            <v>2.7816636809188399E-2</v>
          </cell>
          <cell r="I675">
            <v>2.78477784438745E-2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1.296187459771706</v>
          </cell>
          <cell r="E676">
            <v>1.4873151668581359</v>
          </cell>
          <cell r="F676">
            <v>1.4873533512898756</v>
          </cell>
          <cell r="G676">
            <v>1.4873945724817779</v>
          </cell>
          <cell r="H676">
            <v>1.4883143422806129</v>
          </cell>
          <cell r="I676">
            <v>1.4887522879571373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1.4402082886352294</v>
          </cell>
          <cell r="E677">
            <v>1.6525724076201505</v>
          </cell>
          <cell r="F677">
            <v>1.6526148347665288</v>
          </cell>
          <cell r="G677">
            <v>1.6526606360908644</v>
          </cell>
          <cell r="H677">
            <v>1.653682602534013</v>
          </cell>
          <cell r="I677">
            <v>1.6541692088412649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1.7978708941394202E-2</v>
          </cell>
          <cell r="F678">
            <v>1.8486324267155899E-4</v>
          </cell>
          <cell r="G678">
            <v>1.00767601459116E-4</v>
          </cell>
          <cell r="H678">
            <v>3.5909669404332899E-2</v>
          </cell>
          <cell r="I678">
            <v>5.9177153960119598E-2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0.12264982462164468</v>
          </cell>
          <cell r="F679">
            <v>0.12279405501491036</v>
          </cell>
          <cell r="G679">
            <v>0.12282751811747068</v>
          </cell>
          <cell r="H679">
            <v>0.12292309112878619</v>
          </cell>
          <cell r="I679">
            <v>0.12199082141093853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3.2872781271024637E-2</v>
          </cell>
          <cell r="F680">
            <v>3.3023248502628742E-2</v>
          </cell>
          <cell r="G680">
            <v>3.3214291308492475E-2</v>
          </cell>
          <cell r="H680">
            <v>3.3996160201306996E-2</v>
          </cell>
          <cell r="I680">
            <v>2.0887372572651584E-2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3.2872781271024637E-2</v>
          </cell>
          <cell r="F681">
            <v>3.3023248502628742E-2</v>
          </cell>
          <cell r="G681">
            <v>3.3214291308492475E-2</v>
          </cell>
          <cell r="H681">
            <v>3.3996160201306996E-2</v>
          </cell>
          <cell r="I681">
            <v>2.0887372572651584E-2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2.62320093249963E-3</v>
          </cell>
          <cell r="F682">
            <v>1.3767823225403801E-5</v>
          </cell>
          <cell r="G682">
            <v>1.70183978486942E-5</v>
          </cell>
          <cell r="H682">
            <v>3.0397164737313601E-5</v>
          </cell>
          <cell r="I682">
            <v>5.0562659611172602E-5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2.62320093249963E-3</v>
          </cell>
          <cell r="F683">
            <v>2.6369687557250398E-3</v>
          </cell>
          <cell r="G683">
            <v>2.6539871535737301E-3</v>
          </cell>
          <cell r="H683">
            <v>2.72065040155313E-3</v>
          </cell>
          <cell r="I683">
            <v>1.6616905110645099E-3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0.17024658154998315</v>
          </cell>
          <cell r="E684">
            <v>0.19529127051070977</v>
          </cell>
          <cell r="F684">
            <v>0.13780116932974357</v>
          </cell>
          <cell r="G684">
            <v>0.13768793563891929</v>
          </cell>
          <cell r="H684">
            <v>0.14932988526111141</v>
          </cell>
          <cell r="I684">
            <v>0.15353361096439438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0.27239453047997281</v>
          </cell>
          <cell r="E685">
            <v>0.31246603281713564</v>
          </cell>
          <cell r="F685">
            <v>0.2204818709275895</v>
          </cell>
          <cell r="G685">
            <v>0.2203006970222707</v>
          </cell>
          <cell r="H685">
            <v>0.23892781641777835</v>
          </cell>
          <cell r="I685">
            <v>0.245653777543031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3.0505100017562499E-3</v>
          </cell>
          <cell r="F686">
            <v>8.1224729339822999E-5</v>
          </cell>
          <cell r="G686">
            <v>6.2799325131238602E-5</v>
          </cell>
          <cell r="H686">
            <v>4.2136996464563897E-3</v>
          </cell>
          <cell r="I686">
            <v>5.2155370650405E-3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1.4280444697678477E-2</v>
          </cell>
          <cell r="F687">
            <v>1.4203999375129171E-2</v>
          </cell>
          <cell r="G687">
            <v>1.40143777575111E-2</v>
          </cell>
          <cell r="H687">
            <v>1.2557445005406821E-2</v>
          </cell>
          <cell r="I687">
            <v>1.1749214453478827E-2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7.5338818068310442E-2</v>
          </cell>
          <cell r="F688">
            <v>7.536039337795962E-2</v>
          </cell>
          <cell r="G688">
            <v>7.5609698917081622E-2</v>
          </cell>
          <cell r="H688">
            <v>1.2471507327111225E-2</v>
          </cell>
          <cell r="I688">
            <v>9.7832183387468082E-3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0.29088473860805758</v>
          </cell>
          <cell r="F689">
            <v>0.29096804132594756</v>
          </cell>
          <cell r="G689">
            <v>0.29193061518150337</v>
          </cell>
          <cell r="H689">
            <v>4.8152748369451291E-2</v>
          </cell>
          <cell r="I689">
            <v>3.7773208847417999E-2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0.36622355667636836</v>
          </cell>
          <cell r="F690">
            <v>0.36632843470390691</v>
          </cell>
          <cell r="G690">
            <v>0.36754031409858484</v>
          </cell>
          <cell r="H690">
            <v>6.062425569656256E-2</v>
          </cell>
          <cell r="I690">
            <v>4.7556427186164832E-2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1.9901478371420499E-2</v>
          </cell>
          <cell r="F691">
            <v>9.7562039734334494E-6</v>
          </cell>
          <cell r="G691">
            <v>6.6309022411428797E-5</v>
          </cell>
          <cell r="H691">
            <v>2.9246578700593698E-3</v>
          </cell>
          <cell r="I691">
            <v>3.1399874535226798E-4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1.9901478371420499E-2</v>
          </cell>
          <cell r="F692">
            <v>1.9911234575393899E-2</v>
          </cell>
          <cell r="G692">
            <v>1.9977543597805399E-2</v>
          </cell>
          <cell r="H692">
            <v>3.2787308004774999E-3</v>
          </cell>
          <cell r="I692">
            <v>2.5664043654782202E-3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3.86569606045764E-2</v>
          </cell>
          <cell r="H693">
            <v>8.7916417989299042E-2</v>
          </cell>
          <cell r="I693">
            <v>8.8306456370462486E-2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3.7453430922237761E-2</v>
          </cell>
          <cell r="H694">
            <v>8.6352036283753653E-2</v>
          </cell>
          <cell r="I694">
            <v>9.3559263616778729E-2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7.6110391526814217E-2</v>
          </cell>
          <cell r="H695">
            <v>0.17426845427305265</v>
          </cell>
          <cell r="I695">
            <v>0.18186571998724146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0.24482372349192424</v>
          </cell>
          <cell r="I696">
            <v>8.4283639342682487E-2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0.24482372349192424</v>
          </cell>
          <cell r="I697">
            <v>8.4283639342682487E-2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3.7017659978245798E-2</v>
          </cell>
          <cell r="I698">
            <v>1.3295343239932899E-2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3.7063537633939499E-2</v>
          </cell>
          <cell r="I699">
            <v>2.5974678287239799E-2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5.852830770898701E-2</v>
          </cell>
          <cell r="H700">
            <v>0.10103784239844245</v>
          </cell>
          <cell r="I700">
            <v>8.2823452432206873E-2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5.0394612994238357E-2</v>
          </cell>
          <cell r="H701">
            <v>8.2764023107784149E-2</v>
          </cell>
          <cell r="I701">
            <v>6.4543162604922322E-2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6.2996702059210001E-3</v>
          </cell>
          <cell r="H702">
            <v>3.20818685412376E-4</v>
          </cell>
          <cell r="I702">
            <v>2.6377724716114201E-4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6.2996702059210001E-3</v>
          </cell>
          <cell r="H703">
            <v>1.0780722683764747E-2</v>
          </cell>
          <cell r="I703">
            <v>8.7901647604221294E-3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1.3174933133177338</v>
          </cell>
          <cell r="E704">
            <v>1.4638308087390508</v>
          </cell>
          <cell r="F704">
            <v>1.6301133542980393</v>
          </cell>
          <cell r="G704">
            <v>1.7903765428132172</v>
          </cell>
          <cell r="H704">
            <v>1.8328303416322489</v>
          </cell>
          <cell r="I704">
            <v>1.5891868741215855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1.7110302770360206</v>
          </cell>
          <cell r="E705">
            <v>1.8961538973303778</v>
          </cell>
          <cell r="F705">
            <v>2.1033720700619845</v>
          </cell>
          <cell r="G705">
            <v>2.2953545420682264</v>
          </cell>
          <cell r="H705">
            <v>2.3200384071294278</v>
          </cell>
          <cell r="I705">
            <v>2.0116289545842854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0.114497777764921</v>
          </cell>
          <cell r="F706">
            <v>0.114183221458919</v>
          </cell>
          <cell r="G706">
            <v>0.11534588126720099</v>
          </cell>
          <cell r="H706">
            <v>0.103167377429709</v>
          </cell>
          <cell r="I706">
            <v>9.8702070934613403E-2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0.15385312321569378</v>
          </cell>
          <cell r="F707">
            <v>0.17901436682243099</v>
          </cell>
          <cell r="G707">
            <v>0.19851758386345303</v>
          </cell>
          <cell r="H707">
            <v>0.2007375682056699</v>
          </cell>
          <cell r="I707">
            <v>0.18090077397414206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3.1063150058144456E-2</v>
          </cell>
          <cell r="F708">
            <v>3.1213791768658364E-2</v>
          </cell>
          <cell r="G708">
            <v>3.1404224089913141E-2</v>
          </cell>
          <cell r="H708">
            <v>3.2172229598677875E-2</v>
          </cell>
          <cell r="I708">
            <v>1.9793745953963222E-2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3.1063150058144456E-2</v>
          </cell>
          <cell r="F709">
            <v>3.1213791768658364E-2</v>
          </cell>
          <cell r="G709">
            <v>3.1404224089913141E-2</v>
          </cell>
          <cell r="H709">
            <v>3.2172229598677875E-2</v>
          </cell>
          <cell r="I709">
            <v>1.9793745953963222E-2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2.4769468796289702E-3</v>
          </cell>
          <cell r="F710">
            <v>1.37628432417137E-5</v>
          </cell>
          <cell r="G710">
            <v>1.69713476971288E-5</v>
          </cell>
          <cell r="H710">
            <v>2.9096991045976899E-5</v>
          </cell>
          <cell r="I710">
            <v>4.7878181482306198E-5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2.4769468796289702E-3</v>
          </cell>
          <cell r="F711">
            <v>2.4907097228706902E-3</v>
          </cell>
          <cell r="G711">
            <v>2.5076810705678102E-3</v>
          </cell>
          <cell r="H711">
            <v>2.5732210928550501E-3</v>
          </cell>
          <cell r="I711">
            <v>1.57328216940546E-3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5.3423372245606469E-3</v>
          </cell>
          <cell r="F712">
            <v>5.3473125514608448E-3</v>
          </cell>
          <cell r="G712">
            <v>5.4426163511275376E-3</v>
          </cell>
          <cell r="H712">
            <v>3.4657375078196674E-3</v>
          </cell>
          <cell r="I712">
            <v>2.4368599715331577E-3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3.1006893400258733E-2</v>
          </cell>
          <cell r="F713">
            <v>3.1035770167924508E-2</v>
          </cell>
          <cell r="G713">
            <v>3.15889128529874E-2</v>
          </cell>
          <cell r="H713">
            <v>2.0115119832608535E-2</v>
          </cell>
          <cell r="I713">
            <v>1.4143520746184284E-2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3.6349230624819373E-2</v>
          </cell>
          <cell r="F714">
            <v>3.6383082719385361E-2</v>
          </cell>
          <cell r="G714">
            <v>3.7031529204114906E-2</v>
          </cell>
          <cell r="H714">
            <v>2.3580857340428193E-2</v>
          </cell>
          <cell r="I714">
            <v>1.6580380717717447E-2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1.95378765788027E-3</v>
          </cell>
          <cell r="F715">
            <v>4.9366107698082099E-6</v>
          </cell>
          <cell r="G715">
            <v>3.59062564674044E-5</v>
          </cell>
          <cell r="H715">
            <v>5.6136691647503995E-4</v>
          </cell>
          <cell r="I715">
            <v>1.87252257433482E-4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1.95378765788027E-3</v>
          </cell>
          <cell r="F716">
            <v>1.9587242686500798E-3</v>
          </cell>
          <cell r="G716">
            <v>1.9946305251174802E-3</v>
          </cell>
          <cell r="H716">
            <v>1.2627368366612301E-3</v>
          </cell>
          <cell r="I716">
            <v>8.8058761231102898E-4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1.8775249990202663</v>
          </cell>
          <cell r="E717">
            <v>2.1605369260141125</v>
          </cell>
          <cell r="F717">
            <v>2.1288148394610862</v>
          </cell>
          <cell r="G717">
            <v>2.1932185459208622</v>
          </cell>
          <cell r="H717">
            <v>2.2530025611393678</v>
          </cell>
          <cell r="I717">
            <v>2.2102596067108373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1.8775249990202663</v>
          </cell>
          <cell r="E718">
            <v>2.1605369260141125</v>
          </cell>
          <cell r="F718">
            <v>2.1288148394610862</v>
          </cell>
          <cell r="G718">
            <v>2.1932185459208622</v>
          </cell>
          <cell r="H718">
            <v>2.2530025611393678</v>
          </cell>
          <cell r="I718">
            <v>2.2102596067108373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2.0861388878002947</v>
          </cell>
          <cell r="E719">
            <v>2.4005965844601245</v>
          </cell>
          <cell r="F719">
            <v>2.3653498216234286</v>
          </cell>
          <cell r="G719">
            <v>2.4369094954676251</v>
          </cell>
          <cell r="H719">
            <v>2.5033361790437443</v>
          </cell>
          <cell r="I719">
            <v>2.4558440074564842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1.4347635113033099E-4</v>
          </cell>
          <cell r="E720">
            <v>2.8343643796683901E-2</v>
          </cell>
          <cell r="F720">
            <v>5.0851263468051104E-3</v>
          </cell>
          <cell r="G720">
            <v>4.4438699613256298E-3</v>
          </cell>
          <cell r="H720">
            <v>4.7306813354663003E-2</v>
          </cell>
          <cell r="I720">
            <v>0.10374503707713401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0.15065434447532433</v>
          </cell>
          <cell r="E721">
            <v>0.17896948776130828</v>
          </cell>
          <cell r="F721">
            <v>0.18343088503826493</v>
          </cell>
          <cell r="G721">
            <v>0.18750509790822775</v>
          </cell>
          <cell r="H721">
            <v>0.198247404540672</v>
          </cell>
          <cell r="I721">
            <v>0.19933547320794603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1.1093726379795359</v>
          </cell>
          <cell r="E722">
            <v>1.4020441836508044</v>
          </cell>
          <cell r="F722">
            <v>3.1766752892757952</v>
          </cell>
          <cell r="G722">
            <v>4.8278797882453919</v>
          </cell>
          <cell r="H722">
            <v>5.0574428137115106</v>
          </cell>
          <cell r="I722">
            <v>6.3612193146084071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0.36007133196452351</v>
          </cell>
          <cell r="E723">
            <v>0.45146587147983686</v>
          </cell>
          <cell r="F723">
            <v>1.0109159111758192</v>
          </cell>
          <cell r="G723">
            <v>1.5069386455301932</v>
          </cell>
          <cell r="H723">
            <v>1.5203252767297233</v>
          </cell>
          <cell r="I723">
            <v>1.8441846946388614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1.1093726379795359</v>
          </cell>
          <cell r="E724">
            <v>1.4020441836508044</v>
          </cell>
          <cell r="F724">
            <v>3.1766752892757952</v>
          </cell>
          <cell r="G724">
            <v>4.8278797882453919</v>
          </cell>
          <cell r="H724">
            <v>5.0574428137115106</v>
          </cell>
          <cell r="I724">
            <v>6.3612193146084071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4.1622193582824797E-2</v>
          </cell>
          <cell r="F725">
            <v>9.1220733059513504E-2</v>
          </cell>
          <cell r="G725">
            <v>8.2810677280266198E-2</v>
          </cell>
          <cell r="H725">
            <v>0.13196086179469199</v>
          </cell>
          <cell r="I725">
            <v>0.226506393252145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0.10184319353897915</v>
          </cell>
          <cell r="F726">
            <v>0.19292834752602475</v>
          </cell>
          <cell r="G726">
            <v>0.27555373774410624</v>
          </cell>
          <cell r="H726">
            <v>0.29638422085274418</v>
          </cell>
          <cell r="I726">
            <v>0.36107717873133771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7.4506836215425167E-3</v>
          </cell>
          <cell r="F727">
            <v>7.5972864137519198E-3</v>
          </cell>
          <cell r="G727">
            <v>7.7554575077230514E-3</v>
          </cell>
          <cell r="H727">
            <v>8.5379765793226689E-3</v>
          </cell>
          <cell r="I727">
            <v>5.7085667123980381E-3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7.4506836215425167E-3</v>
          </cell>
          <cell r="F728">
            <v>7.5972864137519198E-3</v>
          </cell>
          <cell r="G728">
            <v>7.7554575077230514E-3</v>
          </cell>
          <cell r="H728">
            <v>8.5379765793226689E-3</v>
          </cell>
          <cell r="I728">
            <v>5.7085667123980381E-3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5.6801244009740503E-4</v>
          </cell>
          <cell r="F729">
            <v>1.3384609991576399E-5</v>
          </cell>
          <cell r="G729">
            <v>1.43165963081229E-5</v>
          </cell>
          <cell r="H729">
            <v>1.6359235965497301E-5</v>
          </cell>
          <cell r="I729">
            <v>1.4379071862463601E-5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5.6801244009740503E-4</v>
          </cell>
          <cell r="F730">
            <v>5.81397050088982E-4</v>
          </cell>
          <cell r="G730">
            <v>5.95713646397105E-4</v>
          </cell>
          <cell r="H730">
            <v>6.6233401719237501E-4</v>
          </cell>
          <cell r="I730">
            <v>4.3435028263719198E-4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4.744354211650025</v>
          </cell>
          <cell r="E731">
            <v>3.8377209469754363</v>
          </cell>
          <cell r="F731">
            <v>2.9227568955965393</v>
          </cell>
          <cell r="G731">
            <v>2.8879869910712244</v>
          </cell>
          <cell r="H731">
            <v>2.8240978145740905</v>
          </cell>
          <cell r="I731">
            <v>0.97697716346010754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4.744354211650025</v>
          </cell>
          <cell r="E732">
            <v>3.8377209469754363</v>
          </cell>
          <cell r="F732">
            <v>2.9227568955965393</v>
          </cell>
          <cell r="G732">
            <v>2.8879869910712244</v>
          </cell>
          <cell r="H732">
            <v>2.8240978145740905</v>
          </cell>
          <cell r="I732">
            <v>0.97697716346010754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6.589380849513919</v>
          </cell>
          <cell r="E733">
            <v>5.3301679819103311</v>
          </cell>
          <cell r="F733">
            <v>4.0593845772174149</v>
          </cell>
          <cell r="G733">
            <v>4.0110930431544753</v>
          </cell>
          <cell r="H733">
            <v>3.9223580757973524</v>
          </cell>
          <cell r="I733">
            <v>1.3569127270279289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1.5509928377262201E-4</v>
          </cell>
          <cell r="E734">
            <v>4.69155965583509E-4</v>
          </cell>
          <cell r="F734">
            <v>3.7780309298244099E-4</v>
          </cell>
          <cell r="G734">
            <v>2.3013841463442099E-4</v>
          </cell>
          <cell r="H734">
            <v>6.4312080902184099E-2</v>
          </cell>
          <cell r="I734">
            <v>5.8280793353637902E-5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0.33522687823876562</v>
          </cell>
          <cell r="E735">
            <v>0.33523877352212428</v>
          </cell>
          <cell r="F735">
            <v>0.32824948825978434</v>
          </cell>
          <cell r="G735">
            <v>0.32732735472509039</v>
          </cell>
          <cell r="H735">
            <v>0.20358969989438655</v>
          </cell>
          <cell r="I735">
            <v>9.8398877659708867E-2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2.526046277638611E-3</v>
          </cell>
          <cell r="F736">
            <v>2.637282068239555E-3</v>
          </cell>
          <cell r="G736">
            <v>2.7102508124584538E-3</v>
          </cell>
          <cell r="H736">
            <v>2.9235910867069148E-3</v>
          </cell>
          <cell r="I736">
            <v>2.0571907835114601E-3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2.526046277638611E-3</v>
          </cell>
          <cell r="F737">
            <v>2.637282068239555E-3</v>
          </cell>
          <cell r="G737">
            <v>2.7102508124584538E-3</v>
          </cell>
          <cell r="H737">
            <v>2.9235910867069148E-3</v>
          </cell>
          <cell r="I737">
            <v>2.0571907835114601E-3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1.6967045912649601E-4</v>
          </cell>
          <cell r="F738">
            <v>1.0354055552766E-5</v>
          </cell>
          <cell r="G738">
            <v>7.43850457865516E-6</v>
          </cell>
          <cell r="H738">
            <v>4.7751368673583697E-6</v>
          </cell>
          <cell r="I738">
            <v>4.3714826028455098E-6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1.6967045912649601E-4</v>
          </cell>
          <cell r="F739">
            <v>1.80024514679262E-4</v>
          </cell>
          <cell r="G739">
            <v>1.87463019257917E-4</v>
          </cell>
          <cell r="H739">
            <v>2.0798722289066301E-4</v>
          </cell>
          <cell r="I739">
            <v>1.3867159452687301E-4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D740">
            <v>2.2408300852875819E-4</v>
          </cell>
          <cell r="E740">
            <v>1.4738754747737861E-4</v>
          </cell>
          <cell r="F740">
            <v>1.9018231538718039E-3</v>
          </cell>
          <cell r="G740">
            <v>2.2618237487490644E-2</v>
          </cell>
          <cell r="H740">
            <v>8.8516490905008613E-2</v>
          </cell>
          <cell r="I740">
            <v>2.5574776552714082E-3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E741">
            <v>3.6976368873771872E-4</v>
          </cell>
          <cell r="F741">
            <v>5.0210626601921598E-4</v>
          </cell>
          <cell r="G741">
            <v>6.2279144096029305E-4</v>
          </cell>
          <cell r="H741">
            <v>9.1627374607772629E-4</v>
          </cell>
          <cell r="I741">
            <v>8.2262781808124872E-4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D742">
            <v>1.5729401122312046E-4</v>
          </cell>
          <cell r="E742">
            <v>7.5889014923835223E-3</v>
          </cell>
          <cell r="F742">
            <v>0.2492701475041845</v>
          </cell>
          <cell r="G742">
            <v>0.25775818097510944</v>
          </cell>
          <cell r="H742">
            <v>0.25980015415163177</v>
          </cell>
          <cell r="I742">
            <v>0.20100853534929849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D743">
            <v>3.8137701975187908E-4</v>
          </cell>
          <cell r="E743">
            <v>8.1060527285986127E-3</v>
          </cell>
          <cell r="F743">
            <v>0.25167407692407534</v>
          </cell>
          <cell r="G743">
            <v>0.28099920990356059</v>
          </cell>
          <cell r="H743">
            <v>0.34923291880271845</v>
          </cell>
          <cell r="I743">
            <v>0.20438864082265082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2267.8300703512</v>
          </cell>
          <cell r="E744">
            <v>2009.4707624539899</v>
          </cell>
          <cell r="F744">
            <v>1809.5335489317299</v>
          </cell>
          <cell r="G744">
            <v>1142.3550315203499</v>
          </cell>
          <cell r="H744">
            <v>445.04809349768402</v>
          </cell>
          <cell r="I744">
            <v>2.7753681702566702E-2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30.25718677418693</v>
          </cell>
          <cell r="E745">
            <v>26.810179903568589</v>
          </cell>
          <cell r="F745">
            <v>24.173892684339776</v>
          </cell>
          <cell r="G745">
            <v>15.26960968608477</v>
          </cell>
          <cell r="H745">
            <v>6.0102106662227559</v>
          </cell>
          <cell r="I745">
            <v>0.86657024948923411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30.771100004765248</v>
          </cell>
          <cell r="E746">
            <v>27.265546301953801</v>
          </cell>
          <cell r="F746">
            <v>24.552694015355947</v>
          </cell>
          <cell r="G746">
            <v>15.500068270289651</v>
          </cell>
          <cell r="H746">
            <v>6.0386444165221693</v>
          </cell>
          <cell r="I746">
            <v>3.7657641387471775E-4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3.1875551291447111E-2</v>
          </cell>
          <cell r="G747">
            <v>2.8981236179202761E-2</v>
          </cell>
          <cell r="H747">
            <v>7.3765680462033981E-2</v>
          </cell>
          <cell r="I747">
            <v>0.8810016725122285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9.3255779133764491</v>
          </cell>
          <cell r="E748">
            <v>9.3181121206114295</v>
          </cell>
          <cell r="F748">
            <v>7.3419032805317803</v>
          </cell>
          <cell r="G748">
            <v>5.9724998677134096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0.10059954599111595</v>
          </cell>
          <cell r="E749">
            <v>0.10051900885233475</v>
          </cell>
          <cell r="F749">
            <v>7.9200682637883282E-2</v>
          </cell>
          <cell r="G749">
            <v>6.4428261787631114E-2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0.10059954599111595</v>
          </cell>
          <cell r="E750">
            <v>0.10051900885233475</v>
          </cell>
          <cell r="F750">
            <v>7.9200682637883282E-2</v>
          </cell>
          <cell r="G750">
            <v>6.4428261787631114E-2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4.3399377569115882E-2</v>
          </cell>
          <cell r="H751">
            <v>7.4914516495305658E-2</v>
          </cell>
          <cell r="I751">
            <v>2.3440714394695659E-2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4.2031728725523569E-2</v>
          </cell>
          <cell r="H752">
            <v>6.5415712071413529E-2</v>
          </cell>
          <cell r="I752">
            <v>2.2797515261939866E-2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8.5431106294639389E-2</v>
          </cell>
          <cell r="H753">
            <v>0.1403302285667192</v>
          </cell>
          <cell r="I753">
            <v>4.6238229656635516E-2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4.5605498666110368E-4</v>
          </cell>
          <cell r="E754">
            <v>4.5916603898742874E-4</v>
          </cell>
          <cell r="F754">
            <v>5.960885518817139E-2</v>
          </cell>
          <cell r="G754">
            <v>5.9762181114016065E-2</v>
          </cell>
          <cell r="H754">
            <v>0.11029163955835315</v>
          </cell>
          <cell r="I754">
            <v>0.1041953479250602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D755">
            <v>6.8023232230619585E-7</v>
          </cell>
          <cell r="E755">
            <v>3.7940558131721297E-6</v>
          </cell>
          <cell r="F755">
            <v>5.9169020349081815E-2</v>
          </cell>
          <cell r="G755">
            <v>5.9333276766398775E-2</v>
          </cell>
          <cell r="H755">
            <v>0.11010523687118394</v>
          </cell>
          <cell r="I755">
            <v>0.10377158429323241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1.1122761989444899E-2</v>
          </cell>
          <cell r="E756">
            <v>3.7502414313373602E-5</v>
          </cell>
          <cell r="F756">
            <v>5.6784371374329705E-4</v>
          </cell>
          <cell r="G756">
            <v>2.8749625768492198E-5</v>
          </cell>
          <cell r="H756">
            <v>6.2686870277615303E-3</v>
          </cell>
          <cell r="I756">
            <v>8.3204686050215495E-3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1.1122761989444899E-2</v>
          </cell>
          <cell r="E757">
            <v>1.11602644037582E-2</v>
          </cell>
          <cell r="F757">
            <v>1.1728108117501501E-2</v>
          </cell>
          <cell r="G757">
            <v>1.175685774327E-2</v>
          </cell>
          <cell r="H757">
            <v>1.97564378652672E-2</v>
          </cell>
          <cell r="I757">
            <v>1.8524261866105701E-2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7.1204553931630254</v>
          </cell>
          <cell r="E758">
            <v>7.6293608388864911</v>
          </cell>
          <cell r="F758">
            <v>7.3117453369762604</v>
          </cell>
          <cell r="G758">
            <v>8.3856012560632358</v>
          </cell>
          <cell r="H758">
            <v>10.356303138404508</v>
          </cell>
          <cell r="I758">
            <v>13.576786337292921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7.7408307601990742</v>
          </cell>
          <cell r="E759">
            <v>8.2918952164355737</v>
          </cell>
          <cell r="F759">
            <v>7.9435664579881866</v>
          </cell>
          <cell r="G759">
            <v>9.1042368050842182</v>
          </cell>
          <cell r="H759">
            <v>11.229085175088672</v>
          </cell>
          <cell r="I759">
            <v>14.701702684213481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0.80222235900774197</v>
          </cell>
          <cell r="E760">
            <v>3.1158011620421302E-5</v>
          </cell>
          <cell r="F760">
            <v>3.5752439875519702E-5</v>
          </cell>
          <cell r="G760">
            <v>4.1373483801697501E-5</v>
          </cell>
          <cell r="H760">
            <v>7.8988023730864194E-5</v>
          </cell>
          <cell r="I760">
            <v>9.9181960069547501E-5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0.80222235900774197</v>
          </cell>
          <cell r="E761">
            <v>0.80225351701936298</v>
          </cell>
          <cell r="F761">
            <v>0.80228926945923795</v>
          </cell>
          <cell r="G761">
            <v>0.80233064294304002</v>
          </cell>
          <cell r="H761">
            <v>0.80247078201750599</v>
          </cell>
          <cell r="I761">
            <v>0.80256996397757496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0.44045137466920758</v>
          </cell>
          <cell r="H762">
            <v>1.9487131727231695</v>
          </cell>
          <cell r="I762">
            <v>13.7369109415901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0.44380690414465507</v>
          </cell>
          <cell r="H763">
            <v>1.9635592258094521</v>
          </cell>
          <cell r="I763">
            <v>13.841564059316685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5.1652958664122402E-2</v>
          </cell>
          <cell r="H764">
            <v>9.7982006398461604E-3</v>
          </cell>
          <cell r="I764">
            <v>0.46072925551349297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5.1652958664122402E-2</v>
          </cell>
          <cell r="H765">
            <v>0.14530376743580101</v>
          </cell>
          <cell r="I765">
            <v>0.60603302294929395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D766">
            <v>1.9256966784651739E-4</v>
          </cell>
          <cell r="E766">
            <v>1.7592465055900301E-5</v>
          </cell>
          <cell r="F766">
            <v>1.3803634517955203E-4</v>
          </cell>
          <cell r="G766">
            <v>0.16936148827178615</v>
          </cell>
          <cell r="H766">
            <v>0.18797381157064236</v>
          </cell>
          <cell r="I766">
            <v>9.3795802166702427E-2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D767">
            <v>1.8880710308424563E-4</v>
          </cell>
          <cell r="E767">
            <v>4.0403936433325191E-4</v>
          </cell>
          <cell r="F767">
            <v>2.6477269490486903E-4</v>
          </cell>
          <cell r="G767">
            <v>2.4952101946539372E-2</v>
          </cell>
          <cell r="H767">
            <v>5.0185188234422938E-2</v>
          </cell>
          <cell r="I767">
            <v>8.4206512281080146E-3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E768">
            <v>2.2076109311515571E-4</v>
          </cell>
          <cell r="F768">
            <v>2.1930455925021669E-4</v>
          </cell>
          <cell r="G768">
            <v>5.5984752858688762E-4</v>
          </cell>
          <cell r="H768">
            <v>7.8278456417402045E-4</v>
          </cell>
          <cell r="I768">
            <v>6.2729083344315061E-4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D769">
            <v>3.8137677093076297E-4</v>
          </cell>
          <cell r="E769">
            <v>6.4239292250430774E-4</v>
          </cell>
          <cell r="F769">
            <v>6.2211359933463811E-4</v>
          </cell>
          <cell r="G769">
            <v>0.19487343774691229</v>
          </cell>
          <cell r="H769">
            <v>0.23894178436923932</v>
          </cell>
          <cell r="I769">
            <v>0.10284374422825351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2.7004452844993591E-2</v>
          </cell>
          <cell r="F770">
            <v>6.4627123452515381E-2</v>
          </cell>
          <cell r="G770">
            <v>7.3531350905408799E-2</v>
          </cell>
          <cell r="H770">
            <v>0.24209933030751618</v>
          </cell>
          <cell r="I770">
            <v>9.4555914872467534E-2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2.7004452844993591E-2</v>
          </cell>
          <cell r="F771">
            <v>6.4627123452515381E-2</v>
          </cell>
          <cell r="G771">
            <v>7.3531350905408799E-2</v>
          </cell>
          <cell r="H771">
            <v>0.24209933030751618</v>
          </cell>
          <cell r="I771">
            <v>9.4555914872467534E-2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3.7506184506935533E-2</v>
          </cell>
          <cell r="F772">
            <v>8.9759893684049144E-2</v>
          </cell>
          <cell r="G772">
            <v>0.10212687625751234</v>
          </cell>
          <cell r="H772">
            <v>0.33624906987155034</v>
          </cell>
          <cell r="I772">
            <v>0.13132765954509384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3.2602087256595599E-3</v>
          </cell>
          <cell r="F773">
            <v>4.2636619477377201E-3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3.2602087256595599E-3</v>
          </cell>
          <cell r="F774">
            <v>7.5029579809114521E-3</v>
          </cell>
          <cell r="G774">
            <v>7.481143106274961E-3</v>
          </cell>
          <cell r="H774">
            <v>2.1017024637717256E-2</v>
          </cell>
          <cell r="I774">
            <v>8.4692491944748701E-3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3.2382052195771907E-3</v>
          </cell>
          <cell r="F775">
            <v>0.16465925480482241</v>
          </cell>
          <cell r="G775">
            <v>0.20514258981561329</v>
          </cell>
          <cell r="H775">
            <v>0.26307274168950989</v>
          </cell>
          <cell r="I775">
            <v>0.25555746219989373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3.2564022157349462E-3</v>
          </cell>
          <cell r="F776">
            <v>0.15756522263344333</v>
          </cell>
          <cell r="G776">
            <v>0.16827737178865051</v>
          </cell>
          <cell r="H776">
            <v>0.17475804236765291</v>
          </cell>
          <cell r="I776">
            <v>0.20382881728617189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6.4946074353121391E-3</v>
          </cell>
          <cell r="F777">
            <v>0.32222447743826577</v>
          </cell>
          <cell r="G777">
            <v>0.37341996160426394</v>
          </cell>
          <cell r="H777">
            <v>0.43783078405716247</v>
          </cell>
          <cell r="I777">
            <v>0.45938627948606553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4514.6061219612102</v>
          </cell>
          <cell r="E778">
            <v>3846.61643031108</v>
          </cell>
          <cell r="F778">
            <v>3387.4219386132099</v>
          </cell>
          <cell r="G778">
            <v>3059.3206459548101</v>
          </cell>
          <cell r="H778">
            <v>1582.0307728334201</v>
          </cell>
          <cell r="I778">
            <v>2.82272517560813E-2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60.233472705877865</v>
          </cell>
          <cell r="E779">
            <v>51.321213746210944</v>
          </cell>
          <cell r="F779">
            <v>45.225828606590859</v>
          </cell>
          <cell r="G779">
            <v>40.847648629555771</v>
          </cell>
          <cell r="H779">
            <v>21.207038022268723</v>
          </cell>
          <cell r="I779">
            <v>0.29974158610713147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61.256528113449257</v>
          </cell>
          <cell r="E780">
            <v>52.192895933664609</v>
          </cell>
          <cell r="F780">
            <v>45.96230581564739</v>
          </cell>
          <cell r="G780">
            <v>41.510456525845434</v>
          </cell>
          <cell r="H780">
            <v>21.465817813207938</v>
          </cell>
          <cell r="I780">
            <v>3.8300205910558015E-4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3.1673324982927784E-2</v>
          </cell>
          <cell r="G781">
            <v>3.0980127673869075E-2</v>
          </cell>
          <cell r="H781">
            <v>0.10141775558868864</v>
          </cell>
          <cell r="I781">
            <v>0.30444735867345363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1.4247673847918416</v>
          </cell>
          <cell r="E782">
            <v>1.5432571576291214</v>
          </cell>
          <cell r="F782">
            <v>2.0044568041519679</v>
          </cell>
          <cell r="G782">
            <v>1.8366564664868792</v>
          </cell>
          <cell r="H782">
            <v>1.2408224956993446</v>
          </cell>
          <cell r="I782">
            <v>1.8674575091166934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3.624464059529265E-2</v>
          </cell>
          <cell r="F783">
            <v>0.12703708081934348</v>
          </cell>
          <cell r="G783">
            <v>0.24766930102595403</v>
          </cell>
          <cell r="H783">
            <v>0.38963905259670933</v>
          </cell>
          <cell r="I783">
            <v>0.97591185845816331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1.4247673847918416</v>
          </cell>
          <cell r="E784">
            <v>1.5795017982244153</v>
          </cell>
          <cell r="F784">
            <v>2.1314938849713121</v>
          </cell>
          <cell r="G784">
            <v>2.0843257675128353</v>
          </cell>
          <cell r="H784">
            <v>1.6304615482960554</v>
          </cell>
          <cell r="I784">
            <v>2.8433693675748555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4.4499047938943832E-2</v>
          </cell>
          <cell r="H785">
            <v>8.5019894338292129E-2</v>
          </cell>
          <cell r="I785">
            <v>8.9998762995527101E-2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G786">
            <v>4.6813043273627659E-4</v>
          </cell>
          <cell r="H786">
            <v>5.4792622992187864E-4</v>
          </cell>
          <cell r="I786">
            <v>6.1202075779141654E-4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4.4967178371680058E-2</v>
          </cell>
          <cell r="H787">
            <v>8.5567820568214048E-2</v>
          </cell>
          <cell r="I787">
            <v>9.0610783753318505E-2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0.29751616959511057</v>
          </cell>
          <cell r="E788">
            <v>0.31350527722256838</v>
          </cell>
          <cell r="F788">
            <v>0.73075900759355961</v>
          </cell>
          <cell r="G788">
            <v>1.6509749153015412</v>
          </cell>
          <cell r="H788">
            <v>1.6458962127863053</v>
          </cell>
          <cell r="I788">
            <v>0.20285971123818508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0.2977905869185673</v>
          </cell>
          <cell r="E789">
            <v>0.31389125011510716</v>
          </cell>
          <cell r="F789">
            <v>0.72965015207130746</v>
          </cell>
          <cell r="G789">
            <v>1.4476869355098336</v>
          </cell>
          <cell r="H789">
            <v>1.3991570918737288</v>
          </cell>
          <cell r="I789">
            <v>0.20330281986003867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0.59530675651367748</v>
          </cell>
          <cell r="E790">
            <v>0.62739652733767526</v>
          </cell>
          <cell r="F790">
            <v>1.4604091596648663</v>
          </cell>
          <cell r="G790">
            <v>3.0986618508113741</v>
          </cell>
          <cell r="H790">
            <v>3.045053304660037</v>
          </cell>
          <cell r="I790">
            <v>0.40616253109822376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2.1517092369785495</v>
          </cell>
          <cell r="E791">
            <v>3.7891494020171121</v>
          </cell>
          <cell r="F791">
            <v>3.8144650646757388</v>
          </cell>
          <cell r="G791">
            <v>4.0765078468297844</v>
          </cell>
          <cell r="H791">
            <v>3.5509583519270889</v>
          </cell>
          <cell r="I791">
            <v>3.3546016678541055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2.1517092369785495</v>
          </cell>
          <cell r="E792">
            <v>3.7891494020171121</v>
          </cell>
          <cell r="F792">
            <v>3.8144650646757388</v>
          </cell>
          <cell r="G792">
            <v>4.0765078468297844</v>
          </cell>
          <cell r="H792">
            <v>3.5509583519270889</v>
          </cell>
          <cell r="I792">
            <v>3.3546016678541055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2.1734436737157092</v>
          </cell>
          <cell r="E793">
            <v>3.82742363840112</v>
          </cell>
          <cell r="F793">
            <v>3.8529950148239753</v>
          </cell>
          <cell r="G793">
            <v>4.1176846937674583</v>
          </cell>
          <cell r="H793">
            <v>3.5868266181081712</v>
          </cell>
          <cell r="I793">
            <v>3.3884865331859677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6.0283801104842799E-6</v>
          </cell>
          <cell r="E794">
            <v>1.3521613025498701E-3</v>
          </cell>
          <cell r="F794">
            <v>2.5284176738928099E-5</v>
          </cell>
          <cell r="G794">
            <v>1.6610127493582601E-5</v>
          </cell>
          <cell r="H794">
            <v>1.8144003838461298E-5</v>
          </cell>
          <cell r="I794">
            <v>2.4722505340990199E-5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0.31563149549179847</v>
          </cell>
          <cell r="E795">
            <v>0.31698365679434837</v>
          </cell>
          <cell r="F795">
            <v>0.31700894097108728</v>
          </cell>
          <cell r="G795">
            <v>0.31702555109858088</v>
          </cell>
          <cell r="H795">
            <v>0.31707061486371191</v>
          </cell>
          <cell r="I795">
            <v>0.31709533736905288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3.296710548822297</v>
          </cell>
          <cell r="E796">
            <v>4.6843731902540462</v>
          </cell>
          <cell r="F796">
            <v>9.4023326619933769</v>
          </cell>
          <cell r="G796">
            <v>12.175188954976369</v>
          </cell>
          <cell r="H796">
            <v>30.508276759796331</v>
          </cell>
          <cell r="I796">
            <v>38.162369231483119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0.22124345088523567</v>
          </cell>
          <cell r="E797">
            <v>0.16598368069305527</v>
          </cell>
          <cell r="F797">
            <v>0.19238329376230301</v>
          </cell>
          <cell r="G797">
            <v>0.13605021941546441</v>
          </cell>
          <cell r="H797">
            <v>8.5773711734606586</v>
          </cell>
          <cell r="I797">
            <v>14.369242877216724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4.8498399489836155</v>
          </cell>
          <cell r="F798">
            <v>9.5947159557556816</v>
          </cell>
          <cell r="G798">
            <v>12.311239174391831</v>
          </cell>
          <cell r="H798">
            <v>39.085647933256965</v>
          </cell>
          <cell r="I798">
            <v>52.531612108699832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8.5749990603525532</v>
          </cell>
          <cell r="E799">
            <v>9.9771630341728681</v>
          </cell>
          <cell r="F799">
            <v>8.6380288840946911</v>
          </cell>
          <cell r="G799">
            <v>6.9792048342806758</v>
          </cell>
          <cell r="H799">
            <v>3.655932129709083</v>
          </cell>
          <cell r="I799">
            <v>0.66569849850835239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8.5749990603525532</v>
          </cell>
          <cell r="E800">
            <v>9.9771630341728681</v>
          </cell>
          <cell r="F800">
            <v>8.6380288840946911</v>
          </cell>
          <cell r="G800">
            <v>6.9792048342806758</v>
          </cell>
          <cell r="H800">
            <v>3.655932129709083</v>
          </cell>
          <cell r="I800">
            <v>0.66569849850835239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29.012594078975841</v>
          </cell>
          <cell r="I801">
            <v>1031.8883298849028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-29.012594078975798</v>
          </cell>
          <cell r="I802">
            <v>-1031.8883298849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6.1438434520184187E-2</v>
          </cell>
          <cell r="I803">
            <v>2.1851752868150909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2.3892724535627189E-2</v>
          </cell>
          <cell r="I804">
            <v>0.84979038931697937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76.470951871016794</v>
          </cell>
          <cell r="I805">
            <v>2150.3047983603501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76.470951871016794</v>
          </cell>
          <cell r="I806">
            <v>2226.7757502313698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0.13996963950382335</v>
          </cell>
          <cell r="H807">
            <v>0.27434011774596972</v>
          </cell>
          <cell r="I807">
            <v>0.26835138963039112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0.13996963950382335</v>
          </cell>
          <cell r="H808">
            <v>0.27434011774596972</v>
          </cell>
          <cell r="I808">
            <v>0.26835138963039112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1.23316573182754E-2</v>
          </cell>
          <cell r="H809">
            <v>1.8826839470059201E-2</v>
          </cell>
          <cell r="I809">
            <v>1.08336547182236E-2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1.23316573182754E-2</v>
          </cell>
          <cell r="H810">
            <v>2.0666358039358599E-2</v>
          </cell>
          <cell r="I810">
            <v>1.7282247245763899E-2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1.4105197109439229</v>
          </cell>
          <cell r="E811">
            <v>1.5278245860528294</v>
          </cell>
          <cell r="F811">
            <v>1.9844122361104486</v>
          </cell>
          <cell r="G811">
            <v>1.8182899018220118</v>
          </cell>
          <cell r="H811">
            <v>1.2284142707423511</v>
          </cell>
          <cell r="I811">
            <v>1.8487829340255262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1.4247673847918416</v>
          </cell>
          <cell r="E812">
            <v>1.5432571576291214</v>
          </cell>
          <cell r="F812">
            <v>2.0044568041519679</v>
          </cell>
          <cell r="G812">
            <v>1.8366564664868792</v>
          </cell>
          <cell r="H812">
            <v>1.2408224956993446</v>
          </cell>
          <cell r="I812">
            <v>1.8674575091166934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1.4105197109439229</v>
          </cell>
          <cell r="E813">
            <v>1.5278245860528294</v>
          </cell>
          <cell r="F813">
            <v>1.9844122361104486</v>
          </cell>
          <cell r="G813">
            <v>1.8182899018220118</v>
          </cell>
          <cell r="H813">
            <v>1.2284142707423511</v>
          </cell>
          <cell r="I813">
            <v>1.8487829340255262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6.7007783885721803E-6</v>
          </cell>
          <cell r="E814">
            <v>8.75184719591236E-2</v>
          </cell>
          <cell r="F814">
            <v>0.118358241619377</v>
          </cell>
          <cell r="G814">
            <v>0.102747358297637</v>
          </cell>
          <cell r="H814">
            <v>8.3606833930263399E-2</v>
          </cell>
          <cell r="I814">
            <v>0.15035404265490801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0.10914638835742757</v>
          </cell>
          <cell r="E815">
            <v>0.12147092070411179</v>
          </cell>
          <cell r="F815">
            <v>0.16978464185630199</v>
          </cell>
          <cell r="G815">
            <v>0.16170523659965802</v>
          </cell>
          <cell r="H815">
            <v>0.12762882991865299</v>
          </cell>
          <cell r="I815">
            <v>0.18343344471835143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0.14017754793340406</v>
          </cell>
          <cell r="H816">
            <v>0.25038873674924744</v>
          </cell>
          <cell r="I816">
            <v>0.32883010818500857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0.14124547488502195</v>
          </cell>
          <cell r="H817">
            <v>0.25229629530122821</v>
          </cell>
          <cell r="I817">
            <v>0.33133526354127935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1.8280894102184E-2</v>
          </cell>
          <cell r="H818">
            <v>6.8013586404924297E-4</v>
          </cell>
          <cell r="I818">
            <v>2.10483827852666E-3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1.8280894102184E-2</v>
          </cell>
          <cell r="H819">
            <v>2.9162806062678199E-2</v>
          </cell>
          <cell r="I819">
            <v>3.1267644341204798E-2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1043.1606225906601</v>
          </cell>
          <cell r="E820">
            <v>1199.3277757660201</v>
          </cell>
          <cell r="F820">
            <v>1074.79794678349</v>
          </cell>
          <cell r="G820">
            <v>1074.6290815609</v>
          </cell>
          <cell r="H820">
            <v>885.48642664438603</v>
          </cell>
          <cell r="I820">
            <v>417.258242025659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17.570967933707866</v>
          </cell>
          <cell r="E821">
            <v>20.201443031519755</v>
          </cell>
          <cell r="F821">
            <v>18.103866124899159</v>
          </cell>
          <cell r="G821">
            <v>18.101021763880379</v>
          </cell>
          <cell r="H821">
            <v>14.915108250215717</v>
          </cell>
          <cell r="I821">
            <v>7.0282859915669498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18.495755719692486</v>
          </cell>
          <cell r="E822">
            <v>21.264676875283968</v>
          </cell>
          <cell r="F822">
            <v>19.056701184104384</v>
          </cell>
          <cell r="G822">
            <v>19.053707119874087</v>
          </cell>
          <cell r="H822">
            <v>15.700113947595481</v>
          </cell>
          <cell r="I822">
            <v>7.3981957805967884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0.212134679513865</v>
          </cell>
          <cell r="F823">
            <v>6.9691497937106499E-5</v>
          </cell>
          <cell r="G823">
            <v>8.2475862346462398E-5</v>
          </cell>
          <cell r="H823">
            <v>0.21464200850509099</v>
          </cell>
          <cell r="I823">
            <v>5.4107032346999403E-5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1.634041030358135</v>
          </cell>
          <cell r="F824">
            <v>1.6326998366858159</v>
          </cell>
          <cell r="G824">
            <v>1.6309203192048887</v>
          </cell>
          <cell r="H824">
            <v>1.2098927407452285</v>
          </cell>
          <cell r="I824">
            <v>0.57640585524188193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4.4054057459554367E-2</v>
          </cell>
          <cell r="H825">
            <v>8.4169695394909136E-2</v>
          </cell>
          <cell r="I825">
            <v>8.9098775365571786E-2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4.4499047938943832E-2</v>
          </cell>
          <cell r="H826">
            <v>8.5019894338292129E-2</v>
          </cell>
          <cell r="I826">
            <v>8.9998762995527101E-2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4.4054057459554367E-2</v>
          </cell>
          <cell r="H827">
            <v>8.4169695394909136E-2</v>
          </cell>
          <cell r="I827">
            <v>8.9098775365571786E-2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5.0588788262389498E-3</v>
          </cell>
          <cell r="H828">
            <v>5.7331367744617801E-3</v>
          </cell>
          <cell r="I828">
            <v>6.6981980273376996E-3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5.0588788262389498E-3</v>
          </cell>
          <cell r="H829">
            <v>8.4690888101330401E-3</v>
          </cell>
          <cell r="I829">
            <v>8.7833486140514588E-3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6.3809036652429194</v>
          </cell>
          <cell r="E830">
            <v>5.4549346599836976</v>
          </cell>
          <cell r="F830">
            <v>6.0807670445009991</v>
          </cell>
          <cell r="G830">
            <v>4.6873791927130934</v>
          </cell>
          <cell r="H830">
            <v>3.933655099170204</v>
          </cell>
          <cell r="I830">
            <v>1.8671074238005114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479.84395562626702</v>
          </cell>
          <cell r="E831">
            <v>408.034900295863</v>
          </cell>
          <cell r="F831">
            <v>451.25692277612598</v>
          </cell>
          <cell r="G831">
            <v>343.33530710262102</v>
          </cell>
          <cell r="H831">
            <v>280.83309821924001</v>
          </cell>
          <cell r="I831">
            <v>131.63107337793599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8.5078715536572211</v>
          </cell>
          <cell r="E832">
            <v>7.2346613527635277</v>
          </cell>
          <cell r="F832">
            <v>8.0010092690802477</v>
          </cell>
          <cell r="G832">
            <v>6.0875054450819421</v>
          </cell>
          <cell r="H832">
            <v>4.979310252114181</v>
          </cell>
          <cell r="I832">
            <v>2.3338842797506372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2.6871922947274202E-4</v>
          </cell>
          <cell r="F833">
            <v>1.21652336192816E-4</v>
          </cell>
          <cell r="G833">
            <v>1.11403926596006E-4</v>
          </cell>
          <cell r="H833">
            <v>5.8789573920574198E-2</v>
          </cell>
          <cell r="I833">
            <v>7.8238004782783604E-5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0.43630168010610498</v>
          </cell>
          <cell r="F834">
            <v>0.43609354757424701</v>
          </cell>
          <cell r="G834">
            <v>0.43461481603050989</v>
          </cell>
          <cell r="H834">
            <v>0.27178401755308979</v>
          </cell>
          <cell r="I834">
            <v>0.13215492263658793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4.1178204558735745</v>
          </cell>
          <cell r="E835">
            <v>4.2667689081806062</v>
          </cell>
          <cell r="F835">
            <v>2.9615202855295211</v>
          </cell>
          <cell r="G835">
            <v>2.9273908924983587</v>
          </cell>
          <cell r="H835">
            <v>2.870907603774624</v>
          </cell>
          <cell r="I835">
            <v>3.0862892921726285E-2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723.73814072929497</v>
          </cell>
          <cell r="E836">
            <v>749.91695961962205</v>
          </cell>
          <cell r="F836">
            <v>520.50962594155203</v>
          </cell>
          <cell r="G836">
            <v>514.51112656031705</v>
          </cell>
          <cell r="H836">
            <v>504.58376066341799</v>
          </cell>
          <cell r="I836">
            <v>5.2648464395885997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7.7989023785484388</v>
          </cell>
          <cell r="E837">
            <v>8.0810017200390281</v>
          </cell>
          <cell r="F837">
            <v>5.6089399347150053</v>
          </cell>
          <cell r="G837">
            <v>5.5443009327620416</v>
          </cell>
          <cell r="H837">
            <v>5.4373250071489094</v>
          </cell>
          <cell r="I837">
            <v>5.6733259047290999E-2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2.3264618568831401E-3</v>
          </cell>
          <cell r="F838">
            <v>2.8407532716567901E-3</v>
          </cell>
          <cell r="G838">
            <v>2.2952404940379798E-3</v>
          </cell>
          <cell r="H838">
            <v>3.5774367055512103E-2</v>
          </cell>
          <cell r="I838">
            <v>4.0813273740545502E-4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0.35816257861307854</v>
          </cell>
          <cell r="F839">
            <v>0.273253825643962</v>
          </cell>
          <cell r="G839">
            <v>0.2659764518430599</v>
          </cell>
          <cell r="H839">
            <v>0.19634103388810775</v>
          </cell>
          <cell r="I839">
            <v>2.8789414739184976E-3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D840">
            <v>2.5012386289104718E-4</v>
          </cell>
          <cell r="E840">
            <v>4.0297139124815312E-3</v>
          </cell>
          <cell r="F840">
            <v>0.48996063108280724</v>
          </cell>
          <cell r="G840">
            <v>0.14361639131030343</v>
          </cell>
          <cell r="H840">
            <v>0.35480987859595253</v>
          </cell>
          <cell r="I840">
            <v>0.30362840801377333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D841">
            <v>3.6397214694798482E-4</v>
          </cell>
          <cell r="E841">
            <v>5.3024661478513428E-3</v>
          </cell>
          <cell r="F841">
            <v>0.63222802040125647</v>
          </cell>
          <cell r="G841">
            <v>0.17954116125560271</v>
          </cell>
          <cell r="H841">
            <v>0.41743746451770819</v>
          </cell>
          <cell r="I841">
            <v>0.33737599126362539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0.23407784790129901</v>
          </cell>
          <cell r="E842">
            <v>2.8606131666295302E-4</v>
          </cell>
          <cell r="F842">
            <v>4.56095029449178E-2</v>
          </cell>
          <cell r="G842">
            <v>3.3900078465049499E-3</v>
          </cell>
          <cell r="H842">
            <v>2.08681514968737E-2</v>
          </cell>
          <cell r="I842">
            <v>1.00271043648868E-2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0.23407784790129901</v>
          </cell>
          <cell r="E843">
            <v>4.7063275199499266E-4</v>
          </cell>
          <cell r="F843">
            <v>4.5953978896295017E-2</v>
          </cell>
          <cell r="G843">
            <v>4.6005141341718014E-2</v>
          </cell>
          <cell r="H843">
            <v>3.1303958788575198E-2</v>
          </cell>
          <cell r="I843">
            <v>2.464795241954611E-2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1440.97297929964</v>
          </cell>
          <cell r="E844">
            <v>1508.7135143886301</v>
          </cell>
          <cell r="F844">
            <v>1450.7022391225901</v>
          </cell>
          <cell r="G844">
            <v>1409.4852515948201</v>
          </cell>
          <cell r="H844">
            <v>1089.92337123935</v>
          </cell>
          <cell r="I844">
            <v>664.64500226494397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24.19016809221139</v>
          </cell>
          <cell r="E845">
            <v>25.32735453081871</v>
          </cell>
          <cell r="F845">
            <v>24.353496922044467</v>
          </cell>
          <cell r="G845">
            <v>23.66157148633226</v>
          </cell>
          <cell r="H845">
            <v>18.296963188528398</v>
          </cell>
          <cell r="I845">
            <v>11.157651501731559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25.549166299638976</v>
          </cell>
          <cell r="E846">
            <v>26.750239616819751</v>
          </cell>
          <cell r="F846">
            <v>25.721670906428951</v>
          </cell>
          <cell r="G846">
            <v>24.990873255227307</v>
          </cell>
          <cell r="H846">
            <v>19.324882468782775</v>
          </cell>
          <cell r="I846">
            <v>11.784485855761424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1.5182675822889199E-5</v>
          </cell>
          <cell r="E847">
            <v>5.3181359374647301E-4</v>
          </cell>
          <cell r="F847">
            <v>2.9542268052211002E-3</v>
          </cell>
          <cell r="G847">
            <v>5.8064680734769801E-4</v>
          </cell>
          <cell r="H847">
            <v>0.34985045548233301</v>
          </cell>
          <cell r="I847">
            <v>0.86977609692272995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2.7746966805510427</v>
          </cell>
          <cell r="E848">
            <v>2.7732010841267241</v>
          </cell>
          <cell r="F848">
            <v>2.7601743712339224</v>
          </cell>
          <cell r="G848">
            <v>2.7521316969607619</v>
          </cell>
          <cell r="H848">
            <v>1.6405257859423126</v>
          </cell>
          <cell r="I848">
            <v>1.4168353076580009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9.9029753362252837</v>
          </cell>
          <cell r="E849">
            <v>11.655649398633029</v>
          </cell>
          <cell r="F849">
            <v>11.656076357683407</v>
          </cell>
          <cell r="G849">
            <v>11.657192032017653</v>
          </cell>
          <cell r="H849">
            <v>14.386557342559643</v>
          </cell>
          <cell r="I849">
            <v>33.894933019046483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9.9029753362252837</v>
          </cell>
          <cell r="E850">
            <v>11.655649398633029</v>
          </cell>
          <cell r="F850">
            <v>11.656076357683407</v>
          </cell>
          <cell r="G850">
            <v>11.657192032017653</v>
          </cell>
          <cell r="H850">
            <v>14.386557342559643</v>
          </cell>
          <cell r="I850">
            <v>33.894933019046483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3.094679792570401</v>
          </cell>
          <cell r="E851">
            <v>3.5826791184322806</v>
          </cell>
          <cell r="F851">
            <v>3.4968229073050203</v>
          </cell>
          <cell r="G851">
            <v>3.3626515476974022</v>
          </cell>
          <cell r="H851">
            <v>3.8882587412323337</v>
          </cell>
          <cell r="I851">
            <v>8.6910084664221756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1.0712555167602599E-3</v>
          </cell>
          <cell r="E852">
            <v>0.12285722538513701</v>
          </cell>
          <cell r="F852">
            <v>6.7493760535422701E-3</v>
          </cell>
          <cell r="G852">
            <v>2.01366708085235E-4</v>
          </cell>
          <cell r="H852">
            <v>0.44125366975840502</v>
          </cell>
          <cell r="I852">
            <v>1.8358483594475301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0.70032320590875929</v>
          </cell>
          <cell r="E853">
            <v>0.82315655679680932</v>
          </cell>
          <cell r="F853">
            <v>0.82971599222553161</v>
          </cell>
          <cell r="G853">
            <v>0.82981058969241606</v>
          </cell>
          <cell r="H853">
            <v>1.0244892852558014</v>
          </cell>
          <cell r="I853">
            <v>2.4022164177498193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E854">
            <v>3.9667196365064615E-6</v>
          </cell>
          <cell r="F854">
            <v>1.3731657280702803E-2</v>
          </cell>
          <cell r="G854">
            <v>1.3374714728527552E-2</v>
          </cell>
          <cell r="H854">
            <v>1.1678799111025708E-2</v>
          </cell>
          <cell r="I854">
            <v>5.5939759928661003E-3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E855">
            <v>8.7012063419059897E-6</v>
          </cell>
          <cell r="F855">
            <v>1.3738748713480011E-2</v>
          </cell>
          <cell r="G855">
            <v>1.3381773372513955E-2</v>
          </cell>
          <cell r="H855">
            <v>1.1686338586130499E-2</v>
          </cell>
          <cell r="I855">
            <v>5.6018801492207209E-3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5.9071952382037697E-3</v>
          </cell>
          <cell r="E856">
            <v>2.4143140999964702E-3</v>
          </cell>
          <cell r="F856">
            <v>2.1834997696004699E-3</v>
          </cell>
          <cell r="G856">
            <v>1.9042180459451501E-3</v>
          </cell>
          <cell r="H856">
            <v>3.0745937932956601E-3</v>
          </cell>
          <cell r="I856">
            <v>1.33440390479743E-3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5.9071952382037697E-3</v>
          </cell>
          <cell r="E857">
            <v>5.1974881185732598E-3</v>
          </cell>
          <cell r="F857">
            <v>5.2420007600484297E-3</v>
          </cell>
          <cell r="G857">
            <v>5.1689255615838701E-3</v>
          </cell>
          <cell r="H857">
            <v>6.2502505040574006E-3</v>
          </cell>
          <cell r="I857">
            <v>2.6375729430950304E-3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13.725098624995674</v>
          </cell>
          <cell r="E858">
            <v>12.750019944315591</v>
          </cell>
          <cell r="F858">
            <v>10.68101512729174</v>
          </cell>
          <cell r="G858">
            <v>11.2720647759909</v>
          </cell>
          <cell r="H858">
            <v>12.185635964238132</v>
          </cell>
          <cell r="I858">
            <v>4.4595126002809069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13.725098624995674</v>
          </cell>
          <cell r="E859">
            <v>12.750019944315591</v>
          </cell>
          <cell r="F859">
            <v>10.68101512729174</v>
          </cell>
          <cell r="G859">
            <v>11.2720647759909</v>
          </cell>
          <cell r="H859">
            <v>12.185635964238132</v>
          </cell>
          <cell r="I859">
            <v>4.4595126002809069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9.7741183949029198E-2</v>
          </cell>
          <cell r="H860">
            <v>0.12552088943342074</v>
          </cell>
          <cell r="I860">
            <v>4.8721278692556762E-2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9.872846863538301E-2</v>
          </cell>
          <cell r="H861">
            <v>0.12678877720547552</v>
          </cell>
          <cell r="I861">
            <v>4.9213412820764441E-2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9.7741183949029198E-2</v>
          </cell>
          <cell r="H862">
            <v>0.12552088943342074</v>
          </cell>
          <cell r="I862">
            <v>4.8721278692556762E-2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1.1917708240267199E-2</v>
          </cell>
          <cell r="H863">
            <v>1.03445439468186E-2</v>
          </cell>
          <cell r="I863">
            <v>3.4343821337122198E-3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1.1917708240267199E-2</v>
          </cell>
          <cell r="H864">
            <v>1.5585877864406499E-2</v>
          </cell>
          <cell r="I864">
            <v>6.0522894472318407E-3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0.15484099826487202</v>
          </cell>
          <cell r="F865">
            <v>0.20504446569435408</v>
          </cell>
          <cell r="G865">
            <v>0.15389226064697867</v>
          </cell>
          <cell r="H865">
            <v>0.17628734888727438</v>
          </cell>
          <cell r="I865">
            <v>9.5650093315009746E-2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0.16299052448933871</v>
          </cell>
          <cell r="F866">
            <v>0.21583627967826738</v>
          </cell>
          <cell r="G866">
            <v>0.16199185331260896</v>
          </cell>
          <cell r="H866">
            <v>0.18556563040765711</v>
          </cell>
          <cell r="I866">
            <v>0.10068430875264182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2.22980139634045E-2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2.22980139634045E-2</v>
          </cell>
          <cell r="F868">
            <v>2.227187818881194E-2</v>
          </cell>
          <cell r="G868">
            <v>2.1961434454997854E-2</v>
          </cell>
          <cell r="H868">
            <v>2.6556832540858721E-2</v>
          </cell>
          <cell r="I868">
            <v>1.1203032179115115E-2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1.1190450312368061E-2</v>
          </cell>
          <cell r="G869">
            <v>1.0558435999895241E-2</v>
          </cell>
          <cell r="H869">
            <v>1.8606394913012567E-2</v>
          </cell>
          <cell r="I869">
            <v>5.8165372563102041E-3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1.1210994006794324E-2</v>
          </cell>
          <cell r="G870">
            <v>1.0578979421234551E-2</v>
          </cell>
          <cell r="H870">
            <v>1.862797968622212E-2</v>
          </cell>
          <cell r="I870">
            <v>5.8366013709423266E-3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2.82158611576279E-3</v>
          </cell>
          <cell r="E871">
            <v>4.7059861430291897E-5</v>
          </cell>
          <cell r="F871">
            <v>3.53717512156767E-3</v>
          </cell>
          <cell r="G871">
            <v>1.6207970425740901E-3</v>
          </cell>
          <cell r="H871">
            <v>2.4649582057006702E-3</v>
          </cell>
          <cell r="I871">
            <v>1.2156997367555799E-3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2.82158611576279E-3</v>
          </cell>
          <cell r="E872">
            <v>6.7118303289149996E-5</v>
          </cell>
          <cell r="F872">
            <v>3.5752259644733905E-3</v>
          </cell>
          <cell r="G872">
            <v>3.5764022774987707E-3</v>
          </cell>
          <cell r="H872">
            <v>5.9474231452129808E-3</v>
          </cell>
          <cell r="I872">
            <v>2.4804716515635897E-3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5.4344258740731594E-2</v>
          </cell>
          <cell r="F873">
            <v>7.1923620265459523E-2</v>
          </cell>
          <cell r="G873">
            <v>0.11357627090686731</v>
          </cell>
          <cell r="H873">
            <v>0.26851904765480289</v>
          </cell>
          <cell r="I873">
            <v>0.45226257577416784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5.4893190647203639E-2</v>
          </cell>
          <cell r="F874">
            <v>7.2650121480262134E-2</v>
          </cell>
          <cell r="G874">
            <v>0.11472350596653268</v>
          </cell>
          <cell r="H874">
            <v>0.27123136126747738</v>
          </cell>
          <cell r="I874">
            <v>0.4568308846203718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5.4344258740731594E-2</v>
          </cell>
          <cell r="F875">
            <v>7.1923620265459523E-2</v>
          </cell>
          <cell r="G875">
            <v>0.11357627090686731</v>
          </cell>
          <cell r="H875">
            <v>0.26851904765480289</v>
          </cell>
          <cell r="I875">
            <v>0.45226257577416784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5.7106732174513298E-3</v>
          </cell>
          <cell r="F876">
            <v>2.5916442496294401E-3</v>
          </cell>
          <cell r="G876">
            <v>1.9884727712806498E-3</v>
          </cell>
          <cell r="H876">
            <v>6.1381890730410997E-3</v>
          </cell>
          <cell r="I876">
            <v>1.21499084774298E-2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5.7106732174513298E-3</v>
          </cell>
          <cell r="F877">
            <v>8.3023174670807699E-3</v>
          </cell>
          <cell r="G877">
            <v>1.0290790238361399E-2</v>
          </cell>
          <cell r="H877">
            <v>2.3710472398145901E-2</v>
          </cell>
          <cell r="I877">
            <v>3.5860380875575699E-2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0.38788961883662754</v>
          </cell>
          <cell r="G878">
            <v>0.44599251141470453</v>
          </cell>
          <cell r="H878">
            <v>0.46536075212314537</v>
          </cell>
          <cell r="I878">
            <v>0.31030358785745188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11.6032117433755</v>
          </cell>
          <cell r="G879">
            <v>13.085627184462499</v>
          </cell>
          <cell r="H879">
            <v>13.1499209361829</v>
          </cell>
          <cell r="I879">
            <v>8.4562671583703892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0.38788961883662754</v>
          </cell>
          <cell r="G880">
            <v>0.44599251141470453</v>
          </cell>
          <cell r="H880">
            <v>0.46536075212314537</v>
          </cell>
          <cell r="I880">
            <v>0.31030358785745188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0.20573070466977902</v>
          </cell>
          <cell r="G881">
            <v>0.2320146663911794</v>
          </cell>
          <cell r="H881">
            <v>0.23315462652806548</v>
          </cell>
          <cell r="I881">
            <v>0.14993381486472318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3.7869731385482802E-2</v>
          </cell>
          <cell r="F882">
            <v>1.8684627288379401E-3</v>
          </cell>
          <cell r="G882">
            <v>3.6420700298575698E-3</v>
          </cell>
          <cell r="H882">
            <v>2.6047617243448999E-2</v>
          </cell>
          <cell r="I882">
            <v>4.40908874360734E-3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3.7869731385482802E-2</v>
          </cell>
          <cell r="F883">
            <v>3.92984876330046E-2</v>
          </cell>
          <cell r="G883">
            <v>4.2652819452726122E-2</v>
          </cell>
          <cell r="H883">
            <v>4.6762789340029649E-2</v>
          </cell>
          <cell r="I883">
            <v>3.0870998654431901E-2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726.75940445565197</v>
          </cell>
          <cell r="E884">
            <v>602.86711255862997</v>
          </cell>
          <cell r="F884">
            <v>95.469101193265004</v>
          </cell>
          <cell r="G884">
            <v>12.699743006495201</v>
          </cell>
          <cell r="H884">
            <v>8.8683186212066403</v>
          </cell>
          <cell r="I884">
            <v>2.7859045438368799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6.984910603655627</v>
          </cell>
          <cell r="E885">
            <v>5.8453024538560054</v>
          </cell>
          <cell r="F885">
            <v>0.93779716939901592</v>
          </cell>
          <cell r="G885">
            <v>0.1274425816176441</v>
          </cell>
          <cell r="H885">
            <v>9.087419437436127E-2</v>
          </cell>
          <cell r="I885">
            <v>2.8547331443375918E-2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9.861050263984426</v>
          </cell>
          <cell r="E886">
            <v>8.1800150957751825</v>
          </cell>
          <cell r="F886">
            <v>1.2953745073713037</v>
          </cell>
          <cell r="G886">
            <v>0.17231673007456108</v>
          </cell>
          <cell r="H886">
            <v>0.12032996772329217</v>
          </cell>
          <cell r="I886">
            <v>3.7800604393987428E-2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3.3374550618359898E-4</v>
          </cell>
          <cell r="F887">
            <v>8.9320353521655504E-5</v>
          </cell>
          <cell r="G887">
            <v>8.2620590546792503E-5</v>
          </cell>
          <cell r="H887">
            <v>1.8999718315665701E-4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0.47762334936987388</v>
          </cell>
          <cell r="F888">
            <v>0.1013505705359693</v>
          </cell>
          <cell r="G888">
            <v>1.5508568876789086E-2</v>
          </cell>
          <cell r="H888">
            <v>9.7702031629599163E-3</v>
          </cell>
          <cell r="I888">
            <v>3.2340031087614409E-3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1068.88993299599</v>
          </cell>
          <cell r="E889">
            <v>1094.5238014020699</v>
          </cell>
          <cell r="F889">
            <v>1024.6956899781401</v>
          </cell>
          <cell r="G889">
            <v>1013.24691395914</v>
          </cell>
          <cell r="H889">
            <v>996.806366010901</v>
          </cell>
          <cell r="I889">
            <v>986.63539987981699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11.518210484870544</v>
          </cell>
          <cell r="E890">
            <v>11.794437515108543</v>
          </cell>
          <cell r="F890">
            <v>11.041979417867843</v>
          </cell>
          <cell r="G890">
            <v>10.918608986628627</v>
          </cell>
          <cell r="H890">
            <v>10.741447909600236</v>
          </cell>
          <cell r="I890">
            <v>10.631846981463543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11.518210484870544</v>
          </cell>
          <cell r="E891">
            <v>11.794437515108543</v>
          </cell>
          <cell r="F891">
            <v>11.041979417867843</v>
          </cell>
          <cell r="G891">
            <v>10.918608986628627</v>
          </cell>
          <cell r="H891">
            <v>10.741447909600236</v>
          </cell>
          <cell r="I891">
            <v>10.631846981463543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1783.6998234969301</v>
          </cell>
          <cell r="E892">
            <v>1640.9412606312701</v>
          </cell>
          <cell r="F892">
            <v>1701.0763648043001</v>
          </cell>
          <cell r="G892">
            <v>1494.31807575126</v>
          </cell>
          <cell r="H892">
            <v>593.02181963930195</v>
          </cell>
          <cell r="I892">
            <v>10.3283848503601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21.681109342596123</v>
          </cell>
          <cell r="E893">
            <v>19.945859963575433</v>
          </cell>
          <cell r="F893">
            <v>20.676810178252154</v>
          </cell>
          <cell r="G893">
            <v>18.163635588337883</v>
          </cell>
          <cell r="H893">
            <v>7.2082593409345277</v>
          </cell>
          <cell r="I893">
            <v>0.12554289590838039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24.202168568479358</v>
          </cell>
          <cell r="E894">
            <v>22.265146005851641</v>
          </cell>
          <cell r="F894">
            <v>23.081090431537277</v>
          </cell>
          <cell r="G894">
            <v>20.275686238144612</v>
          </cell>
          <cell r="H894">
            <v>8.0464290317408587</v>
          </cell>
          <cell r="I894">
            <v>0.14014090706051752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1.3878793559496399E-4</v>
          </cell>
          <cell r="F895">
            <v>3.8864652029202999E-3</v>
          </cell>
          <cell r="G895">
            <v>6.8140211909061297E-5</v>
          </cell>
          <cell r="H895">
            <v>2.7408561703792399E-4</v>
          </cell>
          <cell r="I895">
            <v>4.6618397565300898E-5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1.7516095696439402</v>
          </cell>
          <cell r="F896">
            <v>1.7526141928166792</v>
          </cell>
          <cell r="G896">
            <v>1.7521196430198502</v>
          </cell>
          <cell r="H896">
            <v>0.58614514623794944</v>
          </cell>
          <cell r="I896">
            <v>1.7236843623161996E-2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D897">
            <v>3.6879923331124224E-4</v>
          </cell>
          <cell r="E897">
            <v>1.2177441079991972E-2</v>
          </cell>
          <cell r="F897">
            <v>0.26447529854048535</v>
          </cell>
          <cell r="G897">
            <v>0.57104099271225728</v>
          </cell>
          <cell r="H897">
            <v>1.2125857811270095</v>
          </cell>
          <cell r="I897">
            <v>7.2882004966043645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D898">
            <v>3.6879923331124175E-4</v>
          </cell>
          <cell r="E898">
            <v>1.2167495745027939E-2</v>
          </cell>
          <cell r="F898">
            <v>0.26413795759846903</v>
          </cell>
          <cell r="G898">
            <v>0.57104099271225894</v>
          </cell>
          <cell r="H898">
            <v>1.2125857811270104</v>
          </cell>
          <cell r="I898">
            <v>7.2882004966043645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D899">
            <v>4.553090641384698E-4</v>
          </cell>
          <cell r="E899">
            <v>1.4814408180645678E-2</v>
          </cell>
          <cell r="F899">
            <v>0.31485157200382763</v>
          </cell>
          <cell r="G899">
            <v>0.65636894932695256</v>
          </cell>
          <cell r="H899">
            <v>1.3038557062230582</v>
          </cell>
          <cell r="I899">
            <v>7.3618179716314929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D900">
            <v>4.553090641384698E-4</v>
          </cell>
          <cell r="E900">
            <v>1.4814408180645678E-2</v>
          </cell>
          <cell r="F900">
            <v>0.31485157200382763</v>
          </cell>
          <cell r="G900">
            <v>0.65636894932695256</v>
          </cell>
          <cell r="H900">
            <v>1.3038557062230582</v>
          </cell>
          <cell r="I900">
            <v>7.3618179716314929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0.17950163008146</v>
          </cell>
          <cell r="E901">
            <v>1.5715289965108699E-3</v>
          </cell>
          <cell r="F901">
            <v>2.2976865240838299E-3</v>
          </cell>
          <cell r="G901">
            <v>1.66889377089186E-3</v>
          </cell>
          <cell r="H901">
            <v>3.91367280320115E-2</v>
          </cell>
          <cell r="I901">
            <v>0.81365589856586595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0.17950163008146</v>
          </cell>
          <cell r="E902">
            <v>0.1809048186538087</v>
          </cell>
          <cell r="F902">
            <v>0.18273087622054063</v>
          </cell>
          <cell r="G902">
            <v>0.18348637450663552</v>
          </cell>
          <cell r="H902">
            <v>0.29588182654380174</v>
          </cell>
          <cell r="I902">
            <v>0.94914635096492539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2229.95466525758</v>
          </cell>
          <cell r="E903">
            <v>1975.910258893</v>
          </cell>
          <cell r="F903">
            <v>1781.61589083584</v>
          </cell>
          <cell r="G903">
            <v>1125.37023386445</v>
          </cell>
          <cell r="H903">
            <v>442.95252610061698</v>
          </cell>
          <cell r="I903">
            <v>63.866227387356503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24.843523454295628</v>
          </cell>
          <cell r="E904">
            <v>22.056851074810286</v>
          </cell>
          <cell r="F904">
            <v>19.946922587829146</v>
          </cell>
          <cell r="G904">
            <v>12.661681299104936</v>
          </cell>
          <cell r="H904">
            <v>5.03355143296156</v>
          </cell>
          <cell r="I904">
            <v>0.72575258394723319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30.25718677418693</v>
          </cell>
          <cell r="E905">
            <v>26.810179903568589</v>
          </cell>
          <cell r="F905">
            <v>24.173892684339776</v>
          </cell>
          <cell r="G905">
            <v>15.26960968608477</v>
          </cell>
          <cell r="H905">
            <v>6.0102106662227559</v>
          </cell>
          <cell r="I905">
            <v>0.86657024948923411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1.57801473537929E-4</v>
          </cell>
          <cell r="E906">
            <v>6.6785597656175504E-4</v>
          </cell>
          <cell r="F906">
            <v>2.3398586990482501E-3</v>
          </cell>
          <cell r="G906">
            <v>3.47705426173672E-4</v>
          </cell>
          <cell r="H906">
            <v>9.8509785835690103E-2</v>
          </cell>
          <cell r="I906">
            <v>8.2952264726692904E-4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1.9287314586986579</v>
          </cell>
          <cell r="E907">
            <v>1.9291638985965327</v>
          </cell>
          <cell r="F907">
            <v>1.9095536632548273</v>
          </cell>
          <cell r="G907">
            <v>1.8875374640836617</v>
          </cell>
          <cell r="H907">
            <v>0.41266270424424145</v>
          </cell>
          <cell r="I907">
            <v>9.4939125709629008E-2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7.3988712166534187E-2</v>
          </cell>
          <cell r="F908">
            <v>0.15713276243207269</v>
          </cell>
          <cell r="G908">
            <v>0.21556085875733097</v>
          </cell>
          <cell r="H908">
            <v>0.42628030996212773</v>
          </cell>
          <cell r="I908">
            <v>0.59451306497923984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8.2209680185037978E-2</v>
          </cell>
          <cell r="F909">
            <v>0.17459195825785853</v>
          </cell>
          <cell r="G909">
            <v>0.23951206528592311</v>
          </cell>
          <cell r="H909">
            <v>0.47364478884680872</v>
          </cell>
          <cell r="I909">
            <v>0.66057007219915553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7.3988712166534187E-2</v>
          </cell>
          <cell r="F910">
            <v>0.15713276243207269</v>
          </cell>
          <cell r="G910">
            <v>0.21556085875733097</v>
          </cell>
          <cell r="H910">
            <v>0.42628030996212773</v>
          </cell>
          <cell r="I910">
            <v>0.59451306497923984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9.0696910647709607E-3</v>
          </cell>
          <cell r="F911">
            <v>9.4335252735860096E-3</v>
          </cell>
          <cell r="G911">
            <v>3.7025474208180302E-3</v>
          </cell>
          <cell r="H911">
            <v>1.9650513293373899E-2</v>
          </cell>
          <cell r="I911">
            <v>2.89519083309491E-2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9.0696910647709607E-3</v>
          </cell>
          <cell r="F912">
            <v>1.8479051407678554E-2</v>
          </cell>
          <cell r="G912">
            <v>2.2103816536010096E-2</v>
          </cell>
          <cell r="H912">
            <v>4.0200629943645511E-2</v>
          </cell>
          <cell r="I912">
            <v>5.0135720482161326E-2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2.2440474052483658E-2</v>
          </cell>
          <cell r="E913">
            <v>5.2741136135732482E-3</v>
          </cell>
          <cell r="F913">
            <v>8.9214484088591894E-2</v>
          </cell>
          <cell r="G913">
            <v>9.3240753071138813E-2</v>
          </cell>
          <cell r="H913">
            <v>0.22635481251924217</v>
          </cell>
          <cell r="I913">
            <v>0.24299109833185711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2.231762806106145E-2</v>
          </cell>
          <cell r="E914">
            <v>5.2402069852238763E-3</v>
          </cell>
          <cell r="F914">
            <v>9.0134709934003965E-2</v>
          </cell>
          <cell r="G914">
            <v>0.11047040714510108</v>
          </cell>
          <cell r="H914">
            <v>0.34565374150080647</v>
          </cell>
          <cell r="I914">
            <v>0.33708274846116476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4.4758102113545126E-2</v>
          </cell>
          <cell r="E915">
            <v>1.0514320598797127E-2</v>
          </cell>
          <cell r="F915">
            <v>0.17934919402259566</v>
          </cell>
          <cell r="G915">
            <v>0.20371116021623978</v>
          </cell>
          <cell r="H915">
            <v>0.57200855402004891</v>
          </cell>
          <cell r="I915">
            <v>0.58007384679302176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1.1481681571725846E-3</v>
          </cell>
          <cell r="E916">
            <v>1.1497825011444901E-3</v>
          </cell>
          <cell r="F916">
            <v>0.3341773648683628</v>
          </cell>
          <cell r="G916">
            <v>0.21737931745938568</v>
          </cell>
          <cell r="H916">
            <v>6.529975693954813</v>
          </cell>
          <cell r="I916">
            <v>9.6527308956961093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1.0189029105755272E-3</v>
          </cell>
          <cell r="E917">
            <v>1.017908231041402E-3</v>
          </cell>
          <cell r="F917">
            <v>0.43072925614260599</v>
          </cell>
          <cell r="G917">
            <v>0.2712959831911243</v>
          </cell>
          <cell r="H917">
            <v>7.6818897110668258</v>
          </cell>
          <cell r="I917">
            <v>10.724928760987908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2.3434277839326698E-2</v>
          </cell>
          <cell r="E918">
            <v>5.2876710618703103E-5</v>
          </cell>
          <cell r="F918">
            <v>1.76421774723885E-3</v>
          </cell>
          <cell r="G918">
            <v>6.4367883618816197E-4</v>
          </cell>
          <cell r="H918">
            <v>4.0398739055109503E-2</v>
          </cell>
          <cell r="I918">
            <v>8.7432634669398004E-2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2.3434277839326698E-2</v>
          </cell>
          <cell r="E919">
            <v>2.3487154549945401E-2</v>
          </cell>
          <cell r="F919">
            <v>2.5251372297184299E-2</v>
          </cell>
          <cell r="G919">
            <v>2.5895051133372399E-2</v>
          </cell>
          <cell r="H919">
            <v>0.17211639293527101</v>
          </cell>
          <cell r="I919">
            <v>0.17214908041032401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0.15483625491838668</v>
          </cell>
          <cell r="F920">
            <v>0.205037374261577</v>
          </cell>
          <cell r="G920">
            <v>0.15388520200299219</v>
          </cell>
          <cell r="H920">
            <v>0.17627980941216964</v>
          </cell>
          <cell r="I920">
            <v>9.5642195694783938E-2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0.15483625491838668</v>
          </cell>
          <cell r="F921">
            <v>0.205037374261577</v>
          </cell>
          <cell r="G921">
            <v>0.15388520200299219</v>
          </cell>
          <cell r="H921">
            <v>0.17627980941216964</v>
          </cell>
          <cell r="I921">
            <v>9.5642195694783938E-2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2.22980139634045E-2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2.22980139634045E-2</v>
          </cell>
          <cell r="F923">
            <v>2.227185927433999E-2</v>
          </cell>
          <cell r="G923">
            <v>2.1961164630250201E-2</v>
          </cell>
          <cell r="H923">
            <v>2.6556863843337157E-2</v>
          </cell>
          <cell r="I923">
            <v>1.120291043656021E-2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4.558606176093244E-4</v>
          </cell>
          <cell r="F924">
            <v>3.8328098942314016E-2</v>
          </cell>
          <cell r="G924">
            <v>4.7540721132071626E-2</v>
          </cell>
          <cell r="H924">
            <v>6.2442340739216513E-2</v>
          </cell>
          <cell r="I924">
            <v>7.1708559305833336E-2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E925">
            <v>4.723590539714698E-7</v>
          </cell>
          <cell r="F925">
            <v>3.7886724836515451E-2</v>
          </cell>
          <cell r="G925">
            <v>4.7110865082330401E-2</v>
          </cell>
          <cell r="H925">
            <v>6.2252684940590906E-2</v>
          </cell>
          <cell r="I925">
            <v>7.1281810518712782E-2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5.0135531873975604E-4</v>
          </cell>
          <cell r="E926">
            <v>2.34594944694301E-4</v>
          </cell>
          <cell r="F926">
            <v>7.2096508344740599E-3</v>
          </cell>
          <cell r="G926">
            <v>1.5109433626988901E-3</v>
          </cell>
          <cell r="H926">
            <v>8.9974030480662708E-3</v>
          </cell>
          <cell r="I926">
            <v>6.02055044181993E-3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5.0135531873975604E-4</v>
          </cell>
          <cell r="E927">
            <v>7.3595026343405698E-4</v>
          </cell>
          <cell r="F927">
            <v>7.9456010979081105E-3</v>
          </cell>
          <cell r="G927">
            <v>9.4565444606069995E-3</v>
          </cell>
          <cell r="H927">
            <v>1.2037986085931001E-2</v>
          </cell>
          <cell r="I927">
            <v>1.28597481924204E-2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0.26029668314616733</v>
          </cell>
          <cell r="F928">
            <v>0.80765215887982655</v>
          </cell>
          <cell r="G928">
            <v>1.4142060543446286</v>
          </cell>
          <cell r="H928">
            <v>2.4428950523913171</v>
          </cell>
          <cell r="I928">
            <v>4.4128944105868815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8.000922637689574E-2</v>
          </cell>
          <cell r="F929">
            <v>0.24229564766394784</v>
          </cell>
          <cell r="G929">
            <v>0.40794405413787294</v>
          </cell>
          <cell r="H929">
            <v>0.66024190605170729</v>
          </cell>
          <cell r="I929">
            <v>1.1315113873299694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0.26029668314616733</v>
          </cell>
          <cell r="F930">
            <v>0.80765215887982655</v>
          </cell>
          <cell r="G930">
            <v>1.4142060543446286</v>
          </cell>
          <cell r="H930">
            <v>2.4428950523913171</v>
          </cell>
          <cell r="I930">
            <v>4.4128944105868815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2.3182077170689999E-2</v>
          </cell>
          <cell r="F931">
            <v>4.9523738195452499E-2</v>
          </cell>
          <cell r="G931">
            <v>3.8300603983665402E-2</v>
          </cell>
          <cell r="H931">
            <v>0.12463066281231699</v>
          </cell>
          <cell r="I931">
            <v>0.225446264060045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2.3182077170689999E-2</v>
          </cell>
          <cell r="F932">
            <v>7.2688746984880107E-2</v>
          </cell>
          <cell r="G932">
            <v>0.11093681617252336</v>
          </cell>
          <cell r="H932">
            <v>0.18961260191806786</v>
          </cell>
          <cell r="I932">
            <v>0.32860418967640753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1.2235207076336132</v>
          </cell>
          <cell r="E933">
            <v>1.3412208649756636</v>
          </cell>
          <cell r="F933">
            <v>1.2612628727434594</v>
          </cell>
          <cell r="G933">
            <v>1.462254837758918</v>
          </cell>
          <cell r="H933">
            <v>3.3354944364598751</v>
          </cell>
          <cell r="I933">
            <v>8.4936303890368325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1.4027983348241382</v>
          </cell>
          <cell r="E934">
            <v>1.537744628497665</v>
          </cell>
          <cell r="F934">
            <v>1.4460707094054797</v>
          </cell>
          <cell r="G934">
            <v>1.6765132283408819</v>
          </cell>
          <cell r="H934">
            <v>3.8242311814490653</v>
          </cell>
          <cell r="I934">
            <v>9.7381682974510753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1.2538346803221001E-4</v>
          </cell>
          <cell r="E935">
            <v>9.67679400335319E-3</v>
          </cell>
          <cell r="F935">
            <v>6.9068986610667995E-4</v>
          </cell>
          <cell r="G935">
            <v>7.7946050856167303E-3</v>
          </cell>
          <cell r="H935">
            <v>0.23624144124945601</v>
          </cell>
          <cell r="I935">
            <v>0.45858805594747298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0.10546630893670822</v>
          </cell>
          <cell r="E936">
            <v>0.11508404866992185</v>
          </cell>
          <cell r="F936">
            <v>0.11547418707663649</v>
          </cell>
          <cell r="G936">
            <v>0.12295881215596388</v>
          </cell>
          <cell r="H936">
            <v>0.36020091401371934</v>
          </cell>
          <cell r="I936">
            <v>0.68004720195728574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1.2491271109070454</v>
          </cell>
          <cell r="E938">
            <v>1.4841317437887478</v>
          </cell>
          <cell r="F938">
            <v>1.4423809068861266</v>
          </cell>
          <cell r="G938">
            <v>1.4561941219313281</v>
          </cell>
          <cell r="H938">
            <v>1.4741591404837686</v>
          </cell>
          <cell r="I938">
            <v>1.4656348808078667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0.13699818642309725</v>
          </cell>
          <cell r="E939">
            <v>2.0127863804845623E-2</v>
          </cell>
          <cell r="F939">
            <v>0.32364816229329257</v>
          </cell>
          <cell r="G939">
            <v>0.35561218825022084</v>
          </cell>
          <cell r="H939">
            <v>1.0965681756079295</v>
          </cell>
          <cell r="I939">
            <v>1.135141854868875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0.39987944713486018</v>
          </cell>
          <cell r="E940">
            <v>0.43682392743448101</v>
          </cell>
          <cell r="F940">
            <v>0.4721873882035823</v>
          </cell>
          <cell r="G940">
            <v>0.45172567653823625</v>
          </cell>
          <cell r="H940">
            <v>0.71863904935901946</v>
          </cell>
          <cell r="I940">
            <v>0.64592888094610545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2.3080238543664467E-2</v>
          </cell>
          <cell r="E941">
            <v>2.9885468910009815E-4</v>
          </cell>
          <cell r="G941">
            <v>0.12683761361913667</v>
          </cell>
          <cell r="H941">
            <v>0.21252575389386844</v>
          </cell>
          <cell r="I941">
            <v>0.10943343114539905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17.422052860372371</v>
          </cell>
          <cell r="E942">
            <v>20.197742490697394</v>
          </cell>
          <cell r="F942">
            <v>17.911035096977919</v>
          </cell>
          <cell r="G942">
            <v>17.998748520893944</v>
          </cell>
          <cell r="H942">
            <v>14.800771373161545</v>
          </cell>
          <cell r="I942">
            <v>6.942116804923665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2.3330044464472052E-2</v>
          </cell>
          <cell r="E943">
            <v>1.2451173919564998E-3</v>
          </cell>
          <cell r="F943">
            <v>0.19966343704835118</v>
          </cell>
          <cell r="G943">
            <v>0.16490414919827598</v>
          </cell>
          <cell r="H943">
            <v>0.40985744030938936</v>
          </cell>
          <cell r="I943">
            <v>0.21019718313512839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0.15381581703264702</v>
          </cell>
          <cell r="E944">
            <v>7.2253856104403644E-2</v>
          </cell>
          <cell r="F944">
            <v>0.1601869880450007</v>
          </cell>
          <cell r="G944">
            <v>9.9421564242249516E-2</v>
          </cell>
          <cell r="H944">
            <v>2.258640011293811E-2</v>
          </cell>
          <cell r="I944">
            <v>2.1389644828303054E-3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21.503508895861362</v>
          </cell>
          <cell r="E945">
            <v>19.94181606693148</v>
          </cell>
          <cell r="F945">
            <v>20.478012074823944</v>
          </cell>
          <cell r="G945">
            <v>18.066664942458559</v>
          </cell>
          <cell r="H945">
            <v>7.1383619433429883</v>
          </cell>
          <cell r="I945">
            <v>0.15145293215108557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1.6524056928037214</v>
          </cell>
          <cell r="E946">
            <v>4.0751544357516023</v>
          </cell>
          <cell r="F946">
            <v>4.7167301376164481</v>
          </cell>
          <cell r="G946">
            <v>6.9203728979527304</v>
          </cell>
          <cell r="H946">
            <v>16.740113790616807</v>
          </cell>
          <cell r="I946">
            <v>19.325910592349455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4.2839937524998986</v>
          </cell>
          <cell r="E947">
            <v>4.3695151404595949</v>
          </cell>
          <cell r="F947">
            <v>4.0819018561846452</v>
          </cell>
          <cell r="G947">
            <v>3.7138602916241048</v>
          </cell>
          <cell r="H947">
            <v>3.8405409042408674</v>
          </cell>
          <cell r="I947">
            <v>1.4721416971332377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1.9487699048204912</v>
          </cell>
          <cell r="E948">
            <v>3.5007649615670196</v>
          </cell>
          <cell r="F948">
            <v>3.3610200443404192</v>
          </cell>
          <cell r="G948">
            <v>3.200305522046365</v>
          </cell>
          <cell r="H948">
            <v>2.456413907141231</v>
          </cell>
          <cell r="I948">
            <v>2.0586651383322221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4.1778086849961173</v>
          </cell>
          <cell r="E949">
            <v>3.5000928366558477</v>
          </cell>
          <cell r="F949">
            <v>4.036924452382177</v>
          </cell>
          <cell r="G949">
            <v>2.4949886893849902</v>
          </cell>
          <cell r="H949">
            <v>0.7303314580567003</v>
          </cell>
          <cell r="I949">
            <v>0.37759971530124209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9.0280706961436135</v>
          </cell>
          <cell r="E950">
            <v>10.272688835084754</v>
          </cell>
          <cell r="F950">
            <v>10.196354384314398</v>
          </cell>
          <cell r="G950">
            <v>10.258899441054934</v>
          </cell>
          <cell r="H950">
            <v>11.774763766095552</v>
          </cell>
          <cell r="I950">
            <v>22.988162133658108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2.8036507806300667E-2</v>
          </cell>
          <cell r="E951">
            <v>2.3553717914581085E-3</v>
          </cell>
          <cell r="F951">
            <v>8.5956441230298247E-2</v>
          </cell>
          <cell r="G951">
            <v>4.9189908270817762E-2</v>
          </cell>
          <cell r="H951">
            <v>4.3257156482304743E-2</v>
          </cell>
          <cell r="I951">
            <v>4.6995670556297421E-2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1.6623517837870899E-2</v>
          </cell>
          <cell r="E952">
            <v>1.0918894670351568E-3</v>
          </cell>
          <cell r="F952">
            <v>3.6024879407790714E-2</v>
          </cell>
          <cell r="G952">
            <v>5.3419787399415268E-2</v>
          </cell>
          <cell r="H952">
            <v>2.8481435918377294E-2</v>
          </cell>
          <cell r="I952">
            <v>1.3778730933928514E-2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5.8554724153994417E-2</v>
          </cell>
          <cell r="E953">
            <v>2.9882557842326438E-2</v>
          </cell>
          <cell r="F953">
            <v>0.75520199709701163</v>
          </cell>
          <cell r="G953">
            <v>0.83673390635664069</v>
          </cell>
          <cell r="H953">
            <v>1.1523820607943871</v>
          </cell>
          <cell r="I953">
            <v>1.2244198323101412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3.2844395401761397E-4</v>
          </cell>
          <cell r="F954">
            <v>6.6394023997830905E-4</v>
          </cell>
          <cell r="G954">
            <v>9.9322465092420713E-4</v>
          </cell>
          <cell r="H954">
            <v>2.0115954840326669E-3</v>
          </cell>
          <cell r="I954">
            <v>2.1697806661160187E-3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7.5178241991865305E-2</v>
          </cell>
          <cell r="E955">
            <v>3.1302891263379179E-2</v>
          </cell>
          <cell r="F955">
            <v>0.7918908167447809</v>
          </cell>
          <cell r="G955">
            <v>0.89114691840698046</v>
          </cell>
          <cell r="H955">
            <v>1.182875092196795</v>
          </cell>
          <cell r="I955">
            <v>1.2403683439101862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5.0633090269745232E-2</v>
          </cell>
          <cell r="E956">
            <v>2.8081353735369487E-2</v>
          </cell>
          <cell r="F956">
            <v>0.67998283838637807</v>
          </cell>
          <cell r="G956">
            <v>0.7759852694956294</v>
          </cell>
          <cell r="H956">
            <v>1.0492572769965001</v>
          </cell>
          <cell r="I956">
            <v>1.2042996152733856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5.114453562600528E-2</v>
          </cell>
          <cell r="E957">
            <v>2.8365003773100531E-2</v>
          </cell>
          <cell r="F957">
            <v>0.68685135190543256</v>
          </cell>
          <cell r="G957">
            <v>0.78382350454104011</v>
          </cell>
          <cell r="H957">
            <v>1.0598558353500007</v>
          </cell>
          <cell r="I957">
            <v>1.2164642578519045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5.0633090269745232E-2</v>
          </cell>
          <cell r="E958">
            <v>2.8081353735369487E-2</v>
          </cell>
          <cell r="F958">
            <v>0.67998283838637807</v>
          </cell>
          <cell r="G958">
            <v>0.7759852694956294</v>
          </cell>
          <cell r="H958">
            <v>1.0492572769965001</v>
          </cell>
          <cell r="I958">
            <v>1.2042996152733856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1.4367844370229199E-5</v>
          </cell>
          <cell r="E959">
            <v>2.2179468203255199E-3</v>
          </cell>
          <cell r="F959">
            <v>6.1807990484633903E-2</v>
          </cell>
          <cell r="G959">
            <v>4.9460372283051002E-2</v>
          </cell>
          <cell r="H959">
            <v>6.9696958095654099E-2</v>
          </cell>
          <cell r="I959">
            <v>6.9082269408065E-2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6.8125688429189592E-3</v>
          </cell>
          <cell r="E960">
            <v>3.3130343368060191E-3</v>
          </cell>
          <cell r="F960">
            <v>6.4067886091377244E-2</v>
          </cell>
          <cell r="G960">
            <v>7.0983275206996627E-2</v>
          </cell>
          <cell r="H960">
            <v>0.106263951893148</v>
          </cell>
          <cell r="I960">
            <v>9.5416511745526802E-2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1.0459680936146076</v>
          </cell>
          <cell r="E961">
            <v>1.5029630580006235</v>
          </cell>
          <cell r="F961">
            <v>1.7225549662912905</v>
          </cell>
          <cell r="G961">
            <v>1.851121112094698</v>
          </cell>
          <cell r="H961">
            <v>2.7253327070419289</v>
          </cell>
          <cell r="I961">
            <v>4.5636459826949638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1.0889709951200535</v>
          </cell>
          <cell r="E962">
            <v>1.8882231852842908</v>
          </cell>
          <cell r="F962">
            <v>2.5245063665982848</v>
          </cell>
          <cell r="G962">
            <v>3.5986652886711332</v>
          </cell>
          <cell r="H962">
            <v>4.6018868389770899</v>
          </cell>
          <cell r="I962">
            <v>5.2844279420341822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3.3906692469759414</v>
          </cell>
          <cell r="F963">
            <v>4.247061332889575</v>
          </cell>
          <cell r="G963">
            <v>5.4497864007658308</v>
          </cell>
          <cell r="H963">
            <v>7.3272195460190161</v>
          </cell>
          <cell r="I963">
            <v>9.8480739247291549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2.1573175294646398E-3</v>
          </cell>
          <cell r="H964">
            <v>0.90282986704319856</v>
          </cell>
          <cell r="I964">
            <v>0.956779665020144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2.1791086156208502E-3</v>
          </cell>
          <cell r="H965">
            <v>0.91194936064969578</v>
          </cell>
          <cell r="I965">
            <v>0.96644410608095344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8.8688017254244002E-3</v>
          </cell>
          <cell r="H966">
            <v>3.3832498791864903E-2</v>
          </cell>
          <cell r="I966">
            <v>4.31805334825447E-3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8.8688017254244002E-3</v>
          </cell>
          <cell r="H967">
            <v>0.141542235732249</v>
          </cell>
          <cell r="I967">
            <v>0.145860289080503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1.8462765505860963</v>
          </cell>
          <cell r="E968">
            <v>3.3937726284187675E-2</v>
          </cell>
          <cell r="F968">
            <v>5.3905272841341487E-2</v>
          </cell>
          <cell r="G968">
            <v>5.0743829289019687E-2</v>
          </cell>
          <cell r="H968">
            <v>6.0519005668081174E-2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210.26185157349499</v>
          </cell>
          <cell r="E969">
            <v>3.8483247535269101</v>
          </cell>
          <cell r="F969">
            <v>6.0732781107025797</v>
          </cell>
          <cell r="G969">
            <v>5.6565687372486702</v>
          </cell>
          <cell r="H969">
            <v>6.6063631918373202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2.7306733970583803</v>
          </cell>
          <cell r="E970">
            <v>4.997824355229756E-2</v>
          </cell>
          <cell r="F970">
            <v>7.8873741697436023E-2</v>
          </cell>
          <cell r="G970">
            <v>7.3461931652580026E-2</v>
          </cell>
          <cell r="H970">
            <v>8.5796924569315855E-2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3.5353692127268098E-2</v>
          </cell>
          <cell r="E971">
            <v>1.30217927114989E-3</v>
          </cell>
          <cell r="F971">
            <v>3.2162760471741601E-3</v>
          </cell>
          <cell r="G971">
            <v>2.2658316598522001E-3</v>
          </cell>
          <cell r="H971">
            <v>5.0582863849485899E-3</v>
          </cell>
          <cell r="I971">
            <v>9.7862201105791604E-7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0.13607069212726811</v>
          </cell>
          <cell r="E972">
            <v>3.1783828902549882E-3</v>
          </cell>
          <cell r="F972">
            <v>5.0636785774410831E-3</v>
          </cell>
          <cell r="G972">
            <v>4.7719757434613042E-3</v>
          </cell>
          <cell r="H972">
            <v>5.6756545699265595E-3</v>
          </cell>
          <cell r="I972">
            <v>1.4232051340698493E-6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D973">
            <v>3.7270041560203911E-7</v>
          </cell>
          <cell r="E973">
            <v>7.0525659310650447E-7</v>
          </cell>
          <cell r="F973">
            <v>1.0729801947228774</v>
          </cell>
          <cell r="G973">
            <v>1.6339976569278825</v>
          </cell>
          <cell r="H973">
            <v>1.7337074860419539</v>
          </cell>
          <cell r="I973">
            <v>2.5425287711643709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D974">
            <v>4.9396505971146209E-7</v>
          </cell>
          <cell r="E974">
            <v>8.2301012277984087E-7</v>
          </cell>
          <cell r="F974">
            <v>1.0730419677293537</v>
          </cell>
          <cell r="G974">
            <v>1.6340876448723016</v>
          </cell>
          <cell r="H974">
            <v>1.7338142465391519</v>
          </cell>
          <cell r="I974">
            <v>2.5426514059145617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0.165111518426313</v>
          </cell>
          <cell r="E975">
            <v>2.3738385521379201E-3</v>
          </cell>
          <cell r="F975">
            <v>7.9260753617367202E-2</v>
          </cell>
          <cell r="G975">
            <v>7.8306445486478096E-2</v>
          </cell>
          <cell r="H975">
            <v>0.133305382188838</v>
          </cell>
          <cell r="I975">
            <v>0.18971718009296701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0.16511275795571609</v>
          </cell>
          <cell r="E976">
            <v>5.9260478219388082E-2</v>
          </cell>
          <cell r="F976">
            <v>0.13743704971975509</v>
          </cell>
          <cell r="G976">
            <v>0.21156224416409106</v>
          </cell>
          <cell r="H976">
            <v>0.25403161454366702</v>
          </cell>
          <cell r="I976">
            <v>0.30686033689262515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D977">
            <v>2.3903648531791509E-4</v>
          </cell>
          <cell r="E977">
            <v>3.2416038128965755E-4</v>
          </cell>
          <cell r="F977">
            <v>0.14364536850166834</v>
          </cell>
          <cell r="G977">
            <v>7.6426848709927803E-2</v>
          </cell>
          <cell r="H977">
            <v>0.20269861613600079</v>
          </cell>
          <cell r="I977">
            <v>0.16453235276791875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D978">
            <v>3.5408487193983897E-4</v>
          </cell>
          <cell r="E978">
            <v>4.3345474070144403E-4</v>
          </cell>
          <cell r="F978">
            <v>0.18536927879756221</v>
          </cell>
          <cell r="G978">
            <v>9.5562660589932416E-2</v>
          </cell>
          <cell r="H978">
            <v>0.23850031470432151</v>
          </cell>
          <cell r="I978">
            <v>0.18285180640712287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0.39316262033314597</v>
          </cell>
          <cell r="E979">
            <v>2.13638787744822E-3</v>
          </cell>
          <cell r="F979">
            <v>2.27365691870818E-2</v>
          </cell>
          <cell r="G979">
            <v>2.1718413602572199E-2</v>
          </cell>
          <cell r="H979">
            <v>3.1021848668567699E-2</v>
          </cell>
          <cell r="I979">
            <v>5.6349922222936201E-2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0.39316262033314597</v>
          </cell>
          <cell r="E980">
            <v>2.3964694115168994E-2</v>
          </cell>
          <cell r="F980">
            <v>4.5396495042728968E-2</v>
          </cell>
          <cell r="G980">
            <v>6.4837764373416984E-2</v>
          </cell>
          <cell r="H980">
            <v>6.9738154518847989E-2</v>
          </cell>
          <cell r="I980">
            <v>8.4959698676184608E-2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D981">
            <v>1.7124854284177884E-4</v>
          </cell>
          <cell r="E981">
            <v>1.5037341863472349E-4</v>
          </cell>
          <cell r="F981">
            <v>2.6087843446561474E-5</v>
          </cell>
          <cell r="G981">
            <v>9.9791154332978957E-2</v>
          </cell>
          <cell r="H981">
            <v>0.12755495717596521</v>
          </cell>
          <cell r="I981">
            <v>5.8348806161430865E-2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D982">
            <v>2.1012827577176438E-4</v>
          </cell>
          <cell r="E982">
            <v>2.7125847369301762E-4</v>
          </cell>
          <cell r="F982">
            <v>3.7672125636817978E-4</v>
          </cell>
          <cell r="G982">
            <v>2.2600428480753561E-2</v>
          </cell>
          <cell r="H982">
            <v>3.6259217471030475E-2</v>
          </cell>
          <cell r="I982">
            <v>7.3864426444319922E-4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E983">
            <v>2.2076110710485286E-4</v>
          </cell>
          <cell r="F983">
            <v>2.1930457283265756E-4</v>
          </cell>
          <cell r="G983">
            <v>5.1547614327885E-4</v>
          </cell>
          <cell r="H983">
            <v>6.7180361409782435E-4</v>
          </cell>
          <cell r="I983">
            <v>5.486632338963873E-4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D984">
            <v>3.8137681861354311E-4</v>
          </cell>
          <cell r="E984">
            <v>6.4239299943259439E-4</v>
          </cell>
          <cell r="F984">
            <v>6.2211367264739903E-4</v>
          </cell>
          <cell r="G984">
            <v>0.12290705895701133</v>
          </cell>
          <cell r="H984">
            <v>0.16448597826109362</v>
          </cell>
          <cell r="I984">
            <v>5.9636113659770479E-2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4.0496712201756004</v>
          </cell>
          <cell r="E985">
            <v>4.6431476594821861</v>
          </cell>
          <cell r="F985">
            <v>6.0874521333950078</v>
          </cell>
          <cell r="G985">
            <v>6.5696132893432804</v>
          </cell>
          <cell r="H985">
            <v>8.7965503538694385</v>
          </cell>
          <cell r="I985">
            <v>17.938206403259894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4.0496712201756004</v>
          </cell>
          <cell r="E986">
            <v>4.6431476594821861</v>
          </cell>
          <cell r="F986">
            <v>6.0874521333950078</v>
          </cell>
          <cell r="G986">
            <v>6.5696132893432804</v>
          </cell>
          <cell r="H986">
            <v>8.7965503538694385</v>
          </cell>
          <cell r="I986">
            <v>17.938206403259894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8.8616305170148291E-2</v>
          </cell>
          <cell r="E988">
            <v>3.3687519805343869E-3</v>
          </cell>
          <cell r="F988">
            <v>9.3475148269973732E-2</v>
          </cell>
          <cell r="G988">
            <v>5.4001463015011013E-2</v>
          </cell>
          <cell r="H988">
            <v>7.611422408949392E-2</v>
          </cell>
          <cell r="I988">
            <v>5.8465721152808826E-2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1.3734424122585263</v>
          </cell>
          <cell r="E989">
            <v>1.6049898362124697</v>
          </cell>
          <cell r="F989">
            <v>1.5692109985990419</v>
          </cell>
          <cell r="G989">
            <v>1.5813368654948174</v>
          </cell>
          <cell r="H989">
            <v>1.5937079272792887</v>
          </cell>
          <cell r="I989">
            <v>1.5876988966249124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6.8790983329951295E-4</v>
          </cell>
          <cell r="F990">
            <v>0.2166439863120358</v>
          </cell>
          <cell r="G990">
            <v>0.2127162757941149</v>
          </cell>
          <cell r="H990">
            <v>0.34192925427177051</v>
          </cell>
          <cell r="I990">
            <v>0.34214150880392824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1.5257629987296971E-4</v>
          </cell>
          <cell r="G991">
            <v>0.19107029426610189</v>
          </cell>
          <cell r="H991">
            <v>0.32526191145549282</v>
          </cell>
          <cell r="I991">
            <v>0.14902999595261676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0.46146495972913115</v>
          </cell>
          <cell r="E992">
            <v>0.47252736483423319</v>
          </cell>
          <cell r="F992">
            <v>0.51347035293511289</v>
          </cell>
          <cell r="G992">
            <v>0.49497253081733844</v>
          </cell>
          <cell r="H992">
            <v>1.109081136895582</v>
          </cell>
          <cell r="I992">
            <v>1.0704533046514322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2.0823455925700673</v>
          </cell>
          <cell r="E993">
            <v>3.7856758245827775</v>
          </cell>
          <cell r="F993">
            <v>3.7282350672443925</v>
          </cell>
          <cell r="G993">
            <v>4.0248264906567321</v>
          </cell>
          <cell r="H993">
            <v>3.5012867643834196</v>
          </cell>
          <cell r="I993">
            <v>3.3031056841233073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18.838414101463869</v>
          </cell>
          <cell r="E994">
            <v>18.640791353031254</v>
          </cell>
          <cell r="F994">
            <v>18.604167382235087</v>
          </cell>
          <cell r="G994">
            <v>18.442702982790429</v>
          </cell>
          <cell r="H994">
            <v>15.65394231346726</v>
          </cell>
          <cell r="I994">
            <v>7.4478522226688328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4.525830485581892</v>
          </cell>
          <cell r="E995">
            <v>3.6642833752223756</v>
          </cell>
          <cell r="F995">
            <v>4.164328685786316</v>
          </cell>
          <cell r="G995">
            <v>2.6657162779894534</v>
          </cell>
          <cell r="H995">
            <v>0.99670169610375203</v>
          </cell>
          <cell r="I995">
            <v>0.3794546598909484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9.7608583551928962</v>
          </cell>
          <cell r="E996">
            <v>11.652011235013326</v>
          </cell>
          <cell r="F996">
            <v>11.512622295744132</v>
          </cell>
          <cell r="G996">
            <v>11.578570843626638</v>
          </cell>
          <cell r="H996">
            <v>14.219610675110458</v>
          </cell>
          <cell r="I996">
            <v>33.559675756386198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23.253360773254443</v>
          </cell>
          <cell r="E997">
            <v>18.697547301345143</v>
          </cell>
          <cell r="F997">
            <v>18.509553463642824</v>
          </cell>
          <cell r="G997">
            <v>18.188313824242403</v>
          </cell>
          <cell r="H997">
            <v>11.527320702736315</v>
          </cell>
          <cell r="I997">
            <v>0.14525930009272056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1.8003228452490636</v>
          </cell>
          <cell r="E998">
            <v>4.4549090929582364</v>
          </cell>
          <cell r="F998">
            <v>4.4889402549927784</v>
          </cell>
          <cell r="G998">
            <v>4.7503508596549215</v>
          </cell>
          <cell r="H998">
            <v>11.35605925059474</v>
          </cell>
          <cell r="I998">
            <v>12.556499482413557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4.6458654949245464</v>
          </cell>
          <cell r="E999">
            <v>3.8342394692886819</v>
          </cell>
          <cell r="F999">
            <v>2.8315992743179752</v>
          </cell>
          <cell r="G999">
            <v>2.8346281662043564</v>
          </cell>
          <cell r="H999">
            <v>2.7647832567034478</v>
          </cell>
          <cell r="I999">
            <v>0.97898305242005768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0.16279638330550247</v>
          </cell>
          <cell r="E1000">
            <v>2.9341062551501106E-2</v>
          </cell>
          <cell r="F1000">
            <v>0.6704275411718793</v>
          </cell>
          <cell r="G1000">
            <v>0.74951564111740276</v>
          </cell>
          <cell r="H1000">
            <v>1.0404834111151258</v>
          </cell>
          <cell r="I1000">
            <v>1.1885675795925119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0.79605198789214415</v>
          </cell>
          <cell r="H1001">
            <v>7.4730125931797282</v>
          </cell>
          <cell r="I1001">
            <v>15.740512469548998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0.98888036501614995</v>
          </cell>
          <cell r="H1002">
            <v>9.2427558709959161</v>
          </cell>
          <cell r="I1002">
            <v>19.383684284578006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6.7542737164675903E-2</v>
          </cell>
          <cell r="H1003">
            <v>1.8453265656624598E-2</v>
          </cell>
          <cell r="I1003">
            <v>1.1535718090656399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6.7542737164675903E-2</v>
          </cell>
          <cell r="H1004">
            <v>0.6339117427504164</v>
          </cell>
          <cell r="I1004">
            <v>1.4079932510183688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E1005">
            <v>7.634885594935201E-6</v>
          </cell>
          <cell r="F1005">
            <v>4.4161094270579243E-3</v>
          </cell>
          <cell r="G1005">
            <v>4.5385141354344514E-3</v>
          </cell>
          <cell r="H1005">
            <v>8.6050199712425744E-3</v>
          </cell>
          <cell r="I1005">
            <v>3.9578914408210175E-3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2.6633856441513968E-5</v>
          </cell>
          <cell r="F1006">
            <v>4.435865758423016E-3</v>
          </cell>
          <cell r="G1006">
            <v>4.5582678014773658E-3</v>
          </cell>
          <cell r="H1006">
            <v>8.6257118130536204E-3</v>
          </cell>
          <cell r="I1006">
            <v>3.9794204236629424E-3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3.12547490647213E-3</v>
          </cell>
          <cell r="E1007">
            <v>8.8151239910598696E-4</v>
          </cell>
          <cell r="F1007">
            <v>9.2372103098812099E-4</v>
          </cell>
          <cell r="G1007">
            <v>7.78355807856881E-4</v>
          </cell>
          <cell r="H1007">
            <v>1.9647291324644701E-3</v>
          </cell>
          <cell r="I1007">
            <v>8.2363547727429102E-4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3.12547490647213E-3</v>
          </cell>
          <cell r="E1008">
            <v>1.5451402004536497E-3</v>
          </cell>
          <cell r="F1008">
            <v>1.7774086341509404E-3</v>
          </cell>
          <cell r="G1008">
            <v>1.7709124818056704E-3</v>
          </cell>
          <cell r="H1008">
            <v>3.9034318315017799E-3</v>
          </cell>
          <cell r="I1008">
            <v>1.64662232012937E-3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9.3255779133764491</v>
          </cell>
          <cell r="E1009">
            <v>9.3181121206114295</v>
          </cell>
          <cell r="F1009">
            <v>7.3419032805317803</v>
          </cell>
          <cell r="G1009">
            <v>5.9724998677134096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7.2431673113603476E-2</v>
          </cell>
          <cell r="E1010">
            <v>7.2373686373681065E-2</v>
          </cell>
          <cell r="F1010">
            <v>5.7024491499275971E-2</v>
          </cell>
          <cell r="G1010">
            <v>4.638834848709443E-2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0.10059954599111595</v>
          </cell>
          <cell r="E1011">
            <v>0.10051900885233475</v>
          </cell>
          <cell r="F1011">
            <v>7.9200682637883282E-2</v>
          </cell>
          <cell r="G1011">
            <v>6.4428261787631114E-2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6.9950104885602724E-3</v>
          </cell>
          <cell r="F1012">
            <v>6.9689552292276731E-3</v>
          </cell>
          <cell r="G1012">
            <v>6.8998427953680212E-3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2211.10978414602</v>
          </cell>
          <cell r="E1013">
            <v>1826.49061395681</v>
          </cell>
          <cell r="F1013">
            <v>1811.4968961652601</v>
          </cell>
          <cell r="G1013">
            <v>1223.5608522895</v>
          </cell>
          <cell r="H1013">
            <v>748.26117457939597</v>
          </cell>
          <cell r="I1013">
            <v>110.896436101291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39.396279500342438</v>
          </cell>
          <cell r="E1014">
            <v>32.295150717549888</v>
          </cell>
          <cell r="F1014">
            <v>35.212917719481545</v>
          </cell>
          <cell r="G1014">
            <v>24.930650142726535</v>
          </cell>
          <cell r="H1014">
            <v>17.930242506184168</v>
          </cell>
          <cell r="I1014">
            <v>6.6073920072204313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39.204074186986176</v>
          </cell>
          <cell r="E1015">
            <v>32.384585353844244</v>
          </cell>
          <cell r="F1015">
            <v>32.11873929371022</v>
          </cell>
          <cell r="G1015">
            <v>21.694341352650799</v>
          </cell>
          <cell r="H1015">
            <v>13.267042102471573</v>
          </cell>
          <cell r="I1015">
            <v>1.9662488670441671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0.31806143954485561</v>
          </cell>
          <cell r="E1016">
            <v>1.3623008794619482E-2</v>
          </cell>
          <cell r="F1016">
            <v>3.1942152851757863</v>
          </cell>
          <cell r="G1016">
            <v>3.1959130836286405</v>
          </cell>
          <cell r="H1016">
            <v>4.6012650111441058</v>
          </cell>
          <cell r="I1016">
            <v>4.6015464227627731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1.2455017295000606E-2</v>
          </cell>
          <cell r="G1017">
            <v>0.12094898125439006</v>
          </cell>
          <cell r="H1017">
            <v>0.1197534191791233</v>
          </cell>
          <cell r="I1017">
            <v>6.2337420094664496E-2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1.0613530915797901E-2</v>
          </cell>
          <cell r="E1018">
            <v>3.3809887364587499E-4</v>
          </cell>
          <cell r="F1018">
            <v>5.1720807923072605E-4</v>
          </cell>
          <cell r="G1018">
            <v>6.3420996856436505E-4</v>
          </cell>
          <cell r="H1018">
            <v>2.0364180053989499E-3</v>
          </cell>
          <cell r="I1018">
            <v>7.5517571679104903E-3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1.995096901181898</v>
          </cell>
          <cell r="E1019">
            <v>1.9954350000555436</v>
          </cell>
          <cell r="F1019">
            <v>1.9959522081347745</v>
          </cell>
          <cell r="G1019">
            <v>1.9965864181033388</v>
          </cell>
          <cell r="H1019">
            <v>1.999889164732247</v>
          </cell>
          <cell r="I1019">
            <v>1.1184169890799773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3.7694419546268199</v>
          </cell>
          <cell r="G1020">
            <v>5.19570733657239</v>
          </cell>
          <cell r="H1020">
            <v>7.6541528356031803</v>
          </cell>
          <cell r="I1020">
            <v>8.0370713416285202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0.13366815441939101</v>
          </cell>
          <cell r="G1021">
            <v>0.19161473865373324</v>
          </cell>
          <cell r="H1021">
            <v>0.301280483954593</v>
          </cell>
          <cell r="I1021">
            <v>0.33345295991863022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0.13366815441939101</v>
          </cell>
          <cell r="G1022">
            <v>0.19161473865373324</v>
          </cell>
          <cell r="H1022">
            <v>0.301280483954593</v>
          </cell>
          <cell r="I1022">
            <v>0.33345295991863022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6.6834077209695517E-2</v>
          </cell>
          <cell r="G1023">
            <v>9.212247050660255E-2</v>
          </cell>
          <cell r="H1023">
            <v>0.1357119297092762</v>
          </cell>
          <cell r="I1023">
            <v>0.14250126492249163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4.2003948209407501E-5</v>
          </cell>
          <cell r="E1024">
            <v>3.10811631617828E-4</v>
          </cell>
          <cell r="F1024">
            <v>1.4060875608936201E-2</v>
          </cell>
          <cell r="G1024">
            <v>2.384588670689E-3</v>
          </cell>
          <cell r="H1024">
            <v>1.1162202543302E-2</v>
          </cell>
          <cell r="I1024">
            <v>1.41681091195545E-2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4.2003948209407501E-5</v>
          </cell>
          <cell r="E1025">
            <v>3.480905096890464E-4</v>
          </cell>
          <cell r="F1025">
            <v>1.4349788727976839E-2</v>
          </cell>
          <cell r="G1025">
            <v>1.670424971953129E-2</v>
          </cell>
          <cell r="H1025">
            <v>2.6243998911669727E-2</v>
          </cell>
          <cell r="I1025">
            <v>2.6906513169600424E-2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2.0861388878002947</v>
          </cell>
          <cell r="E1026">
            <v>2.4005965844601245</v>
          </cell>
          <cell r="F1026">
            <v>2.3653498216234286</v>
          </cell>
          <cell r="G1026">
            <v>2.4369094954676251</v>
          </cell>
          <cell r="H1026">
            <v>2.5033361790437443</v>
          </cell>
          <cell r="I1026">
            <v>2.4558440074564842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2.0861388878002947</v>
          </cell>
          <cell r="E1027">
            <v>2.4005965844601245</v>
          </cell>
          <cell r="F1027">
            <v>2.3653498216234286</v>
          </cell>
          <cell r="G1027">
            <v>2.4369094954676251</v>
          </cell>
          <cell r="H1027">
            <v>2.5033361790437443</v>
          </cell>
          <cell r="I1027">
            <v>2.4558440074564842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3.4742129007862797E-2</v>
          </cell>
          <cell r="G1028">
            <v>3.4285673688435624E-2</v>
          </cell>
          <cell r="H1028">
            <v>3.5216329147257551E-2</v>
          </cell>
          <cell r="I1028">
            <v>3.5627676203719823E-2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3.4742129007862797E-2</v>
          </cell>
          <cell r="G1029">
            <v>3.4285673688435624E-2</v>
          </cell>
          <cell r="H1029">
            <v>3.5216329147257551E-2</v>
          </cell>
          <cell r="I1029">
            <v>3.5627676203719823E-2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1.88899552136386E-5</v>
          </cell>
          <cell r="F1030">
            <v>3.1522997636312701E-3</v>
          </cell>
          <cell r="G1030">
            <v>1.79310880951136E-5</v>
          </cell>
          <cell r="H1030">
            <v>2.2608749745387001E-5</v>
          </cell>
          <cell r="I1030">
            <v>8.5091734428894005E-6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1.88899552136386E-5</v>
          </cell>
          <cell r="F1031">
            <v>3.1691978667960853E-3</v>
          </cell>
          <cell r="G1031">
            <v>3.1786738160782418E-3</v>
          </cell>
          <cell r="H1031">
            <v>3.5565259672099645E-3</v>
          </cell>
          <cell r="I1031">
            <v>3.5635919316470638E-3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2.1885570896661246</v>
          </cell>
          <cell r="G1032">
            <v>2.1950377025388068</v>
          </cell>
          <cell r="H1032">
            <v>3.2332354502100009</v>
          </cell>
          <cell r="I1032">
            <v>3.2045136136811281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2.1885570896661246</v>
          </cell>
          <cell r="G1033">
            <v>2.1950377025388068</v>
          </cell>
          <cell r="H1033">
            <v>3.2332354502100009</v>
          </cell>
          <cell r="I1033">
            <v>3.2045136136811281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2.1885570896661246</v>
          </cell>
          <cell r="G1034">
            <v>2.1950377025388068</v>
          </cell>
          <cell r="H1034">
            <v>3.2332354502100009</v>
          </cell>
          <cell r="I1034">
            <v>3.2045136136811281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2.9312985256437302E-2</v>
          </cell>
          <cell r="G1035">
            <v>9.4117267513083296E-4</v>
          </cell>
          <cell r="H1035">
            <v>0.19197887174207301</v>
          </cell>
          <cell r="I1035">
            <v>0.211161840856566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0.31784187255505925</v>
          </cell>
          <cell r="G1036">
            <v>0.31878304523019008</v>
          </cell>
          <cell r="H1036">
            <v>0.46945027634918701</v>
          </cell>
          <cell r="I1036">
            <v>0.46538818311382102</v>
          </cell>
        </row>
        <row r="1037">
          <cell r="A1037" t="str">
            <v>SCOM-SHCONBR</v>
          </cell>
          <cell r="B1037" t="str">
            <v>VAR_ncap</v>
          </cell>
          <cell r="C1037" t="str">
            <v>-</v>
          </cell>
          <cell r="D1037">
            <v>1.07214701668637E-6</v>
          </cell>
          <cell r="E1037">
            <v>8.0276057792687897E-6</v>
          </cell>
          <cell r="F1037">
            <v>6.8395140259599601E-6</v>
          </cell>
          <cell r="G1037">
            <v>6.3425118285804496E-6</v>
          </cell>
          <cell r="H1037">
            <v>7.7599299475841092E-6</v>
          </cell>
          <cell r="I1037">
            <v>5.4583364641515097E-6</v>
          </cell>
        </row>
        <row r="1038">
          <cell r="A1038" t="str">
            <v>SCOM-SHCONBR</v>
          </cell>
          <cell r="B1038" t="str">
            <v>VAR_cap</v>
          </cell>
          <cell r="C1038" t="str">
            <v>-</v>
          </cell>
          <cell r="D1038">
            <v>1.07214701668637E-6</v>
          </cell>
          <cell r="E1038">
            <v>7.8935843384614905E-6</v>
          </cell>
          <cell r="F1038">
            <v>1.1406255696345277E-5</v>
          </cell>
          <cell r="G1038">
            <v>1.3472241331896091E-5</v>
          </cell>
          <cell r="H1038">
            <v>2.0405829695218602E-5</v>
          </cell>
          <cell r="I1038">
            <v>2.39323304048227E-5</v>
          </cell>
        </row>
        <row r="1039">
          <cell r="A1039" t="str">
            <v>RHES-SHSOLBR</v>
          </cell>
          <cell r="B1039" t="str">
            <v>VAR_fout</v>
          </cell>
          <cell r="C1039" t="str">
            <v>RHES-SHASOL</v>
          </cell>
          <cell r="D1039">
            <v>0.37732610756439694</v>
          </cell>
          <cell r="E1039">
            <v>0.43546065320658611</v>
          </cell>
          <cell r="F1039">
            <v>0.45761726039437267</v>
          </cell>
          <cell r="G1039">
            <v>0.45873903765373303</v>
          </cell>
          <cell r="H1039">
            <v>0.77230276693629218</v>
          </cell>
          <cell r="I1039">
            <v>0.7239913777482736</v>
          </cell>
        </row>
        <row r="1040">
          <cell r="A1040" t="str">
            <v>RHES-SHSOLBR</v>
          </cell>
          <cell r="B1040" t="str">
            <v>VAR_fin</v>
          </cell>
          <cell r="C1040" t="str">
            <v>SOL</v>
          </cell>
          <cell r="D1040">
            <v>0.37732610756439694</v>
          </cell>
          <cell r="E1040">
            <v>0.43546065320658611</v>
          </cell>
          <cell r="F1040">
            <v>0.45761726039437267</v>
          </cell>
          <cell r="G1040">
            <v>0.45873903765373303</v>
          </cell>
          <cell r="H1040">
            <v>0.77230276693629218</v>
          </cell>
          <cell r="I1040">
            <v>0.7239913777482736</v>
          </cell>
        </row>
        <row r="1041">
          <cell r="A1041" t="str">
            <v>RHES-SHSOLBR</v>
          </cell>
          <cell r="B1041" t="str">
            <v>VAR_ncap</v>
          </cell>
          <cell r="C1041" t="str">
            <v>-</v>
          </cell>
          <cell r="E1041">
            <v>8.4428196706852598E-3</v>
          </cell>
          <cell r="F1041">
            <v>3.2177810445453499E-3</v>
          </cell>
          <cell r="G1041">
            <v>1.62914546021456E-4</v>
          </cell>
          <cell r="H1041">
            <v>3.7593567855217398E-2</v>
          </cell>
          <cell r="I1041">
            <v>4.6622354919589298E-2</v>
          </cell>
        </row>
        <row r="1042">
          <cell r="A1042" t="str">
            <v>RHES-SHSOLBR</v>
          </cell>
          <cell r="B1042" t="str">
            <v>VAR_cap</v>
          </cell>
          <cell r="C1042" t="str">
            <v>-</v>
          </cell>
          <cell r="D1042">
            <v>5.4798678617278197E-2</v>
          </cell>
          <cell r="E1042">
            <v>6.3241498287963452E-2</v>
          </cell>
          <cell r="F1042">
            <v>6.6459279332508794E-2</v>
          </cell>
          <cell r="G1042">
            <v>6.66221938785303E-2</v>
          </cell>
          <cell r="H1042">
            <v>0.112127360440787</v>
          </cell>
          <cell r="I1042">
            <v>0.10514451567371901</v>
          </cell>
        </row>
        <row r="1043">
          <cell r="A1043" t="str">
            <v>SCOM-SHSOLBR</v>
          </cell>
          <cell r="B1043" t="str">
            <v>VAR_fout</v>
          </cell>
          <cell r="C1043" t="str">
            <v>SCOM-SHASOL</v>
          </cell>
          <cell r="D1043">
            <v>0.62699335417326996</v>
          </cell>
          <cell r="E1043">
            <v>0.68733127363266378</v>
          </cell>
          <cell r="F1043">
            <v>0.73895958086743052</v>
          </cell>
          <cell r="G1043">
            <v>0.75779628555836187</v>
          </cell>
          <cell r="H1043">
            <v>5.0369747589761085</v>
          </cell>
          <cell r="I1043">
            <v>5.0379183141740826</v>
          </cell>
        </row>
        <row r="1044">
          <cell r="A1044" t="str">
            <v>SCOM-SHSOLBR</v>
          </cell>
          <cell r="B1044" t="str">
            <v>VAR_fin</v>
          </cell>
          <cell r="C1044" t="str">
            <v>SOL</v>
          </cell>
          <cell r="D1044">
            <v>0.62699335417326996</v>
          </cell>
          <cell r="E1044">
            <v>0.68733127363266378</v>
          </cell>
          <cell r="F1044">
            <v>0.73895958086743052</v>
          </cell>
          <cell r="G1044">
            <v>0.75779628555836187</v>
          </cell>
          <cell r="H1044">
            <v>5.0369747589761085</v>
          </cell>
          <cell r="I1044">
            <v>5.0379183141740826</v>
          </cell>
        </row>
        <row r="1045">
          <cell r="A1045" t="str">
            <v>SCOM-SHSOLBR</v>
          </cell>
          <cell r="B1045" t="str">
            <v>VAR_ncap</v>
          </cell>
          <cell r="C1045" t="str">
            <v>-</v>
          </cell>
          <cell r="E1045">
            <v>8.7628133611884207E-3</v>
          </cell>
          <cell r="F1045">
            <v>7.4979254257650898E-3</v>
          </cell>
          <cell r="G1045">
            <v>2.7356350537996901E-3</v>
          </cell>
          <cell r="H1045">
            <v>0.17384773924448299</v>
          </cell>
          <cell r="I1045">
            <v>0.37094648700015398</v>
          </cell>
        </row>
        <row r="1046">
          <cell r="A1046" t="str">
            <v>SCOM-SHSOLBR</v>
          </cell>
          <cell r="B1046" t="str">
            <v>VAR_cap</v>
          </cell>
          <cell r="C1046" t="str">
            <v>-</v>
          </cell>
          <cell r="D1046">
            <v>9.1057593476079501E-2</v>
          </cell>
          <cell r="E1046">
            <v>9.9820406837267922E-2</v>
          </cell>
          <cell r="F1046">
            <v>0.107318332263033</v>
          </cell>
          <cell r="G1046">
            <v>0.1100539673168327</v>
          </cell>
          <cell r="H1046">
            <v>0.73151461159725495</v>
          </cell>
          <cell r="I1046">
            <v>0.73165164313844699</v>
          </cell>
        </row>
        <row r="1047">
          <cell r="A1047" t="str">
            <v>RHEM-SHSTG-ELCHP</v>
          </cell>
          <cell r="B1047" t="str">
            <v>VAR_fout</v>
          </cell>
          <cell r="C1047" t="str">
            <v>RHEM-SHAELCH</v>
          </cell>
          <cell r="D1047">
            <v>3.3730360273829911E-6</v>
          </cell>
          <cell r="E1047">
            <v>3.2971352215849922E-6</v>
          </cell>
          <cell r="F1047">
            <v>1.2833853988129829</v>
          </cell>
          <cell r="G1047">
            <v>1.2377973689060449</v>
          </cell>
          <cell r="H1047">
            <v>1.5417030020312701</v>
          </cell>
          <cell r="I1047">
            <v>4.534332558469643</v>
          </cell>
        </row>
        <row r="1048">
          <cell r="A1048" t="str">
            <v>RHEM-SHSTG-ELCHP</v>
          </cell>
          <cell r="B1048" t="str">
            <v>VAR_fin</v>
          </cell>
          <cell r="C1048" t="str">
            <v>RHEM-SHAELCH</v>
          </cell>
          <cell r="D1048">
            <v>2.2329929907596644E-5</v>
          </cell>
          <cell r="E1048">
            <v>2.2364816056084271E-5</v>
          </cell>
          <cell r="F1048">
            <v>1.2834945094090251</v>
          </cell>
          <cell r="G1048">
            <v>1.2379043281526305</v>
          </cell>
          <cell r="H1048">
            <v>1.5418301785020092</v>
          </cell>
          <cell r="I1048">
            <v>4.5345995500489371</v>
          </cell>
        </row>
        <row r="1049">
          <cell r="A1049" t="str">
            <v>RHEM-SHSTG-ELCHP</v>
          </cell>
          <cell r="B1049" t="str">
            <v>VAR_ncap</v>
          </cell>
          <cell r="C1049" t="str">
            <v>-</v>
          </cell>
          <cell r="D1049">
            <v>0.238478974178333</v>
          </cell>
          <cell r="E1049">
            <v>4.44775835809612E-3</v>
          </cell>
          <cell r="F1049">
            <v>7.0293509890162901E-3</v>
          </cell>
          <cell r="G1049">
            <v>6.51491400390558E-3</v>
          </cell>
          <cell r="H1049">
            <v>9.3434596387981503E-2</v>
          </cell>
          <cell r="I1049">
            <v>0.44139835914746001</v>
          </cell>
        </row>
        <row r="1050">
          <cell r="A1050" t="str">
            <v>RHEM-SHSTG-ELCHP</v>
          </cell>
          <cell r="B1050" t="str">
            <v>VAR_cap</v>
          </cell>
          <cell r="C1050" t="str">
            <v>-</v>
          </cell>
          <cell r="D1050">
            <v>0.238478974178333</v>
          </cell>
          <cell r="E1050">
            <v>0.1936850908686753</v>
          </cell>
          <cell r="F1050">
            <v>0.19522856432546218</v>
          </cell>
          <cell r="G1050">
            <v>0.19525079067300108</v>
          </cell>
          <cell r="H1050">
            <v>0.24105757347096374</v>
          </cell>
          <cell r="I1050">
            <v>0.56522897700202079</v>
          </cell>
        </row>
        <row r="1051">
          <cell r="A1051" t="str">
            <v>ITOT-SWHELCBR</v>
          </cell>
          <cell r="B1051" t="str">
            <v>VAR_fout</v>
          </cell>
          <cell r="C1051" t="str">
            <v>ITOT-SWHAELC</v>
          </cell>
          <cell r="D1051">
            <v>9.8143421441373491</v>
          </cell>
          <cell r="E1051">
            <v>10.335537369120297</v>
          </cell>
          <cell r="F1051">
            <v>10.500919972343649</v>
          </cell>
          <cell r="G1051">
            <v>11.184703645814018</v>
          </cell>
          <cell r="H1051">
            <v>11.193831784583239</v>
          </cell>
          <cell r="I1051">
            <v>13.142602411714131</v>
          </cell>
        </row>
        <row r="1052">
          <cell r="A1052" t="str">
            <v>ITOT-SWHELCBR</v>
          </cell>
          <cell r="B1052" t="str">
            <v>VAR_fin</v>
          </cell>
          <cell r="C1052" t="str">
            <v>ITOT_ELC</v>
          </cell>
          <cell r="D1052">
            <v>11.647474994578623</v>
          </cell>
          <cell r="E1052">
            <v>12.259516966346558</v>
          </cell>
          <cell r="F1052">
            <v>12.445788953003978</v>
          </cell>
          <cell r="G1052">
            <v>13.238684045008513</v>
          </cell>
          <cell r="H1052">
            <v>13.214535263310564</v>
          </cell>
          <cell r="I1052">
            <v>15.474274343740495</v>
          </cell>
        </row>
        <row r="1053">
          <cell r="A1053" t="str">
            <v>ITOT-SWHELCBR</v>
          </cell>
          <cell r="B1053" t="str">
            <v>VAR_ncap</v>
          </cell>
          <cell r="C1053" t="str">
            <v>-</v>
          </cell>
          <cell r="E1053">
            <v>0.25953804636511102</v>
          </cell>
          <cell r="F1053">
            <v>1.7870058314844599E-2</v>
          </cell>
          <cell r="G1053">
            <v>2.71454180304543E-2</v>
          </cell>
          <cell r="H1053">
            <v>0.28941314280087399</v>
          </cell>
          <cell r="I1053">
            <v>0.70168824192269297</v>
          </cell>
        </row>
        <row r="1054">
          <cell r="A1054" t="str">
            <v>ITOT-SWHELCBR</v>
          </cell>
          <cell r="B1054" t="str">
            <v>VAR_cap</v>
          </cell>
          <cell r="C1054" t="str">
            <v>-</v>
          </cell>
          <cell r="D1054">
            <v>0.55644997413134401</v>
          </cell>
          <cell r="E1054">
            <v>0.81526866118278585</v>
          </cell>
          <cell r="F1054">
            <v>0.82924982532651725</v>
          </cell>
          <cell r="G1054">
            <v>0.85338995132046847</v>
          </cell>
          <cell r="H1054">
            <v>0.93274465961224617</v>
          </cell>
          <cell r="I1054">
            <v>1.1745165192567821</v>
          </cell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272.33809660762978</v>
          </cell>
          <cell r="J4">
            <v>691.33863269177198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8.8022842162372203</v>
          </cell>
          <cell r="J5">
            <v>13.117580927106841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36.488013396513509</v>
          </cell>
          <cell r="J6">
            <v>69.271301838471288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227.0477989948792</v>
          </cell>
          <cell r="J7">
            <v>608.94974992619393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-114.95703895636822</v>
          </cell>
          <cell r="J8">
            <v>-52.601881348717882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712.99585906430991</v>
          </cell>
          <cell r="J9">
            <v>1142.4537572825743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12.551986098146863</v>
          </cell>
          <cell r="J10">
            <v>59.836396799771727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796.36295891149859</v>
          </cell>
          <cell r="J11">
            <v>1091.3098570031489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282.7267729933202</v>
          </cell>
          <cell r="J12">
            <v>707.45762000492368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32.490201643268634</v>
          </cell>
          <cell r="J13">
            <v>36.277215710739057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1.2829500910236418</v>
          </cell>
          <cell r="J14">
            <v>2.4422028486295093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181.16687704674143</v>
          </cell>
          <cell r="J15">
            <v>1608.8817258478628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57.319170131368452</v>
          </cell>
          <cell r="J16">
            <v>2666.918250324647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29.012594078975841</v>
          </cell>
          <cell r="J17">
            <v>1031.8883298849028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5.6798726246496747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1.8425929016414642</v>
          </cell>
          <cell r="J19">
            <v>2.9169998019231547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30.446231774182397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0.33247549018419775</v>
          </cell>
          <cell r="J21">
            <v>0.22239103040469713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1.4994389165713347</v>
          </cell>
          <cell r="J22">
            <v>19.728229521958433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2.1524167340354921</v>
          </cell>
          <cell r="J23">
            <v>1.6615300194988105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2094.7899516968769</v>
          </cell>
          <cell r="J24">
            <v>8393.2556021391611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-116.78417023423565</v>
          </cell>
          <cell r="J25">
            <v>-53.933006268892491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833.31735423152077</v>
          </cell>
          <cell r="J26">
            <v>1904.7412583548276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833.31735423152077</v>
          </cell>
          <cell r="J27">
            <v>1904.7412583548276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-114.95703895636822</v>
          </cell>
          <cell r="J28">
            <v>-52.601881348717882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6.374364168874</v>
          </cell>
          <cell r="H29">
            <v>6.2560441429066698</v>
          </cell>
          <cell r="I29">
            <v>10.0615193119895</v>
          </cell>
          <cell r="J29">
            <v>3.4417012041541102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2.6549552762138098</v>
          </cell>
          <cell r="I30">
            <v>6.7775134773752796</v>
          </cell>
          <cell r="J30">
            <v>4.9165479220835699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101.650947427573</v>
          </cell>
          <cell r="F31">
            <v>2.6264731610935099</v>
          </cell>
          <cell r="G31">
            <v>57.054740624992696</v>
          </cell>
          <cell r="H31">
            <v>41.786176190892903</v>
          </cell>
          <cell r="I31">
            <v>106.49830513049299</v>
          </cell>
          <cell r="J31">
            <v>106.01768980521599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9.2387723714935195</v>
          </cell>
          <cell r="I32">
            <v>26.906368279343301</v>
          </cell>
          <cell r="J32">
            <v>17.364152587369599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1127.9889133904601</v>
          </cell>
          <cell r="F33">
            <v>1106.89157498903</v>
          </cell>
          <cell r="G33">
            <v>1114.0128265262999</v>
          </cell>
          <cell r="H33">
            <v>1100.0037303987001</v>
          </cell>
          <cell r="I33">
            <v>939.00516038987598</v>
          </cell>
          <cell r="J33">
            <v>448.77468007279498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5.6695103756005496</v>
          </cell>
          <cell r="H34">
            <v>6.7632252834073903</v>
          </cell>
          <cell r="I34">
            <v>14.7687991928863</v>
          </cell>
          <cell r="J34">
            <v>5.4617330420472898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1928.7477104706199</v>
          </cell>
          <cell r="F35">
            <v>1538.5650799058501</v>
          </cell>
          <cell r="G35">
            <v>1536.6505088017</v>
          </cell>
          <cell r="H35">
            <v>1503.5053633161499</v>
          </cell>
          <cell r="I35">
            <v>961.09497652054904</v>
          </cell>
          <cell r="J35">
            <v>9.0263603131140506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3.8271191943332998</v>
          </cell>
          <cell r="H36">
            <v>3.9603246744450402</v>
          </cell>
          <cell r="I36">
            <v>11.445976869145699</v>
          </cell>
          <cell r="J36">
            <v>4.8938398518345103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2.72824713522414</v>
          </cell>
          <cell r="I37">
            <v>7.1978962754070199</v>
          </cell>
          <cell r="J37">
            <v>5.4030057379094103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1.6459599681491199</v>
          </cell>
          <cell r="G38">
            <v>81.415170704170293</v>
          </cell>
          <cell r="H38">
            <v>62.404642656978801</v>
          </cell>
          <cell r="I38">
            <v>49.172879157900503</v>
          </cell>
          <cell r="J38">
            <v>61.2641102920295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10.024237048530701</v>
          </cell>
          <cell r="H39">
            <v>9.7247330692001306</v>
          </cell>
          <cell r="I39">
            <v>14.9637387746785</v>
          </cell>
          <cell r="J39">
            <v>4.4715273513904998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1043.1606225906601</v>
          </cell>
          <cell r="F40">
            <v>1199.3277757660201</v>
          </cell>
          <cell r="G40">
            <v>1074.79794678349</v>
          </cell>
          <cell r="H40">
            <v>1074.6290815609</v>
          </cell>
          <cell r="I40">
            <v>885.48642664438603</v>
          </cell>
          <cell r="J40">
            <v>417.258242025659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479.84395562626702</v>
          </cell>
          <cell r="F41">
            <v>408.034900295863</v>
          </cell>
          <cell r="G41">
            <v>451.25692277612598</v>
          </cell>
          <cell r="H41">
            <v>343.33530710262102</v>
          </cell>
          <cell r="I41">
            <v>280.83309821924001</v>
          </cell>
          <cell r="J41">
            <v>131.63107337793599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726.75940445565197</v>
          </cell>
          <cell r="F42">
            <v>602.86711255862997</v>
          </cell>
          <cell r="G42">
            <v>95.469101193265004</v>
          </cell>
          <cell r="H42">
            <v>12.699743006495201</v>
          </cell>
          <cell r="I42">
            <v>8.8683186212066403</v>
          </cell>
          <cell r="J42">
            <v>2.7859045438368799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1783.6998234969301</v>
          </cell>
          <cell r="F43">
            <v>1640.9412606312701</v>
          </cell>
          <cell r="G43">
            <v>1701.0763648043001</v>
          </cell>
          <cell r="H43">
            <v>1494.31807575126</v>
          </cell>
          <cell r="I43">
            <v>593.02181963930195</v>
          </cell>
          <cell r="J43">
            <v>10.3283848503601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1.5485380573807099</v>
          </cell>
          <cell r="G44">
            <v>45.834248210245001</v>
          </cell>
          <cell r="H44">
            <v>30.493758537703801</v>
          </cell>
          <cell r="I44">
            <v>35.311416664888903</v>
          </cell>
          <cell r="J44">
            <v>17.650176830307501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8.9387051279017697</v>
          </cell>
          <cell r="I45">
            <v>25.317428586313302</v>
          </cell>
          <cell r="J45">
            <v>16.423703336891599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102.766358560667</v>
          </cell>
          <cell r="F46">
            <v>3.6000784874348399</v>
          </cell>
          <cell r="G46">
            <v>97.858747372017007</v>
          </cell>
          <cell r="H46">
            <v>82.588073217569899</v>
          </cell>
          <cell r="I46">
            <v>99.001140003297195</v>
          </cell>
          <cell r="J46">
            <v>105.605075028418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9.3255779133764491</v>
          </cell>
          <cell r="F47">
            <v>9.3181121206114295</v>
          </cell>
          <cell r="G47">
            <v>7.3419032805317803</v>
          </cell>
          <cell r="H47">
            <v>5.9724998677134096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3.7694419546268199</v>
          </cell>
          <cell r="H48">
            <v>5.19570733657239</v>
          </cell>
          <cell r="I48">
            <v>7.6541528356031803</v>
          </cell>
          <cell r="J48">
            <v>8.0370713416285202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7303.9433139322</v>
          </cell>
          <cell r="F49">
            <v>6515.3668659413297</v>
          </cell>
          <cell r="G49">
            <v>6292.4331538191</v>
          </cell>
          <cell r="H49">
            <v>5807.1971660243298</v>
          </cell>
          <cell r="I49">
            <v>4083.3869345938801</v>
          </cell>
          <cell r="J49">
            <v>1380.7549795149801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7.7153802365068804</v>
          </cell>
          <cell r="H50">
            <v>7.6428701161945503</v>
          </cell>
          <cell r="I50">
            <v>19.348440431025001</v>
          </cell>
          <cell r="J50">
            <v>7.74236918280124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214.842858466396</v>
          </cell>
          <cell r="F51">
            <v>99.177580406284605</v>
          </cell>
          <cell r="G51">
            <v>257.98557205663798</v>
          </cell>
          <cell r="H51">
            <v>479.82722436055002</v>
          </cell>
          <cell r="I51">
            <v>442.647088926523</v>
          </cell>
          <cell r="J51">
            <v>56.398988917912703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1440.97297929964</v>
          </cell>
          <cell r="F52">
            <v>1508.7135143886301</v>
          </cell>
          <cell r="G52">
            <v>1450.7022391225901</v>
          </cell>
          <cell r="H52">
            <v>1409.4852515948201</v>
          </cell>
          <cell r="I52">
            <v>1089.92337123935</v>
          </cell>
          <cell r="J52">
            <v>664.64500226494397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6.9552267090264897</v>
          </cell>
          <cell r="I53">
            <v>23.243055109773799</v>
          </cell>
          <cell r="J53">
            <v>5.1846368595064396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2229.95466525758</v>
          </cell>
          <cell r="F54">
            <v>1975.910258893</v>
          </cell>
          <cell r="G54">
            <v>1781.61589083584</v>
          </cell>
          <cell r="H54">
            <v>1125.37023386445</v>
          </cell>
          <cell r="I54">
            <v>442.95252610061698</v>
          </cell>
          <cell r="J54">
            <v>63.866227387356503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3885.7705030236102</v>
          </cell>
          <cell r="F55">
            <v>3583.8013536879198</v>
          </cell>
          <cell r="G55">
            <v>3498.0190822515801</v>
          </cell>
          <cell r="H55">
            <v>3029.2808066450398</v>
          </cell>
          <cell r="I55">
            <v>2018.1144818072901</v>
          </cell>
          <cell r="J55">
            <v>797.83722461252103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1.7578462348584602E-2</v>
          </cell>
          <cell r="F56">
            <v>2.0869292547497701E-2</v>
          </cell>
          <cell r="G56">
            <v>2.0311933874359801E-2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3.9042082391711883</v>
          </cell>
          <cell r="F57">
            <v>8.6821700276473326</v>
          </cell>
          <cell r="G57">
            <v>14.271613148775227</v>
          </cell>
          <cell r="H57">
            <v>24.082102407236739</v>
          </cell>
          <cell r="I57">
            <v>55.149508719887393</v>
          </cell>
          <cell r="J57">
            <v>114.22048706568036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0.25628557681791198</v>
          </cell>
          <cell r="F58">
            <v>4.4576444624887701</v>
          </cell>
          <cell r="G58">
            <v>6.089797775413424</v>
          </cell>
          <cell r="H58">
            <v>7.4743860288154398</v>
          </cell>
          <cell r="I58">
            <v>6.9686820357161317</v>
          </cell>
          <cell r="J58">
            <v>3.7696756268313729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6.6122805047964999</v>
          </cell>
          <cell r="F59">
            <v>13.56355152076585</v>
          </cell>
          <cell r="G59">
            <v>35.772312121706705</v>
          </cell>
          <cell r="H59">
            <v>44.563268496858264</v>
          </cell>
          <cell r="I59">
            <v>33.682316757243797</v>
          </cell>
          <cell r="J59">
            <v>16.258172731774209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7.1413002825754504</v>
          </cell>
          <cell r="F60">
            <v>23.998803346443502</v>
          </cell>
          <cell r="G60">
            <v>111.9785517306326</v>
          </cell>
          <cell r="H60">
            <v>419.10901254666715</v>
          </cell>
          <cell r="I60">
            <v>524.09499445476149</v>
          </cell>
          <cell r="J60">
            <v>281.6507817600442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11.8996317217936</v>
          </cell>
          <cell r="F61">
            <v>29.209090978532998</v>
          </cell>
          <cell r="G61">
            <v>47.669598407775638</v>
          </cell>
          <cell r="H61">
            <v>55.639357124098701</v>
          </cell>
          <cell r="I61">
            <v>37.59213603087899</v>
          </cell>
          <cell r="J61">
            <v>17.655557661886512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34.007449491081701</v>
          </cell>
          <cell r="G62">
            <v>57.3034456405003</v>
          </cell>
          <cell r="H62">
            <v>194.8455123739565</v>
          </cell>
          <cell r="I62">
            <v>377.39424941857783</v>
          </cell>
          <cell r="J62">
            <v>192.8507320293528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73.629733281123904</v>
          </cell>
          <cell r="F63">
            <v>115.69623097379601</v>
          </cell>
          <cell r="G63">
            <v>47.9252574577216</v>
          </cell>
          <cell r="H63">
            <v>21.250369241958001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807.38110739336605</v>
          </cell>
          <cell r="F64">
            <v>547.43911524544205</v>
          </cell>
          <cell r="G64">
            <v>415.19607577188498</v>
          </cell>
          <cell r="H64">
            <v>201.06847462711301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0.40409503681204889</v>
          </cell>
          <cell r="F65">
            <v>0.79726675506613542</v>
          </cell>
          <cell r="G65">
            <v>1.1493092093811239</v>
          </cell>
          <cell r="H65">
            <v>1.8568242970383468</v>
          </cell>
          <cell r="I65">
            <v>1.0289267479670408</v>
          </cell>
          <cell r="J65">
            <v>0.19746588704904799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3.045297875793322</v>
          </cell>
          <cell r="F66">
            <v>4.0592559890147788</v>
          </cell>
          <cell r="G66">
            <v>4.7164107071383832</v>
          </cell>
          <cell r="H66">
            <v>6.0806255178432451</v>
          </cell>
          <cell r="I66">
            <v>2.2362221455494011</v>
          </cell>
          <cell r="J66">
            <v>0.41895091567144199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308.13551097538209</v>
          </cell>
          <cell r="F67">
            <v>385.09708076314121</v>
          </cell>
          <cell r="G67">
            <v>426.51080655644841</v>
          </cell>
          <cell r="H67">
            <v>239.67061287493001</v>
          </cell>
          <cell r="I67">
            <v>12.43694354903284</v>
          </cell>
          <cell r="J67">
            <v>5.9302414609578005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0.52443381791527477</v>
          </cell>
          <cell r="F68">
            <v>1.1870247066477058</v>
          </cell>
          <cell r="G68">
            <v>2.4595955943369567</v>
          </cell>
          <cell r="H68">
            <v>7.1048782644406439</v>
          </cell>
          <cell r="I68">
            <v>4.8264630203670436</v>
          </cell>
          <cell r="J68">
            <v>0.808272912222049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2.5547982506648474</v>
          </cell>
          <cell r="F69">
            <v>3.3853247307127425</v>
          </cell>
          <cell r="G69">
            <v>4.3925312932759821</v>
          </cell>
          <cell r="H69">
            <v>9.2747481747825731</v>
          </cell>
          <cell r="I69">
            <v>5.453031135725471</v>
          </cell>
          <cell r="J69">
            <v>0.97799216842690195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0.56958503716920905</v>
          </cell>
          <cell r="G70">
            <v>4.4559380188495492</v>
          </cell>
          <cell r="H70">
            <v>7.8057620969921366</v>
          </cell>
          <cell r="I70">
            <v>4.8269847978891471</v>
          </cell>
          <cell r="J70">
            <v>1.258195700884766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0.861084012087309</v>
          </cell>
          <cell r="G71">
            <v>7.4199434774783777</v>
          </cell>
          <cell r="H71">
            <v>11.966078787603426</v>
          </cell>
          <cell r="I71">
            <v>8.028907491469635</v>
          </cell>
          <cell r="J71">
            <v>2.26846040835636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0.556430254125727</v>
          </cell>
          <cell r="G72">
            <v>3.7062351181797299</v>
          </cell>
          <cell r="H72">
            <v>6.3909906300979369</v>
          </cell>
          <cell r="I72">
            <v>4.9175436654460363</v>
          </cell>
          <cell r="J72">
            <v>1.525718664959254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0.93789992378121501</v>
          </cell>
          <cell r="G73">
            <v>7.5552222806337053</v>
          </cell>
          <cell r="H73">
            <v>12.389939242728804</v>
          </cell>
          <cell r="I73">
            <v>8.9119423006028118</v>
          </cell>
          <cell r="J73">
            <v>2.5785663591408952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0.84465700463583604</v>
          </cell>
          <cell r="G74">
            <v>6.1416946629027382</v>
          </cell>
          <cell r="H74">
            <v>10.282421220633942</v>
          </cell>
          <cell r="I74">
            <v>7.2490928553278682</v>
          </cell>
          <cell r="J74">
            <v>2.202020188984017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1.05024558915306</v>
          </cell>
          <cell r="G75">
            <v>11.219402546688878</v>
          </cell>
          <cell r="H75">
            <v>18.30042688412663</v>
          </cell>
          <cell r="I75">
            <v>16.425722511089095</v>
          </cell>
          <cell r="J75">
            <v>5.7564792701641894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0.91523840620858099</v>
          </cell>
          <cell r="G76">
            <v>6.0160035236455682</v>
          </cell>
          <cell r="H76">
            <v>9.8788642433636724</v>
          </cell>
          <cell r="I76">
            <v>7.9061433981115243</v>
          </cell>
          <cell r="J76">
            <v>2.4795877123312939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8.9159422555388606</v>
          </cell>
          <cell r="G77">
            <v>3.9366657283954396</v>
          </cell>
          <cell r="H77">
            <v>4.3330548300397496</v>
          </cell>
          <cell r="I77">
            <v>3.0179104377556292</v>
          </cell>
          <cell r="J77">
            <v>2.1155890683217189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0.83360736469632402</v>
          </cell>
          <cell r="G78">
            <v>4.264860981050365</v>
          </cell>
          <cell r="H78">
            <v>6.5179479610961408</v>
          </cell>
          <cell r="I78">
            <v>5.5210217413787612</v>
          </cell>
          <cell r="J78">
            <v>1.82421523611347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1.96668429225285</v>
          </cell>
          <cell r="G79">
            <v>2.6647185145682752</v>
          </cell>
          <cell r="H79">
            <v>4.2867447998188002</v>
          </cell>
          <cell r="I79">
            <v>4.202779005043471</v>
          </cell>
          <cell r="J79">
            <v>2.2924537184114349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1.0284514716678399</v>
          </cell>
          <cell r="G80">
            <v>1.4559325541514321</v>
          </cell>
          <cell r="H80">
            <v>2.6534083969272859</v>
          </cell>
          <cell r="I80">
            <v>1.853337965753235</v>
          </cell>
          <cell r="J80">
            <v>1.0694564043616959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0.25843976347470499</v>
          </cell>
          <cell r="G81">
            <v>1.0055579425057279</v>
          </cell>
          <cell r="H81">
            <v>1.4953739695584789</v>
          </cell>
          <cell r="I81">
            <v>0.89122937725734497</v>
          </cell>
          <cell r="J81">
            <v>0.75358644286808096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1407.94637278493</v>
          </cell>
          <cell r="F82">
            <v>1167.31251371704</v>
          </cell>
          <cell r="G82">
            <v>847.491133453011</v>
          </cell>
          <cell r="H82">
            <v>362.59537864869202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0.38973925605698501</v>
          </cell>
          <cell r="G83">
            <v>2.0376602262454302</v>
          </cell>
          <cell r="H83">
            <v>1.89672405930817</v>
          </cell>
          <cell r="I83">
            <v>2.6736651470239199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2.9652791386432806</v>
          </cell>
          <cell r="F84">
            <v>4.7794042192521369</v>
          </cell>
          <cell r="G84">
            <v>11.494553069912721</v>
          </cell>
          <cell r="H84">
            <v>24.701815251618779</v>
          </cell>
          <cell r="I84">
            <v>31.77774250440968</v>
          </cell>
          <cell r="J84">
            <v>18.749022725535397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1222.4041121001401</v>
          </cell>
          <cell r="G85">
            <v>784.09479050280402</v>
          </cell>
          <cell r="H85">
            <v>668.771802063368</v>
          </cell>
          <cell r="I85">
            <v>1195.5286122498101</v>
          </cell>
          <cell r="J85">
            <v>1197.9640678979299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7.4816711783808501</v>
          </cell>
          <cell r="F86">
            <v>11.730642683876399</v>
          </cell>
          <cell r="G86">
            <v>11.896761050319522</v>
          </cell>
          <cell r="H86">
            <v>11.260509225523958</v>
          </cell>
          <cell r="I86">
            <v>3.2540441736159158</v>
          </cell>
          <cell r="J86">
            <v>1.7289065737805749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13.96304838593354</v>
          </cell>
          <cell r="F87">
            <v>8.4361561955817397</v>
          </cell>
          <cell r="G87">
            <v>9.7594161684279008</v>
          </cell>
          <cell r="H87">
            <v>9.9773795853163314</v>
          </cell>
          <cell r="I87">
            <v>5.0574851915433765</v>
          </cell>
          <cell r="J87">
            <v>1.6499131157890301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4722.4682975366104</v>
          </cell>
          <cell r="F88">
            <v>4324.1711173528502</v>
          </cell>
          <cell r="G88">
            <v>3655.2082118511598</v>
          </cell>
          <cell r="H88">
            <v>1130.10061696462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9.2521961779704505</v>
          </cell>
          <cell r="F89">
            <v>8.9410935033409071</v>
          </cell>
          <cell r="G89">
            <v>10.266562218820257</v>
          </cell>
          <cell r="H89">
            <v>10.026644442157155</v>
          </cell>
          <cell r="I89">
            <v>9.9818113906042942</v>
          </cell>
          <cell r="J89">
            <v>2.0526121911408013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3899.2858470045599</v>
          </cell>
          <cell r="F90">
            <v>3569.8642325252699</v>
          </cell>
          <cell r="G90">
            <v>2510.65010606037</v>
          </cell>
          <cell r="H90">
            <v>988.48294928273697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131.21275820995601</v>
          </cell>
          <cell r="F91">
            <v>107.083690661891</v>
          </cell>
          <cell r="G91">
            <v>74.476068349748004</v>
          </cell>
          <cell r="H91">
            <v>32.021132920867103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3.0361171300461303</v>
          </cell>
          <cell r="F92">
            <v>3.8901253538235312</v>
          </cell>
          <cell r="G92">
            <v>5.1670036821684313</v>
          </cell>
          <cell r="H92">
            <v>6.9810675417059338</v>
          </cell>
          <cell r="I92">
            <v>8.8498254788706774</v>
          </cell>
          <cell r="J92">
            <v>8.6327605176041189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0.66778879129725299</v>
          </cell>
          <cell r="G93">
            <v>2.562642592389504</v>
          </cell>
          <cell r="H93">
            <v>0.97383000969903499</v>
          </cell>
          <cell r="I93">
            <v>1.4394299938325412</v>
          </cell>
          <cell r="J93">
            <v>1.117163150537906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0.565386967405204</v>
          </cell>
          <cell r="G94">
            <v>1.3838870615064058</v>
          </cell>
          <cell r="H94">
            <v>1.5344239732563931</v>
          </cell>
          <cell r="I94">
            <v>2.104688333344408</v>
          </cell>
          <cell r="J94">
            <v>1.4638919917753728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1.1108048261836299</v>
          </cell>
          <cell r="F95">
            <v>3.8636481903088464</v>
          </cell>
          <cell r="G95">
            <v>9.772983179369124</v>
          </cell>
          <cell r="H95">
            <v>12.735865004767652</v>
          </cell>
          <cell r="I95">
            <v>31.667080802799259</v>
          </cell>
          <cell r="J95">
            <v>2.1296493349444527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0.531939936675072</v>
          </cell>
          <cell r="G96">
            <v>1.1991975455079391</v>
          </cell>
          <cell r="H96">
            <v>1.754603663805703</v>
          </cell>
          <cell r="I96">
            <v>1.4825064509813122</v>
          </cell>
          <cell r="J96">
            <v>1.043044433152692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8.7280101596789095</v>
          </cell>
          <cell r="F97">
            <v>7.3974642342320118</v>
          </cell>
          <cell r="G97">
            <v>10.14043863299813</v>
          </cell>
          <cell r="H97">
            <v>11.385946725951785</v>
          </cell>
          <cell r="I97">
            <v>4.1770826581634157</v>
          </cell>
          <cell r="J97">
            <v>1.7447999405242451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F98">
            <v>0.22334150977881001</v>
          </cell>
          <cell r="G98">
            <v>1.1796310554014289</v>
          </cell>
          <cell r="H98">
            <v>1.631889753201313</v>
          </cell>
          <cell r="I98">
            <v>0.98606623604898402</v>
          </cell>
          <cell r="J98">
            <v>0.825526917651762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47.539460020326601</v>
          </cell>
          <cell r="F99">
            <v>55.102016747133668</v>
          </cell>
          <cell r="G99">
            <v>101.49358783306718</v>
          </cell>
          <cell r="H99">
            <v>164.9526129074832</v>
          </cell>
          <cell r="I99">
            <v>52.89220063365903</v>
          </cell>
          <cell r="J99">
            <v>3.4936341263910577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4.3256494651176123</v>
          </cell>
          <cell r="F100">
            <v>3.6877781165050996</v>
          </cell>
          <cell r="G100">
            <v>5.2465076959441426</v>
          </cell>
          <cell r="H100">
            <v>3.436409374300966</v>
          </cell>
          <cell r="I100">
            <v>1.2096912934125901</v>
          </cell>
          <cell r="J100">
            <v>0.95397891032081295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9.0390539360423895E-3</v>
          </cell>
          <cell r="F101">
            <v>1.18224165945935E-2</v>
          </cell>
          <cell r="G101">
            <v>1.19628605291545E-2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1.25935951115556</v>
          </cell>
          <cell r="F102">
            <v>1.27322409773781</v>
          </cell>
          <cell r="G102">
            <v>1.2505941189375001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93.078058720487704</v>
          </cell>
          <cell r="F103">
            <v>91.783775259994798</v>
          </cell>
          <cell r="G103">
            <v>67.177405460777507</v>
          </cell>
          <cell r="H103">
            <v>32.213275640619102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32.96366244374115</v>
          </cell>
          <cell r="F105">
            <v>29.95107529829416</v>
          </cell>
          <cell r="G105">
            <v>30.047625191141542</v>
          </cell>
          <cell r="H105">
            <v>33.108802361900615</v>
          </cell>
          <cell r="I105">
            <v>8.3994025117600692</v>
          </cell>
          <cell r="J105">
            <v>1.2958496159876101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32.618224982728051</v>
          </cell>
          <cell r="F106">
            <v>44.735728846560285</v>
          </cell>
          <cell r="G106">
            <v>69.222655799246297</v>
          </cell>
          <cell r="H106">
            <v>109.61193418615622</v>
          </cell>
          <cell r="I106">
            <v>38.149779325216535</v>
          </cell>
          <cell r="J106">
            <v>19.800516661031111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294.29599479444141</v>
          </cell>
          <cell r="F107">
            <v>388.10330751641686</v>
          </cell>
          <cell r="G107">
            <v>403.50268274554094</v>
          </cell>
          <cell r="H107">
            <v>338.11866378225608</v>
          </cell>
          <cell r="I107">
            <v>13.24900764422212</v>
          </cell>
          <cell r="J107">
            <v>2.28742905671744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0.54994511331999363</v>
          </cell>
          <cell r="F108">
            <v>1.1600480563711859</v>
          </cell>
          <cell r="G108">
            <v>2.793910084936345</v>
          </cell>
          <cell r="H108">
            <v>4.289603965911434</v>
          </cell>
          <cell r="I108">
            <v>3.0310674204230024</v>
          </cell>
          <cell r="J108">
            <v>0.62539231147720398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306.79508369192138</v>
          </cell>
          <cell r="F109">
            <v>422.83789661213717</v>
          </cell>
          <cell r="G109">
            <v>434.16740995830179</v>
          </cell>
          <cell r="H109">
            <v>363.72056679143554</v>
          </cell>
          <cell r="I109">
            <v>13.49317126488538</v>
          </cell>
          <cell r="J109">
            <v>2.3564461311153599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55.789650581715655</v>
          </cell>
          <cell r="F110">
            <v>60.133459017623245</v>
          </cell>
          <cell r="G110">
            <v>57.246640725456182</v>
          </cell>
          <cell r="H110">
            <v>51.900163592695201</v>
          </cell>
          <cell r="I110">
            <v>5.1211369048886155</v>
          </cell>
          <cell r="J110">
            <v>1.0804974211223399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273.86499073431952</v>
          </cell>
          <cell r="F111">
            <v>312.83578101947592</v>
          </cell>
          <cell r="G111">
            <v>406.17194662017164</v>
          </cell>
          <cell r="H111">
            <v>368.97131924438042</v>
          </cell>
          <cell r="I111">
            <v>79.173336121320602</v>
          </cell>
          <cell r="J111">
            <v>19.197088571413602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317.6970358605405</v>
          </cell>
          <cell r="F112">
            <v>376.64225142140106</v>
          </cell>
          <cell r="G112">
            <v>371.04427688547321</v>
          </cell>
          <cell r="H112">
            <v>291.21347785090921</v>
          </cell>
          <cell r="I112">
            <v>5.3456045876231677</v>
          </cell>
          <cell r="J112">
            <v>1.1218039458258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134.53424268158068</v>
          </cell>
          <cell r="F113">
            <v>135.90233363349662</v>
          </cell>
          <cell r="G113">
            <v>129.06046567901518</v>
          </cell>
          <cell r="H113">
            <v>105.44957180834862</v>
          </cell>
          <cell r="I113">
            <v>3.9417497293239006</v>
          </cell>
          <cell r="J113">
            <v>0.84892115966674797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5.2983378418409401</v>
          </cell>
          <cell r="F114">
            <v>2.1408497074753701</v>
          </cell>
          <cell r="G114">
            <v>3.5706432482199202</v>
          </cell>
          <cell r="H114">
            <v>1.7900487775745799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10.2314315541258</v>
          </cell>
          <cell r="G115">
            <v>5.4843330439865996</v>
          </cell>
          <cell r="H115">
            <v>4.3960455196131498</v>
          </cell>
          <cell r="I115">
            <v>4.4392091392059836</v>
          </cell>
          <cell r="J115">
            <v>10.995769506689312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0.86303637854578996</v>
          </cell>
          <cell r="G116">
            <v>1.611295351940512</v>
          </cell>
          <cell r="H116">
            <v>2.966719886583709</v>
          </cell>
          <cell r="I116">
            <v>2.8187508399513703</v>
          </cell>
          <cell r="J116">
            <v>1.9308771029192551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5.6632880640463004</v>
          </cell>
          <cell r="G117">
            <v>7.1281409238169697</v>
          </cell>
          <cell r="H117">
            <v>8.5273659797495007</v>
          </cell>
          <cell r="I117">
            <v>13.849337518849861</v>
          </cell>
          <cell r="J117">
            <v>4.2914503896309197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3.1882013225417438</v>
          </cell>
          <cell r="F118">
            <v>4.6272139164746724</v>
          </cell>
          <cell r="G118">
            <v>6.1219408492878671</v>
          </cell>
          <cell r="H118">
            <v>8.6735870651675526</v>
          </cell>
          <cell r="I118">
            <v>7.3602159411733776</v>
          </cell>
          <cell r="J118">
            <v>2.2502920537930953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0.24453109039474499</v>
          </cell>
          <cell r="G119">
            <v>0.94946398168346102</v>
          </cell>
          <cell r="H119">
            <v>1.5089456246334132</v>
          </cell>
          <cell r="I119">
            <v>0.92757061417381292</v>
          </cell>
          <cell r="J119">
            <v>0.75475330649405403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20.797738512558698</v>
          </cell>
          <cell r="F120">
            <v>7.8627605946254304</v>
          </cell>
          <cell r="G120">
            <v>-3.9121312547212201</v>
          </cell>
          <cell r="H120">
            <v>8.2750177557163394</v>
          </cell>
          <cell r="I120">
            <v>8.1799252540709606</v>
          </cell>
          <cell r="J120">
            <v>8.0721882174493604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9.8488593772044783</v>
          </cell>
          <cell r="F121">
            <v>21.1569449783712</v>
          </cell>
          <cell r="G121">
            <v>34.242895392533789</v>
          </cell>
          <cell r="H121">
            <v>36.065322801448474</v>
          </cell>
          <cell r="I121">
            <v>12.977140464080428</v>
          </cell>
          <cell r="J121">
            <v>3.77529186807811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8.8355811412600002E-2</v>
          </cell>
          <cell r="G122">
            <v>300.82760483264201</v>
          </cell>
          <cell r="H122">
            <v>341.721639677506</v>
          </cell>
          <cell r="I122">
            <v>9.7470065106555496E-5</v>
          </cell>
          <cell r="J122">
            <v>9.6593029214201901E-5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8.4602376878203905E-2</v>
          </cell>
          <cell r="F123">
            <v>0.72905336292326872</v>
          </cell>
          <cell r="G123">
            <v>3.2301375128087231</v>
          </cell>
          <cell r="H123">
            <v>5.0007009347037039</v>
          </cell>
          <cell r="I123">
            <v>6.4833858722417617</v>
          </cell>
          <cell r="J123">
            <v>2.1260070466025871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7.27820664389243</v>
          </cell>
          <cell r="F124">
            <v>100.86485582845806</v>
          </cell>
          <cell r="G124">
            <v>96.024540317608668</v>
          </cell>
          <cell r="H124">
            <v>80.044681631505611</v>
          </cell>
          <cell r="I124">
            <v>6.3403532292523366</v>
          </cell>
          <cell r="J124">
            <v>2.0247215980146898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0.26057180116921891</v>
          </cell>
          <cell r="F125">
            <v>45.268507982561808</v>
          </cell>
          <cell r="G125">
            <v>78.823613192431381</v>
          </cell>
          <cell r="H125">
            <v>69.854414644732771</v>
          </cell>
          <cell r="I125">
            <v>12.268630063845031</v>
          </cell>
          <cell r="J125">
            <v>3.3024752650712603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6.4588444896433561</v>
          </cell>
          <cell r="F126">
            <v>16.878703675770666</v>
          </cell>
          <cell r="G126">
            <v>17.252034201873116</v>
          </cell>
          <cell r="H126">
            <v>17.465967582400303</v>
          </cell>
          <cell r="I126">
            <v>7.5270702643437009</v>
          </cell>
          <cell r="J126">
            <v>2.5270273116242969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2.0902217910110572</v>
          </cell>
          <cell r="F127">
            <v>6.5748875002016014</v>
          </cell>
          <cell r="G127">
            <v>8.0896792357666651</v>
          </cell>
          <cell r="H127">
            <v>8.6939718966577395</v>
          </cell>
          <cell r="I127">
            <v>5.6687630221766279</v>
          </cell>
          <cell r="J127">
            <v>1.826159951264777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2.4859769673945982</v>
          </cell>
          <cell r="F128">
            <v>20.618075668667963</v>
          </cell>
          <cell r="G128">
            <v>21.434216774377518</v>
          </cell>
          <cell r="H128">
            <v>19.695879314071885</v>
          </cell>
          <cell r="I128">
            <v>6.6550500707029503</v>
          </cell>
          <cell r="J128">
            <v>2.2629208641728842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378.77721417559002</v>
          </cell>
          <cell r="G129">
            <v>524.06165417780403</v>
          </cell>
          <cell r="H129">
            <v>766.01752458137503</v>
          </cell>
          <cell r="I129">
            <v>777.792302057391</v>
          </cell>
          <cell r="J129">
            <v>188.7488467925331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383.17805638280822</v>
          </cell>
          <cell r="F130">
            <v>10.461117242872913</v>
          </cell>
          <cell r="G130">
            <v>19.075312077137102</v>
          </cell>
          <cell r="H130">
            <v>19.569108457659564</v>
          </cell>
          <cell r="I130">
            <v>13.60516657045412</v>
          </cell>
          <cell r="J130">
            <v>3.6698940344942503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4.8501710345363699E-2</v>
          </cell>
          <cell r="F131">
            <v>5.1168001878846194</v>
          </cell>
          <cell r="G131">
            <v>6.3247837663092499</v>
          </cell>
          <cell r="H131">
            <v>7.5820513253458746</v>
          </cell>
          <cell r="I131">
            <v>6.7732415719493488</v>
          </cell>
          <cell r="J131">
            <v>3.6288143975764742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5.6805531454983398E-2</v>
          </cell>
          <cell r="F132">
            <v>3.4874273065966399</v>
          </cell>
          <cell r="G132">
            <v>25.642218424757829</v>
          </cell>
          <cell r="H132">
            <v>36.470912406687262</v>
          </cell>
          <cell r="I132">
            <v>32.878887361117705</v>
          </cell>
          <cell r="J132">
            <v>15.695579974465939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0.19375640469677399</v>
          </cell>
          <cell r="F133">
            <v>9.7594106608208087</v>
          </cell>
          <cell r="G133">
            <v>70.131246754290203</v>
          </cell>
          <cell r="H133">
            <v>270.87762452146421</v>
          </cell>
          <cell r="I133">
            <v>358.40729971283469</v>
          </cell>
          <cell r="J133">
            <v>186.96048796939456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8.6930039836860509</v>
          </cell>
          <cell r="F134">
            <v>11.32504381373246</v>
          </cell>
          <cell r="G134">
            <v>18.21429574774368</v>
          </cell>
          <cell r="H134">
            <v>23.402789221722841</v>
          </cell>
          <cell r="I134">
            <v>10.239175973418021</v>
          </cell>
          <cell r="J134">
            <v>1.4317035666042262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0.73505447210452901</v>
          </cell>
          <cell r="F135">
            <v>17.61839115372927</v>
          </cell>
          <cell r="G135">
            <v>35.65593266699225</v>
          </cell>
          <cell r="H135">
            <v>45.355401219042221</v>
          </cell>
          <cell r="I135">
            <v>35.042923460348753</v>
          </cell>
          <cell r="J135">
            <v>16.372772861670132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38.263197843622201</v>
          </cell>
          <cell r="F136">
            <v>26.598438583544457</v>
          </cell>
          <cell r="G136">
            <v>30.876662849855645</v>
          </cell>
          <cell r="H136">
            <v>34.213662404100589</v>
          </cell>
          <cell r="I136">
            <v>11.449680158527039</v>
          </cell>
          <cell r="J136">
            <v>1.8531800396665732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13.161104374150161</v>
          </cell>
          <cell r="F137">
            <v>9.3054455045370013</v>
          </cell>
          <cell r="G137">
            <v>10.747310558714528</v>
          </cell>
          <cell r="H137">
            <v>10.547615892664403</v>
          </cell>
          <cell r="I137">
            <v>2.889255838105679</v>
          </cell>
          <cell r="J137">
            <v>1.035380523519992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5.4077989485204103</v>
          </cell>
          <cell r="F138">
            <v>2.9697127928545868</v>
          </cell>
          <cell r="G138">
            <v>4.5946000723619687</v>
          </cell>
          <cell r="H138">
            <v>3.41189504868604</v>
          </cell>
          <cell r="I138">
            <v>1.1711044092154301</v>
          </cell>
          <cell r="J138">
            <v>0.96444456637994802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0.64753153589076295</v>
          </cell>
          <cell r="G139">
            <v>3.4514628294024243</v>
          </cell>
          <cell r="H139">
            <v>1.4068041008854659</v>
          </cell>
          <cell r="I139">
            <v>2.2544630085238779</v>
          </cell>
          <cell r="J139">
            <v>1.7589894635662668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0.402070715541269</v>
          </cell>
          <cell r="G140">
            <v>1.191955318202969</v>
          </cell>
          <cell r="H140">
            <v>1.883892578711023</v>
          </cell>
          <cell r="I140">
            <v>2.1532991847899479</v>
          </cell>
          <cell r="J140">
            <v>1.5124112380270271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0.43990171249048499</v>
          </cell>
          <cell r="F141">
            <v>0.44588621292375902</v>
          </cell>
          <cell r="G141">
            <v>0.430198661027966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0.74144204961808502</v>
          </cell>
          <cell r="G142">
            <v>2.748676876922695</v>
          </cell>
          <cell r="H142">
            <v>3.9741036260349829</v>
          </cell>
          <cell r="I142">
            <v>7.5492053817888802</v>
          </cell>
          <cell r="J142">
            <v>2.7550108582458703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F143">
            <v>0.20837425367953699</v>
          </cell>
          <cell r="G143">
            <v>1.137586232549328</v>
          </cell>
          <cell r="H143">
            <v>1.6595713731595401</v>
          </cell>
          <cell r="I143">
            <v>1.047728914832917</v>
          </cell>
          <cell r="J143">
            <v>0.83615972598787591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15019.6791256857</v>
          </cell>
          <cell r="F144">
            <v>14379.2250784682</v>
          </cell>
          <cell r="G144">
            <v>12730.304884659001</v>
          </cell>
          <cell r="H144">
            <v>8498.8692200560708</v>
          </cell>
          <cell r="I144">
            <v>4170.7336220831703</v>
          </cell>
          <cell r="J144">
            <v>2549.4777168487099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-712.995859064309</v>
          </cell>
          <cell r="J145">
            <v>-1142.45375728258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330.07547971165502</v>
          </cell>
          <cell r="F146">
            <v>321.24258150612297</v>
          </cell>
          <cell r="G146">
            <v>32.293708915904801</v>
          </cell>
          <cell r="H146">
            <v>6.3100117450230497</v>
          </cell>
          <cell r="I146">
            <v>7.6327203096799598</v>
          </cell>
          <cell r="J146">
            <v>2.5557570843973001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-12.5519860981469</v>
          </cell>
          <cell r="J147">
            <v>-59.836396799771698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-796.36295891149803</v>
          </cell>
          <cell r="J148">
            <v>-1091.30985700315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460.23856189768298</v>
          </cell>
          <cell r="F149">
            <v>93.516794609096195</v>
          </cell>
          <cell r="G149">
            <v>86.258420462900702</v>
          </cell>
          <cell r="H149">
            <v>52.921138454373597</v>
          </cell>
          <cell r="I149">
            <v>40.475757473436403</v>
          </cell>
          <cell r="J149">
            <v>30.2215463469526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777.28456050961802</v>
          </cell>
          <cell r="F150">
            <v>655.80548037797496</v>
          </cell>
          <cell r="G150">
            <v>605.35850746220899</v>
          </cell>
          <cell r="H150">
            <v>514.44486610617105</v>
          </cell>
          <cell r="I150">
            <v>239.10278693863401</v>
          </cell>
          <cell r="J150">
            <v>2.8431928079144402E-2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-282.72677299332003</v>
          </cell>
          <cell r="J151">
            <v>-707.45762000492402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-32.490201643268598</v>
          </cell>
          <cell r="J152">
            <v>-36.2772157107391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8650.0498085727395</v>
          </cell>
          <cell r="F153">
            <v>8043.0988123854904</v>
          </cell>
          <cell r="G153">
            <v>6480.0423790465902</v>
          </cell>
          <cell r="H153">
            <v>4518.4578297656799</v>
          </cell>
          <cell r="I153">
            <v>2810.8481012703401</v>
          </cell>
          <cell r="J153">
            <v>608.94786869725101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2093.65741279856</v>
          </cell>
          <cell r="I154">
            <v>2077.4131983270299</v>
          </cell>
          <cell r="J154">
            <v>2063.7489081409499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242.55331960527499</v>
          </cell>
          <cell r="F155">
            <v>189.675490925086</v>
          </cell>
          <cell r="G155">
            <v>55.736109882957301</v>
          </cell>
          <cell r="H155">
            <v>21.542925095730801</v>
          </cell>
          <cell r="I155">
            <v>17.914965515014199</v>
          </cell>
          <cell r="J155">
            <v>6.3741793874995997E-2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15.909816564592299</v>
          </cell>
          <cell r="F156">
            <v>19.881988306429999</v>
          </cell>
          <cell r="G156">
            <v>334.49465334920802</v>
          </cell>
          <cell r="H156">
            <v>401.74426090505602</v>
          </cell>
          <cell r="I156">
            <v>87.9871149587904</v>
          </cell>
          <cell r="J156">
            <v>127.535310641664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1644.1922880790801</v>
          </cell>
          <cell r="F157">
            <v>1351.0882139493201</v>
          </cell>
          <cell r="G157">
            <v>1714.4368808814299</v>
          </cell>
          <cell r="H157">
            <v>1906.6483589731199</v>
          </cell>
          <cell r="I157">
            <v>1571.9330652016299</v>
          </cell>
          <cell r="J157">
            <v>727.85515729829694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2846.95638019647</v>
          </cell>
          <cell r="F158">
            <v>2727.201003399</v>
          </cell>
          <cell r="G158">
            <v>2955.2788243100399</v>
          </cell>
          <cell r="H158">
            <v>2792.31284887335</v>
          </cell>
          <cell r="I158">
            <v>2515.5262523173501</v>
          </cell>
          <cell r="J158">
            <v>1348.55897272024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213.83311377364501</v>
          </cell>
          <cell r="F159">
            <v>3.9136879024924598</v>
          </cell>
          <cell r="G159">
            <v>6.1764317183847997</v>
          </cell>
          <cell r="H159">
            <v>5.7526446062791603</v>
          </cell>
          <cell r="I159">
            <v>6.7185711600013498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-1.28295009102364</v>
          </cell>
          <cell r="J160">
            <v>-2.4422028486295102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2267.8300703512</v>
          </cell>
          <cell r="F161">
            <v>2009.4707624539899</v>
          </cell>
          <cell r="G161">
            <v>1809.5335489317299</v>
          </cell>
          <cell r="H161">
            <v>1142.3550315203499</v>
          </cell>
          <cell r="I161">
            <v>445.04809349768402</v>
          </cell>
          <cell r="J161">
            <v>2.7753681702566702E-2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9.3255779133764491</v>
          </cell>
          <cell r="F162">
            <v>9.3181121206114295</v>
          </cell>
          <cell r="G162">
            <v>7.3419032805317803</v>
          </cell>
          <cell r="H162">
            <v>5.9724998677134096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-181.16687704674101</v>
          </cell>
          <cell r="J163">
            <v>-1608.88172584786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4514.6061219612102</v>
          </cell>
          <cell r="F164">
            <v>3846.61643031108</v>
          </cell>
          <cell r="G164">
            <v>3387.4219386132099</v>
          </cell>
          <cell r="H164">
            <v>3059.3206459548101</v>
          </cell>
          <cell r="I164">
            <v>1582.0307728334201</v>
          </cell>
          <cell r="J164">
            <v>2.82272517560813E-2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5922.3004645413503</v>
          </cell>
          <cell r="F165">
            <v>5836.1361624157798</v>
          </cell>
          <cell r="G165">
            <v>5383.5470409403597</v>
          </cell>
          <cell r="H165">
            <v>3066.8164451001899</v>
          </cell>
          <cell r="I165">
            <v>516.953285959563</v>
          </cell>
          <cell r="J165">
            <v>69.271301838471302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-57.319170131368502</v>
          </cell>
          <cell r="J166">
            <v>-2666.9182503246402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-29.012594078975798</v>
          </cell>
          <cell r="J167">
            <v>-1031.8883298849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1068.88993299599</v>
          </cell>
          <cell r="F168">
            <v>1094.5238014020699</v>
          </cell>
          <cell r="G168">
            <v>1024.6956899781401</v>
          </cell>
          <cell r="H168">
            <v>1013.24691395914</v>
          </cell>
          <cell r="I168">
            <v>996.806366010901</v>
          </cell>
          <cell r="J168">
            <v>986.63539987981699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-5.6798726246496702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-1.8425929016414599</v>
          </cell>
          <cell r="J170">
            <v>-2.9169998019231498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-30.446231774182401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-0.33247549018419698</v>
          </cell>
          <cell r="J172">
            <v>-0.22239103040469699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168.608691823735</v>
          </cell>
          <cell r="I173">
            <v>131.53357823669501</v>
          </cell>
          <cell r="J173">
            <v>2.3438667124565898E-3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2211.10978414602</v>
          </cell>
          <cell r="F174">
            <v>1826.49061395681</v>
          </cell>
          <cell r="G174">
            <v>1811.4968961652601</v>
          </cell>
          <cell r="H174">
            <v>1223.5608522895</v>
          </cell>
          <cell r="I174">
            <v>748.26117457939597</v>
          </cell>
          <cell r="J174">
            <v>110.896436101291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-1.49943891657133</v>
          </cell>
          <cell r="J175">
            <v>-19.728229521958401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-2.1524167340354898</v>
          </cell>
          <cell r="J176">
            <v>-1.6615300194988101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2237.1360636366298</v>
          </cell>
          <cell r="F177">
            <v>2235.4448740267198</v>
          </cell>
          <cell r="G177">
            <v>2268.8168414880502</v>
          </cell>
          <cell r="H177">
            <v>2238.5575295327399</v>
          </cell>
          <cell r="I177">
            <v>2266.3809364267499</v>
          </cell>
          <cell r="J177">
            <v>2317.4916262749598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35582.401399613598</v>
          </cell>
          <cell r="F178">
            <v>32476.7376234449</v>
          </cell>
          <cell r="G178">
            <v>30199.8034732864</v>
          </cell>
          <cell r="H178">
            <v>24232.230907371501</v>
          </cell>
          <cell r="I178">
            <v>13967.2001800403</v>
          </cell>
          <cell r="J178">
            <v>9.1528025362630203E-2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-0.28607486123074299</v>
          </cell>
          <cell r="I179">
            <v>-0.45992854884888301</v>
          </cell>
          <cell r="J179">
            <v>-0.86219225883866502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989.13450085773366</v>
          </cell>
          <cell r="J180">
            <v>5797.1757110925582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989.13450085773366</v>
          </cell>
          <cell r="J181">
            <v>5797.1757110925582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-57.357035569681024</v>
          </cell>
          <cell r="J182">
            <v>4.9981220379693676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833.31735423152077</v>
          </cell>
          <cell r="J183">
            <v>1904.7412583548276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833.31735423152077</v>
          </cell>
          <cell r="J184">
            <v>1904.7412583548276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6690.539671621561</v>
          </cell>
          <cell r="F185">
            <v>6012.9893350195553</v>
          </cell>
          <cell r="G185">
            <v>5582.290705301154</v>
          </cell>
          <cell r="H185">
            <v>4856.9727015046728</v>
          </cell>
          <cell r="I185">
            <v>4075.9348173256399</v>
          </cell>
          <cell r="J185">
            <v>3163.86493313454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7370.8880800710604</v>
          </cell>
          <cell r="F186">
            <v>6583.135545830698</v>
          </cell>
          <cell r="G186">
            <v>6350.0426662037808</v>
          </cell>
          <cell r="H186">
            <v>5857.6059946958767</v>
          </cell>
          <cell r="I186">
            <v>4097.5570251507706</v>
          </cell>
          <cell r="J186">
            <v>1348.5871999719923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14667.836439102104</v>
          </cell>
          <cell r="F187">
            <v>13999.913200355384</v>
          </cell>
          <cell r="G187">
            <v>12330.710142320249</v>
          </cell>
          <cell r="H187">
            <v>8153.1493366012701</v>
          </cell>
          <cell r="I187">
            <v>3545.3890491841421</v>
          </cell>
          <cell r="J187">
            <v>805.75679059838842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2939.9279451395905</v>
          </cell>
          <cell r="F188">
            <v>2518.6371595608985</v>
          </cell>
          <cell r="G188">
            <v>2410.8113718339132</v>
          </cell>
          <cell r="H188">
            <v>2313.0215930828422</v>
          </cell>
          <cell r="I188">
            <v>2324.7716594151989</v>
          </cell>
          <cell r="J188">
            <v>2347.7769144157887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3912.0223584302789</v>
          </cell>
          <cell r="F189">
            <v>3360.5589764033207</v>
          </cell>
          <cell r="G189">
            <v>3523.9704298131674</v>
          </cell>
          <cell r="H189">
            <v>3049.0033904934685</v>
          </cell>
          <cell r="I189">
            <v>2016.9811586993137</v>
          </cell>
          <cell r="J189">
            <v>727.88291097999934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2939.9279451395905</v>
          </cell>
          <cell r="F190">
            <v>2518.6371595608985</v>
          </cell>
          <cell r="G190">
            <v>2410.8113718339132</v>
          </cell>
          <cell r="H190">
            <v>2313.0215930828422</v>
          </cell>
          <cell r="I190">
            <v>755.70275465437646</v>
          </cell>
          <cell r="J190">
            <v>-2607.6013138893945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-1.7486249054532488</v>
          </cell>
          <cell r="J191">
            <v>-36.884168129885836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6690.539671621561</v>
          </cell>
          <cell r="F192">
            <v>6012.9893350195553</v>
          </cell>
          <cell r="G192">
            <v>5582.290705301154</v>
          </cell>
          <cell r="H192">
            <v>4856.7505357989057</v>
          </cell>
          <cell r="I192">
            <v>3552.8796483681595</v>
          </cell>
          <cell r="J192">
            <v>-217.67593651650236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45211.682111125789</v>
          </cell>
          <cell r="F193">
            <v>41006.860711750327</v>
          </cell>
          <cell r="G193">
            <v>38190.927392607322</v>
          </cell>
          <cell r="H193">
            <v>31399.525145259864</v>
          </cell>
          <cell r="I193">
            <v>20367.467487892154</v>
          </cell>
          <cell r="J193">
            <v>5531.7073305649228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3.3468363015609397E-2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989.13450085773104</v>
          </cell>
          <cell r="J196">
            <v>5797.1757110925701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-2.29012536348337E-5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2093.6574127985623</v>
          </cell>
          <cell r="I198">
            <v>2077.4131983270281</v>
          </cell>
          <cell r="J198">
            <v>2063.7489081409531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2093.6574127985623</v>
          </cell>
          <cell r="I199">
            <v>2077.4131983270281</v>
          </cell>
          <cell r="J199">
            <v>2063.7489081409531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770.01051784783397</v>
          </cell>
          <cell r="J200">
            <v>1209.61763109501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16.818796884109499</v>
          </cell>
          <cell r="J201">
            <v>69.162552869147305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894.78984147359404</v>
          </cell>
          <cell r="J202">
            <v>1226.19085056534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114.413397653335</v>
          </cell>
          <cell r="F203">
            <v>79.805749092087595</v>
          </cell>
          <cell r="G203">
            <v>10.288705972944101</v>
          </cell>
          <cell r="H203">
            <v>3.8768733586959701</v>
          </cell>
          <cell r="I203">
            <v>1.20571227862118</v>
          </cell>
          <cell r="J203">
            <v>0.83227972211132395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2784.8607901959699</v>
          </cell>
          <cell r="F204">
            <v>2575.8244068215899</v>
          </cell>
          <cell r="G204">
            <v>2613.9995174437299</v>
          </cell>
          <cell r="H204">
            <v>2557.0621882809701</v>
          </cell>
          <cell r="I204">
            <v>1614.4815637376801</v>
          </cell>
          <cell r="J204">
            <v>996.472045814544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357.13619922648701</v>
          </cell>
          <cell r="F205">
            <v>7.33705278652495</v>
          </cell>
          <cell r="G205">
            <v>34.144995368774197</v>
          </cell>
          <cell r="H205">
            <v>26.695183243787</v>
          </cell>
          <cell r="I205">
            <v>13.865898981256301</v>
          </cell>
          <cell r="J205">
            <v>8.1366154686930408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1689.41133707729</v>
          </cell>
          <cell r="F206">
            <v>1896.00136979371</v>
          </cell>
          <cell r="G206">
            <v>1924.5701940941799</v>
          </cell>
          <cell r="H206">
            <v>1920.9888993463301</v>
          </cell>
          <cell r="I206">
            <v>1264.40713230235</v>
          </cell>
          <cell r="J206">
            <v>1208.35636474438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17.0480458649375</v>
          </cell>
          <cell r="J207">
            <v>12.4190241156662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15.915444714258401</v>
          </cell>
          <cell r="F208">
            <v>165.706532547411</v>
          </cell>
          <cell r="G208">
            <v>3.9195328521690298</v>
          </cell>
          <cell r="H208">
            <v>2.1359128181211902</v>
          </cell>
          <cell r="I208">
            <v>0.99391174688114703</v>
          </cell>
          <cell r="J208">
            <v>0.12653991052785701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3.9979284765314298</v>
          </cell>
          <cell r="J209">
            <v>4.05457246647227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110.038388572758</v>
          </cell>
          <cell r="F210">
            <v>10.312356238143</v>
          </cell>
          <cell r="G210">
            <v>25.806601737172901</v>
          </cell>
          <cell r="H210">
            <v>9.0190797175773003</v>
          </cell>
          <cell r="I210">
            <v>10.7736369695145</v>
          </cell>
          <cell r="J210">
            <v>0.36431022004795799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6.9875077090045803</v>
          </cell>
          <cell r="G211">
            <v>56.116895157115202</v>
          </cell>
          <cell r="H211">
            <v>25.953136040275002</v>
          </cell>
          <cell r="I211">
            <v>17.238501524219998</v>
          </cell>
          <cell r="J211">
            <v>10.501167773332201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112.548563210325</v>
          </cell>
          <cell r="F212">
            <v>10.9500760573129</v>
          </cell>
          <cell r="G212">
            <v>25.540392967139098</v>
          </cell>
          <cell r="H212">
            <v>10.489416268083501</v>
          </cell>
          <cell r="I212">
            <v>7.4553024531085796</v>
          </cell>
          <cell r="J212">
            <v>0.45117708028829701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5184.3241206504199</v>
          </cell>
          <cell r="F213">
            <v>4752.9250510457796</v>
          </cell>
          <cell r="G213">
            <v>4694.38683559323</v>
          </cell>
          <cell r="H213">
            <v>4556.2206890738398</v>
          </cell>
          <cell r="I213">
            <v>4633.0867905406403</v>
          </cell>
          <cell r="J213">
            <v>4746.6851318455601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216.765209452639</v>
          </cell>
          <cell r="F214">
            <v>29.141099526490699</v>
          </cell>
          <cell r="G214">
            <v>27.1681965004157</v>
          </cell>
          <cell r="H214">
            <v>58.8053307036989</v>
          </cell>
          <cell r="I214">
            <v>102.317186099555</v>
          </cell>
          <cell r="J214">
            <v>64.9838107768702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2005.1849543666699</v>
          </cell>
          <cell r="F215">
            <v>1792.3054009433199</v>
          </cell>
          <cell r="G215">
            <v>1947.30022149306</v>
          </cell>
          <cell r="H215">
            <v>1327.3879929314901</v>
          </cell>
          <cell r="I215">
            <v>821.33943554030498</v>
          </cell>
          <cell r="J215">
            <v>251.401465184312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370.04785911292203</v>
          </cell>
          <cell r="J216">
            <v>975.87330782587696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655.81100881461703</v>
          </cell>
          <cell r="F217">
            <v>586.57234273461495</v>
          </cell>
          <cell r="G217">
            <v>583.24729701367198</v>
          </cell>
          <cell r="H217">
            <v>477.836192519669</v>
          </cell>
          <cell r="I217">
            <v>254.10331594766501</v>
          </cell>
          <cell r="J217">
            <v>39.0423310366156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40.027388445539202</v>
          </cell>
          <cell r="J218">
            <v>42.423176911813002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6.9719828544321301</v>
          </cell>
          <cell r="I219">
            <v>36.606213678479797</v>
          </cell>
          <cell r="J219">
            <v>6.6250735209606697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330.07547971165502</v>
          </cell>
          <cell r="F220">
            <v>321.24258150612297</v>
          </cell>
          <cell r="G220">
            <v>32.293708915904801</v>
          </cell>
          <cell r="H220">
            <v>6.3100117450230497</v>
          </cell>
          <cell r="I220">
            <v>7.6327203096799598</v>
          </cell>
          <cell r="J220">
            <v>2.5557570843973001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108.49199369063</v>
          </cell>
          <cell r="F221">
            <v>58.450502853047098</v>
          </cell>
          <cell r="G221">
            <v>18.872721551985201</v>
          </cell>
          <cell r="H221">
            <v>39.126008191274998</v>
          </cell>
          <cell r="I221">
            <v>51.5441056292198</v>
          </cell>
          <cell r="J221">
            <v>31.555788280989901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723.73814072929497</v>
          </cell>
          <cell r="F222">
            <v>749.91695961962205</v>
          </cell>
          <cell r="G222">
            <v>520.50962594155203</v>
          </cell>
          <cell r="H222">
            <v>514.51112656031705</v>
          </cell>
          <cell r="I222">
            <v>504.58376066341799</v>
          </cell>
          <cell r="J222">
            <v>5.2648464395885997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11.6032117433755</v>
          </cell>
          <cell r="H223">
            <v>13.085627184462499</v>
          </cell>
          <cell r="I223">
            <v>13.1499209361829</v>
          </cell>
          <cell r="J223">
            <v>8.4562671583703892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345.15179226669102</v>
          </cell>
          <cell r="F224">
            <v>345.32654163881398</v>
          </cell>
          <cell r="G224">
            <v>504.90576389296302</v>
          </cell>
          <cell r="H224">
            <v>499.45548725520302</v>
          </cell>
          <cell r="I224">
            <v>125.297992556053</v>
          </cell>
          <cell r="J224">
            <v>9.8540274925493492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210.26185157349499</v>
          </cell>
          <cell r="F225">
            <v>3.8483247535269101</v>
          </cell>
          <cell r="G225">
            <v>6.0732781107025797</v>
          </cell>
          <cell r="H225">
            <v>5.6565687372486702</v>
          </cell>
          <cell r="I225">
            <v>6.6063631918373202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4595.4804306057003</v>
          </cell>
          <cell r="F226">
            <v>3886.8037535755602</v>
          </cell>
          <cell r="G226">
            <v>3651.9740251636299</v>
          </cell>
          <cell r="H226">
            <v>2949.1463286828198</v>
          </cell>
          <cell r="I226">
            <v>2333.25626211086</v>
          </cell>
          <cell r="J226">
            <v>1438.03585171234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2.5754801711509799E-4</v>
          </cell>
          <cell r="I4">
            <v>3.39594802249748E-4</v>
          </cell>
          <cell r="J4">
            <v>1.50148311665401E-2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4.3240790651275004E-3</v>
          </cell>
          <cell r="J5">
            <v>1.47853464544183E-4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1.80986052476099E-3</v>
          </cell>
          <cell r="I6">
            <v>1.3275857537713501E-3</v>
          </cell>
          <cell r="J6">
            <v>3.0552048506216799E-2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3.56435784314176E-4</v>
          </cell>
          <cell r="I7">
            <v>3.9640677945862103E-2</v>
          </cell>
          <cell r="J7">
            <v>2.9119716636499299E-3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3.3999342037859502E-2</v>
          </cell>
          <cell r="F8">
            <v>2.1466689069474999E-4</v>
          </cell>
          <cell r="G8">
            <v>3.0998314432491102E-4</v>
          </cell>
          <cell r="H8">
            <v>4.3516632258909998E-4</v>
          </cell>
          <cell r="I8">
            <v>9.2588148791466303E-4</v>
          </cell>
          <cell r="J8">
            <v>1.92259903824436E-3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0.279798057205844</v>
          </cell>
          <cell r="J9">
            <v>6.5447654508025796E-2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5.6271636136597898E-3</v>
          </cell>
          <cell r="F10">
            <v>3.98195677332439E-4</v>
          </cell>
          <cell r="G10">
            <v>2.36147287255665E-4</v>
          </cell>
          <cell r="H10">
            <v>7.5181168774330398E-2</v>
          </cell>
          <cell r="I10">
            <v>1.5454534514651201E-2</v>
          </cell>
          <cell r="J10">
            <v>8.1950340717401302E-2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1.09220870383169E-4</v>
          </cell>
          <cell r="F11">
            <v>1.15753134267753E-4</v>
          </cell>
          <cell r="G11">
            <v>1.3963175598842101E-4</v>
          </cell>
          <cell r="H11">
            <v>1.72401353157632E-4</v>
          </cell>
          <cell r="I11">
            <v>5.7736592900226502E-4</v>
          </cell>
          <cell r="J11">
            <v>8.2983232564196097E-2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3.7693564708506398E-2</v>
          </cell>
          <cell r="F12">
            <v>0.12388524059705699</v>
          </cell>
          <cell r="G12">
            <v>2.5641388126120001E-4</v>
          </cell>
          <cell r="H12">
            <v>2.7994714147858997E-4</v>
          </cell>
          <cell r="I12">
            <v>9.1027734956086098E-2</v>
          </cell>
          <cell r="J12">
            <v>0.12298678925019101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5.4991828693223997E-3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1.70864818122859E-3</v>
          </cell>
          <cell r="F14">
            <v>6.6897742681847695E-5</v>
          </cell>
          <cell r="G14">
            <v>1.32825501890625E-3</v>
          </cell>
          <cell r="H14">
            <v>9.4016239456911997E-5</v>
          </cell>
          <cell r="I14">
            <v>1.2584946837008001E-4</v>
          </cell>
          <cell r="J14">
            <v>2.5363307524581703E-4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1.84589060455819E-3</v>
          </cell>
          <cell r="I15">
            <v>1.9417452241672101E-2</v>
          </cell>
          <cell r="J15">
            <v>2.92391402096354E-2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5.2724972162520103E-4</v>
          </cell>
          <cell r="I16">
            <v>8.3040645695962395E-2</v>
          </cell>
          <cell r="J16">
            <v>7.3919978606575498E-4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8.6051159291863498E-4</v>
          </cell>
          <cell r="I17">
            <v>4.0131389679499599E-2</v>
          </cell>
          <cell r="J17">
            <v>6.3318575746807598E-4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1.2769982952280099E-2</v>
          </cell>
          <cell r="F18">
            <v>8.6962818602189898E-5</v>
          </cell>
          <cell r="G18">
            <v>1.37635891546453E-4</v>
          </cell>
          <cell r="H18">
            <v>1.6277352388459901E-4</v>
          </cell>
          <cell r="I18">
            <v>3.1843228144990798E-4</v>
          </cell>
          <cell r="J18">
            <v>5.5937442926665896E-4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0.131191064848313</v>
          </cell>
          <cell r="F19">
            <v>9.3036244120087805E-2</v>
          </cell>
          <cell r="G19">
            <v>7.2449502472666702E-4</v>
          </cell>
          <cell r="H19">
            <v>6.8941366610089302E-4</v>
          </cell>
          <cell r="I19">
            <v>0.12709035951644801</v>
          </cell>
          <cell r="J19">
            <v>0.20989014992385199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1.0696379082273E-2</v>
          </cell>
          <cell r="F20">
            <v>8.6301216826488702E-5</v>
          </cell>
          <cell r="G20">
            <v>1.4063046250665999E-4</v>
          </cell>
          <cell r="H20">
            <v>1.4454830686906801E-4</v>
          </cell>
          <cell r="I20">
            <v>2.4170690894937801E-4</v>
          </cell>
          <cell r="J20">
            <v>4.5570526668661598E-4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1.85790153599466E-3</v>
          </cell>
          <cell r="J21">
            <v>7.97473480175222E-4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3.8339642806368301E-4</v>
          </cell>
          <cell r="F22">
            <v>6.9525096141418996E-3</v>
          </cell>
          <cell r="G22">
            <v>2.5799132786266101E-4</v>
          </cell>
          <cell r="H22">
            <v>1.82491226300615E-4</v>
          </cell>
          <cell r="I22">
            <v>1.2940375829656799E-3</v>
          </cell>
          <cell r="J22">
            <v>1.44111956625703E-3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7.8223728862349198E-2</v>
          </cell>
          <cell r="J23">
            <v>4.86639023168354E-2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7.5112589413765703E-3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3.1166205906470799E-3</v>
          </cell>
          <cell r="J25">
            <v>4.3891416365243299E-5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1.9054369518150499E-4</v>
          </cell>
          <cell r="J26">
            <v>2.78424269297338E-2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3.10533495697689E-2</v>
          </cell>
          <cell r="F27">
            <v>8.5648930171320498E-4</v>
          </cell>
          <cell r="G27">
            <v>4.6821958361278997E-3</v>
          </cell>
          <cell r="H27">
            <v>4.6808054062556802E-2</v>
          </cell>
          <cell r="I27">
            <v>0.70094956832056199</v>
          </cell>
          <cell r="J27">
            <v>1.58507919715449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4.1669949559102598E-4</v>
          </cell>
          <cell r="F28">
            <v>1.46092067179366E-4</v>
          </cell>
          <cell r="G28">
            <v>1.38462899865402E-4</v>
          </cell>
          <cell r="H28">
            <v>1.5139606725739501E-4</v>
          </cell>
          <cell r="I28">
            <v>7.2883933831166504E-4</v>
          </cell>
          <cell r="J28">
            <v>2.8701452472347299E-4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3.3989637070350799E-3</v>
          </cell>
          <cell r="J29">
            <v>9.8524867839608303E-5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0.19928193731207</v>
          </cell>
          <cell r="F30">
            <v>2.7172534769177598E-2</v>
          </cell>
          <cell r="G30">
            <v>3.7768626493914601E-3</v>
          </cell>
          <cell r="H30">
            <v>3.1081376924151E-3</v>
          </cell>
          <cell r="I30">
            <v>0.19170516923436001</v>
          </cell>
          <cell r="J30">
            <v>0.14153305961064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8.8688017254244002E-3</v>
          </cell>
          <cell r="I31">
            <v>3.3832498791864903E-2</v>
          </cell>
          <cell r="J31">
            <v>4.31805334825447E-3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9.0061542410567307E-3</v>
          </cell>
          <cell r="F32">
            <v>1.2899373506678E-4</v>
          </cell>
          <cell r="G32">
            <v>1.12524601283736E-4</v>
          </cell>
          <cell r="H32">
            <v>1.16565047155849E-4</v>
          </cell>
          <cell r="I32">
            <v>2.1314022147665502E-3</v>
          </cell>
          <cell r="J32">
            <v>5.5398618701306402E-4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1.0613530915797901E-2</v>
          </cell>
          <cell r="F33">
            <v>3.3809887364587499E-4</v>
          </cell>
          <cell r="G33">
            <v>5.1720807923072605E-4</v>
          </cell>
          <cell r="H33">
            <v>6.3420996856436505E-4</v>
          </cell>
          <cell r="I33">
            <v>2.0364180053989499E-3</v>
          </cell>
          <cell r="J33">
            <v>7.5517571679104903E-3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5.4724045645259496E-4</v>
          </cell>
          <cell r="I34">
            <v>0.41237005740001798</v>
          </cell>
          <cell r="J34">
            <v>0.68026458281611901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0.42706880633071198</v>
          </cell>
          <cell r="J35">
            <v>2.30743616967511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5.0723830582311202E-3</v>
          </cell>
          <cell r="J36">
            <v>1.95529661980663E-4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2.5754801711509799E-4</v>
          </cell>
          <cell r="I37">
            <v>6.6287299242470297E-4</v>
          </cell>
          <cell r="J37">
            <v>1.5453174108570096E-2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4.3240790651275004E-3</v>
          </cell>
          <cell r="J38">
            <v>4.4233471426822803E-3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1.80986052476099E-3</v>
          </cell>
          <cell r="I39">
            <v>9.3350632704393907E-3</v>
          </cell>
          <cell r="J39">
            <v>3.7225322192592239E-2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3.56435784314176E-4</v>
          </cell>
          <cell r="I40">
            <v>4.0389281617836115E-2</v>
          </cell>
          <cell r="J40">
            <v>4.2838673313719509E-2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1.0615113365788396</v>
          </cell>
          <cell r="F41">
            <v>1.0617260034695344</v>
          </cell>
          <cell r="G41">
            <v>1.0620359866138593</v>
          </cell>
          <cell r="H41">
            <v>1.0624711529364483</v>
          </cell>
          <cell r="I41">
            <v>1.0641036511135673</v>
          </cell>
          <cell r="J41">
            <v>0.76319093692559159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0.279798057205844</v>
          </cell>
          <cell r="J42">
            <v>0.34524571171386997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0.21413047631041909</v>
          </cell>
          <cell r="F43">
            <v>0.21435434784267404</v>
          </cell>
          <cell r="G43">
            <v>0.21407034723302987</v>
          </cell>
          <cell r="H43">
            <v>0.21550021756689247</v>
          </cell>
          <cell r="I43">
            <v>0.20950140839542203</v>
          </cell>
          <cell r="J43">
            <v>0.21014757096916056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1.09220870383169E-4</v>
          </cell>
          <cell r="F44">
            <v>2.24974004650922E-4</v>
          </cell>
          <cell r="G44">
            <v>3.6460576063934301E-4</v>
          </cell>
          <cell r="H44">
            <v>5.3700711379697601E-4</v>
          </cell>
          <cell r="I44">
            <v>1.4426112174890299E-3</v>
          </cell>
          <cell r="J44">
            <v>8.4425843781685203E-2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6.5671617478330779E-2</v>
          </cell>
          <cell r="F45">
            <v>0.1894720035097954</v>
          </cell>
          <cell r="G45">
            <v>0.17803492352741609</v>
          </cell>
          <cell r="H45">
            <v>0.16485983884683347</v>
          </cell>
          <cell r="I45">
            <v>0.17914111026673241</v>
          </cell>
          <cell r="J45">
            <v>0.22250869346169061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5.4991828693223997E-3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0.96132634126287264</v>
          </cell>
          <cell r="F47">
            <v>0.96139323900555451</v>
          </cell>
          <cell r="G47">
            <v>0.96272149402446072</v>
          </cell>
          <cell r="H47">
            <v>0.96281551026391765</v>
          </cell>
          <cell r="I47">
            <v>0.9630881326768459</v>
          </cell>
          <cell r="J47">
            <v>0.48497742210603573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1.84589060455819E-3</v>
          </cell>
          <cell r="I48">
            <v>0.124624848761708</v>
          </cell>
          <cell r="J48">
            <v>0.131501269800918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5.2724972162520103E-4</v>
          </cell>
          <cell r="I49">
            <v>8.4264890492638758E-2</v>
          </cell>
          <cell r="J49">
            <v>8.4016251956669827E-2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8.6051159291863498E-4</v>
          </cell>
          <cell r="I50">
            <v>0.33917439580059999</v>
          </cell>
          <cell r="J50">
            <v>0.33980758155806801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2.2478221845774202</v>
          </cell>
          <cell r="F51">
            <v>2.2479091473960224</v>
          </cell>
          <cell r="G51">
            <v>2.248046783287569</v>
          </cell>
          <cell r="H51">
            <v>2.2482095568114535</v>
          </cell>
          <cell r="I51">
            <v>2.2487763409866917</v>
          </cell>
          <cell r="J51">
            <v>1.1351740162796784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0.131191064848313</v>
          </cell>
          <cell r="F52">
            <v>0.22409096390266067</v>
          </cell>
          <cell r="G52">
            <v>0.2244983344079981</v>
          </cell>
          <cell r="H52">
            <v>0.22463056584392885</v>
          </cell>
          <cell r="I52">
            <v>0.23826381407781308</v>
          </cell>
          <cell r="J52">
            <v>0.35054067773443726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3.107936386478193</v>
          </cell>
          <cell r="F53">
            <v>3.1080226876950197</v>
          </cell>
          <cell r="G53">
            <v>3.1081633181575263</v>
          </cell>
          <cell r="H53">
            <v>3.1083078664643953</v>
          </cell>
          <cell r="I53">
            <v>3.1104776497449751</v>
          </cell>
          <cell r="J53">
            <v>1.5669755956519618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1.85790153599466E-3</v>
          </cell>
          <cell r="J54">
            <v>2.6300291073825311E-3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3.8339642806368301E-4</v>
          </cell>
          <cell r="F55">
            <v>7.3165448868721212E-3</v>
          </cell>
          <cell r="G55">
            <v>7.5079084078175165E-3</v>
          </cell>
          <cell r="H55">
            <v>7.5414902848915319E-3</v>
          </cell>
          <cell r="I55">
            <v>7.0101175528585486E-3</v>
          </cell>
          <cell r="J55">
            <v>4.243250787317009E-3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7.8223728862349198E-2</v>
          </cell>
          <cell r="J56">
            <v>7.5402553666435765E-2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7.5112589413765703E-3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3.1166205906470799E-3</v>
          </cell>
          <cell r="J58">
            <v>3.1605120070123298E-3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1.9054369518150499E-4</v>
          </cell>
          <cell r="J59">
            <v>2.7912598211321582E-2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3.10533495697689E-2</v>
          </cell>
          <cell r="F60">
            <v>3.1832239245577619E-2</v>
          </cell>
          <cell r="G60">
            <v>3.6327285159653118E-2</v>
          </cell>
          <cell r="H60">
            <v>8.2844572375513112E-2</v>
          </cell>
          <cell r="I60">
            <v>1.1106103605302371</v>
          </cell>
          <cell r="J60">
            <v>2.5751128316332306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3.6143711778516725E-2</v>
          </cell>
          <cell r="F61">
            <v>2.8274619925693981E-2</v>
          </cell>
          <cell r="G61">
            <v>2.7997100281308591E-2</v>
          </cell>
          <cell r="H61">
            <v>7.9706755156038894E-3</v>
          </cell>
          <cell r="I61">
            <v>6.0629204583180149E-3</v>
          </cell>
          <cell r="J61">
            <v>4.9577351941524081E-3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3.3989637070350799E-3</v>
          </cell>
          <cell r="J62">
            <v>3.4974885748746899E-3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0.40151293793394288</v>
          </cell>
          <cell r="F63">
            <v>0.42846594267991306</v>
          </cell>
          <cell r="G63">
            <v>0.43138455267789189</v>
          </cell>
          <cell r="H63">
            <v>0.43368635746321382</v>
          </cell>
          <cell r="I63">
            <v>0.47268681049147271</v>
          </cell>
          <cell r="J63">
            <v>0.4867588218737024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8.8688017254244002E-3</v>
          </cell>
          <cell r="I64">
            <v>0.141542235732249</v>
          </cell>
          <cell r="J64">
            <v>0.145860289080503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1.1038498674416355E-2</v>
          </cell>
          <cell r="F65">
            <v>1.0196594852971282E-2</v>
          </cell>
          <cell r="G65">
            <v>1.0181550608182021E-2</v>
          </cell>
          <cell r="H65">
            <v>6.61178907094131E-3</v>
          </cell>
          <cell r="I65">
            <v>5.1246139680963098E-3</v>
          </cell>
          <cell r="J65">
            <v>3.178654470305714E-3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1.995096901181898</v>
          </cell>
          <cell r="F66">
            <v>1.9954350000555436</v>
          </cell>
          <cell r="G66">
            <v>1.9959522081347745</v>
          </cell>
          <cell r="H66">
            <v>1.9965864181033388</v>
          </cell>
          <cell r="I66">
            <v>1.999889164732247</v>
          </cell>
          <cell r="J66">
            <v>1.1184169890799773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5.4724045645259496E-4</v>
          </cell>
          <cell r="I67">
            <v>0.41357601657931486</v>
          </cell>
          <cell r="J67">
            <v>1.0929104836338972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0.42706880633071198</v>
          </cell>
          <cell r="J68">
            <v>2.6128765848918927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5.0723830582311202E-3</v>
          </cell>
          <cell r="J69">
            <v>5.2679127202117804E-3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8.8022842162372203</v>
          </cell>
          <cell r="J70">
            <v>13.117580927106841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36.488013396513509</v>
          </cell>
          <cell r="J71">
            <v>69.271301838471288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227.0477989948792</v>
          </cell>
          <cell r="J72">
            <v>608.94974992619393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0.1125971188800336</v>
          </cell>
          <cell r="F73">
            <v>0.11275059707815731</v>
          </cell>
          <cell r="G73">
            <v>0.10856435103423147</v>
          </cell>
          <cell r="H73">
            <v>0.11397686843160787</v>
          </cell>
          <cell r="I73">
            <v>0.11110239046722083</v>
          </cell>
          <cell r="J73">
            <v>0.1112870593121552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1.5881788079167025E-3</v>
          </cell>
          <cell r="G74">
            <v>1.3140239819336564E-3</v>
          </cell>
          <cell r="H74">
            <v>9.1615106472298286E-4</v>
          </cell>
          <cell r="I74">
            <v>5.4986872290619716E-4</v>
          </cell>
          <cell r="J74">
            <v>4.4437343973003236E-4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1.3987836212218793E-3</v>
          </cell>
          <cell r="J75">
            <v>1.8310232446527715E-3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0.38666911159937406</v>
          </cell>
          <cell r="F76">
            <v>0.13557108401176832</v>
          </cell>
          <cell r="G76">
            <v>0.50552309231466763</v>
          </cell>
          <cell r="H76">
            <v>2.5893829717559242</v>
          </cell>
          <cell r="I76">
            <v>13.474907027196124</v>
          </cell>
          <cell r="J76">
            <v>38.074264711538369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1.2829500910236418</v>
          </cell>
          <cell r="J77">
            <v>2.4422028486295093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5.6798726246496747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1.8425929016414642</v>
          </cell>
          <cell r="J79">
            <v>2.9169998019231547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30.446231774182397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0.33247549018419775</v>
          </cell>
          <cell r="J81">
            <v>0.22239103040469713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1.4994389165713347</v>
          </cell>
          <cell r="J82">
            <v>19.728229521958433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2.1524167340354921</v>
          </cell>
          <cell r="J83">
            <v>1.6615300194988105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1.6458729041901678E-2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0.41851741023559375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9.6801351631434525</v>
          </cell>
          <cell r="F86">
            <v>9.6933299030907101</v>
          </cell>
          <cell r="G86">
            <v>9.3334323503429228</v>
          </cell>
          <cell r="H86">
            <v>9.7987542031630781</v>
          </cell>
          <cell r="I86">
            <v>9.6301895871485623</v>
          </cell>
          <cell r="J86">
            <v>9.7362626137624346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0.10507138214727001</v>
          </cell>
          <cell r="J87">
            <v>0.10905410603650371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9.6801351631434525</v>
          </cell>
          <cell r="F88">
            <v>9.6933299030907101</v>
          </cell>
          <cell r="G88">
            <v>9.3334323503429228</v>
          </cell>
          <cell r="H88">
            <v>9.7987542031630781</v>
          </cell>
          <cell r="I88">
            <v>9.5516312261676344</v>
          </cell>
          <cell r="J88">
            <v>9.5675074705792813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4.7672045593922498E-2</v>
          </cell>
          <cell r="J89">
            <v>9.0747727728504507E-2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0.15606886908222012</v>
          </cell>
          <cell r="J90">
            <v>0.2325812221118235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9.2204303809387961E-2</v>
          </cell>
          <cell r="I91">
            <v>9.5280311186003872E-2</v>
          </cell>
          <cell r="J91">
            <v>4.4609627536892967E-2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8.1602581896752149</v>
          </cell>
          <cell r="F92">
            <v>1.658099195196741</v>
          </cell>
          <cell r="G92">
            <v>1.5294046181365368</v>
          </cell>
          <cell r="H92">
            <v>0.93831805770165966</v>
          </cell>
          <cell r="I92">
            <v>0.71765527435170806</v>
          </cell>
          <cell r="J92">
            <v>0.53584302033603981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0.28208894618071412</v>
          </cell>
          <cell r="F93">
            <v>0.35251752316365226</v>
          </cell>
          <cell r="G93">
            <v>5.9307562650568766</v>
          </cell>
          <cell r="H93">
            <v>7.1231251933520543</v>
          </cell>
          <cell r="I93">
            <v>1.5600552297657877</v>
          </cell>
          <cell r="J93">
            <v>2.2612643730791571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29.152345533317014</v>
          </cell>
          <cell r="F94">
            <v>23.95546478633554</v>
          </cell>
          <cell r="G94">
            <v>30.397817036904865</v>
          </cell>
          <cell r="H94">
            <v>33.805821967608516</v>
          </cell>
          <cell r="I94">
            <v>27.871153638326792</v>
          </cell>
          <cell r="J94">
            <v>12.905233285430793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50.477950003483457</v>
          </cell>
          <cell r="F95">
            <v>48.354627719840572</v>
          </cell>
          <cell r="G95">
            <v>52.398560714717014</v>
          </cell>
          <cell r="H95">
            <v>49.509093065130294</v>
          </cell>
          <cell r="I95">
            <v>44.601529296406859</v>
          </cell>
          <cell r="J95">
            <v>23.910620083692159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39.204074186986176</v>
          </cell>
          <cell r="F96">
            <v>32.384585353844244</v>
          </cell>
          <cell r="G96">
            <v>32.11873929371022</v>
          </cell>
          <cell r="H96">
            <v>21.694341352650799</v>
          </cell>
          <cell r="I96">
            <v>13.267042102471573</v>
          </cell>
          <cell r="J96">
            <v>1.9662488670441671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460.23856189768298</v>
          </cell>
          <cell r="F97">
            <v>93.516794609096195</v>
          </cell>
          <cell r="G97">
            <v>86.258420462900702</v>
          </cell>
          <cell r="H97">
            <v>52.921138454373597</v>
          </cell>
          <cell r="I97">
            <v>40.475757473436403</v>
          </cell>
          <cell r="J97">
            <v>30.2215463469526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777.28456050961802</v>
          </cell>
          <cell r="F98">
            <v>655.80548037797496</v>
          </cell>
          <cell r="G98">
            <v>605.35850746220899</v>
          </cell>
          <cell r="H98">
            <v>514.44486610617105</v>
          </cell>
          <cell r="I98">
            <v>239.10278693863401</v>
          </cell>
          <cell r="J98">
            <v>2.8431928079144402E-2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15.909816564592299</v>
          </cell>
          <cell r="F99">
            <v>19.881988306429999</v>
          </cell>
          <cell r="G99">
            <v>334.49465334920802</v>
          </cell>
          <cell r="H99">
            <v>401.74426090505602</v>
          </cell>
          <cell r="I99">
            <v>87.9871149587904</v>
          </cell>
          <cell r="J99">
            <v>127.535310641664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1644.1922880790801</v>
          </cell>
          <cell r="F100">
            <v>1351.0882139493201</v>
          </cell>
          <cell r="G100">
            <v>1714.4368808814299</v>
          </cell>
          <cell r="H100">
            <v>1906.6483589731199</v>
          </cell>
          <cell r="I100">
            <v>1571.9330652016299</v>
          </cell>
          <cell r="J100">
            <v>727.85515729829694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2846.95638019647</v>
          </cell>
          <cell r="F101">
            <v>2727.201003399</v>
          </cell>
          <cell r="G101">
            <v>2955.2788243100399</v>
          </cell>
          <cell r="H101">
            <v>2792.31284887335</v>
          </cell>
          <cell r="I101">
            <v>2515.5262523173501</v>
          </cell>
          <cell r="J101">
            <v>1348.55897272024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-1.28295009102364</v>
          </cell>
          <cell r="J102">
            <v>-2.4422028486295102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2267.8300703512</v>
          </cell>
          <cell r="F103">
            <v>2009.4707624539899</v>
          </cell>
          <cell r="G103">
            <v>1809.5335489317299</v>
          </cell>
          <cell r="H103">
            <v>1142.3550315203499</v>
          </cell>
          <cell r="I103">
            <v>445.04809349768402</v>
          </cell>
          <cell r="J103">
            <v>2.7753681702566702E-2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4514.6061219612102</v>
          </cell>
          <cell r="F104">
            <v>3846.61643031108</v>
          </cell>
          <cell r="G104">
            <v>3387.4219386132099</v>
          </cell>
          <cell r="H104">
            <v>3059.3206459548101</v>
          </cell>
          <cell r="I104">
            <v>1582.0307728334201</v>
          </cell>
          <cell r="J104">
            <v>2.82272517560813E-2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5922.3004645413503</v>
          </cell>
          <cell r="F105">
            <v>5836.1361624157798</v>
          </cell>
          <cell r="G105">
            <v>5383.5470409403597</v>
          </cell>
          <cell r="H105">
            <v>3066.8164451001899</v>
          </cell>
          <cell r="I105">
            <v>516.953285959563</v>
          </cell>
          <cell r="J105">
            <v>69.271301838471302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-5.6798726246496702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-1.8425929016414599</v>
          </cell>
          <cell r="J107">
            <v>-2.9169998019231498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-30.446231774182401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-0.33247549018419698</v>
          </cell>
          <cell r="J109">
            <v>-0.22239103040469699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2211.10978414602</v>
          </cell>
          <cell r="F110">
            <v>1826.49061395681</v>
          </cell>
          <cell r="G110">
            <v>1811.4968961652601</v>
          </cell>
          <cell r="H110">
            <v>1223.5608522895</v>
          </cell>
          <cell r="I110">
            <v>748.26117457939597</v>
          </cell>
          <cell r="J110">
            <v>110.896436101291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-1.49943891657133</v>
          </cell>
          <cell r="J111">
            <v>-19.728229521958401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-2.1524167340354898</v>
          </cell>
          <cell r="J112">
            <v>-1.6615300194988101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8.3608084553159845</v>
          </cell>
          <cell r="F113">
            <v>1.6659425419275784</v>
          </cell>
          <cell r="G113">
            <v>1.7828119946601686</v>
          </cell>
          <cell r="H113">
            <v>0.99932540872883002</v>
          </cell>
          <cell r="I113">
            <v>1.1826309960697921</v>
          </cell>
          <cell r="J113">
            <v>1.8268722558543025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10.370461363707566</v>
          </cell>
          <cell r="F114">
            <v>8.7496982982763285</v>
          </cell>
          <cell r="G114">
            <v>8.1698781352192267</v>
          </cell>
          <cell r="H114">
            <v>7.0122468064336445</v>
          </cell>
          <cell r="I114">
            <v>4.1454177078992966</v>
          </cell>
          <cell r="J114">
            <v>0.95583195693339529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0.20434633083071627</v>
          </cell>
          <cell r="J115">
            <v>0.27376828178645557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0.19437629108380902</v>
          </cell>
          <cell r="J116">
            <v>0.14802507460387471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9.9700397469071091E-3</v>
          </cell>
          <cell r="J117">
            <v>0.125743207182581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2.977884556866063</v>
          </cell>
          <cell r="F118">
            <v>2.9722922424825922</v>
          </cell>
          <cell r="G118">
            <v>2.9721140953225373</v>
          </cell>
          <cell r="H118">
            <v>2.7049026994919494</v>
          </cell>
          <cell r="I118">
            <v>3.3702023331337503</v>
          </cell>
          <cell r="J118">
            <v>17.159011531211998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0.62820319377948797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2.165622242355485E-2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0.60654697135593372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2.0013999727256615</v>
          </cell>
          <cell r="I122">
            <v>1.9907077346755786</v>
          </cell>
          <cell r="J122">
            <v>2.0565258646322699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2.1791086156208502E-3</v>
          </cell>
          <cell r="I123">
            <v>0.91194936064969578</v>
          </cell>
          <cell r="J123">
            <v>0.96644410608095344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2.1791086156208502E-3</v>
          </cell>
          <cell r="I124">
            <v>0.91194936064969578</v>
          </cell>
          <cell r="J124">
            <v>0.96644410608095344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1.1769249997506874</v>
          </cell>
          <cell r="F125">
            <v>4.8114639139560964</v>
          </cell>
          <cell r="G125">
            <v>3.7592397653649696</v>
          </cell>
          <cell r="H125">
            <v>3.4009670258334292</v>
          </cell>
          <cell r="I125">
            <v>5.2197781203163176</v>
          </cell>
          <cell r="J125">
            <v>6.6911520181829554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0.22725986810415799</v>
          </cell>
          <cell r="F126">
            <v>1.3165399407864821E-2</v>
          </cell>
          <cell r="G126">
            <v>0.25550937542329855</v>
          </cell>
          <cell r="H126">
            <v>5.2642787866910443E-2</v>
          </cell>
          <cell r="I126">
            <v>0.44473098370127923</v>
          </cell>
          <cell r="J126">
            <v>1.2675524352469065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0.63021006400761981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2.6372462925642812E-2</v>
          </cell>
          <cell r="F128">
            <v>5.8685531935486382E-2</v>
          </cell>
          <cell r="G128">
            <v>0.10545404467343925</v>
          </cell>
          <cell r="H128">
            <v>3.3296837045600054E-2</v>
          </cell>
          <cell r="I128">
            <v>3.1298876734850295E-2</v>
          </cell>
          <cell r="J128">
            <v>4.4792384082164897E-2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0.29988034390966894</v>
          </cell>
          <cell r="F129">
            <v>4.6443170431293606</v>
          </cell>
          <cell r="G129">
            <v>0.12228988104473512</v>
          </cell>
          <cell r="H129">
            <v>3.2242270221175734E-2</v>
          </cell>
          <cell r="I129">
            <v>5.2354187723673729E-2</v>
          </cell>
          <cell r="J129">
            <v>7.295628483390966E-2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0.30716613301356072</v>
          </cell>
          <cell r="F130">
            <v>8.3494503341050061E-2</v>
          </cell>
          <cell r="G130">
            <v>8.3592751699997817E-2</v>
          </cell>
          <cell r="H130">
            <v>8.3776124517503839E-2</v>
          </cell>
          <cell r="I130">
            <v>8.5864307385776079E-2</v>
          </cell>
          <cell r="J130">
            <v>8.8485874346121096E-2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0.31806143954485561</v>
          </cell>
          <cell r="F131">
            <v>1.3623008794619482E-2</v>
          </cell>
          <cell r="G131">
            <v>3.1942152851757863</v>
          </cell>
          <cell r="H131">
            <v>3.1959130836286405</v>
          </cell>
          <cell r="I131">
            <v>4.6012650111441058</v>
          </cell>
          <cell r="J131">
            <v>4.6015464227627731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10.546601906507716</v>
          </cell>
          <cell r="F132">
            <v>8.8983104528897723</v>
          </cell>
          <cell r="G132">
            <v>8.2138196399214234</v>
          </cell>
          <cell r="H132">
            <v>6.9802559851583537</v>
          </cell>
          <cell r="I132">
            <v>3.2442711931972004</v>
          </cell>
          <cell r="J132">
            <v>3.8577921409965288E-4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30.771100004765248</v>
          </cell>
          <cell r="F133">
            <v>27.265546301953801</v>
          </cell>
          <cell r="G133">
            <v>24.552694015355947</v>
          </cell>
          <cell r="H133">
            <v>15.500068270289651</v>
          </cell>
          <cell r="I133">
            <v>6.0386444165221693</v>
          </cell>
          <cell r="J133">
            <v>3.7657641387471775E-4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61.256528113449257</v>
          </cell>
          <cell r="F134">
            <v>52.192895933664609</v>
          </cell>
          <cell r="G134">
            <v>45.96230581564739</v>
          </cell>
          <cell r="H134">
            <v>41.510456525845434</v>
          </cell>
          <cell r="I134">
            <v>21.465817813207938</v>
          </cell>
          <cell r="J134">
            <v>3.8300205910558015E-4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3.7994452885914214</v>
          </cell>
          <cell r="F135">
            <v>12.330032064982984</v>
          </cell>
          <cell r="G135">
            <v>15.339863790780838</v>
          </cell>
          <cell r="H135">
            <v>16.704968778100824</v>
          </cell>
          <cell r="I135">
            <v>18.03926640060692</v>
          </cell>
          <cell r="J135">
            <v>27.000413056310588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0.30748060971333224</v>
          </cell>
          <cell r="F136">
            <v>0.41344906770729706</v>
          </cell>
          <cell r="G136">
            <v>6.0906549573325508</v>
          </cell>
          <cell r="H136">
            <v>7.1514433276697211</v>
          </cell>
          <cell r="I136">
            <v>1.6028574694128905</v>
          </cell>
          <cell r="J136">
            <v>2.3280619067626249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8.3848813646862475</v>
          </cell>
          <cell r="F137">
            <v>9.1651321941359321</v>
          </cell>
          <cell r="G137">
            <v>9.8785869507095452</v>
          </cell>
          <cell r="H137">
            <v>8.8129368431323307</v>
          </cell>
          <cell r="I137">
            <v>9.7345905708904183</v>
          </cell>
          <cell r="J137">
            <v>10.380056049013074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0.49441752569801489</v>
          </cell>
          <cell r="J138">
            <v>0.93863552626654856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80.247973774273021</v>
          </cell>
          <cell r="F139">
            <v>79.080435805091795</v>
          </cell>
          <cell r="G139">
            <v>72.947791882660738</v>
          </cell>
          <cell r="H139">
            <v>41.555778388891497</v>
          </cell>
          <cell r="I139">
            <v>7.0047870726228085</v>
          </cell>
          <cell r="J139">
            <v>0.93863552626654856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0.43736419969781587</v>
          </cell>
          <cell r="F140">
            <v>0.55270518206815944</v>
          </cell>
          <cell r="G140">
            <v>1.7260729602967197</v>
          </cell>
          <cell r="H140">
            <v>5.4546615587894189</v>
          </cell>
          <cell r="I140">
            <v>5.4574083059730425</v>
          </cell>
          <cell r="J140">
            <v>5.4583533909984103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29.358436839823277</v>
          </cell>
          <cell r="F141">
            <v>28.508707354519817</v>
          </cell>
          <cell r="G141">
            <v>30.431838876638615</v>
          </cell>
          <cell r="H141">
            <v>33.754779177206906</v>
          </cell>
          <cell r="I141">
            <v>27.925924787086259</v>
          </cell>
          <cell r="J141">
            <v>13.011057151279386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3.1946546917836801E-3</v>
          </cell>
          <cell r="I142">
            <v>7.9720235580765433E-3</v>
          </cell>
          <cell r="J142">
            <v>1.6064585659567865E-2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1.381969363904275E-2</v>
          </cell>
          <cell r="I143">
            <v>5.3319395997853625E-2</v>
          </cell>
          <cell r="J143">
            <v>0.19093184526364015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1.6809114147609792E-3</v>
          </cell>
          <cell r="I144">
            <v>4.7118205127276939E-3</v>
          </cell>
          <cell r="J144">
            <v>5.3181460201465322E-3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2.9913200017532143E-3</v>
          </cell>
          <cell r="I145">
            <v>8.1275946532583347E-3</v>
          </cell>
          <cell r="J145">
            <v>1.3472261156585409E-2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5.9528075307448743E-3</v>
          </cell>
          <cell r="I146">
            <v>3.2507957273791133E-2</v>
          </cell>
          <cell r="J146">
            <v>0.15607685242734051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1.6458729041901678E-2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3.1410297766337092E-3</v>
          </cell>
          <cell r="I148">
            <v>8.9001128553481169E-3</v>
          </cell>
          <cell r="J148">
            <v>1.6022327570697333E-2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1.3681495246376386E-2</v>
          </cell>
          <cell r="I149">
            <v>5.2786180212385202E-2</v>
          </cell>
          <cell r="J149">
            <v>0.18902257650929058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4.7689036951068858E-3</v>
          </cell>
          <cell r="I150">
            <v>2.4932347947010863E-2</v>
          </cell>
          <cell r="J150">
            <v>0.1176137898208911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3.0898517855707181E-3</v>
          </cell>
          <cell r="I151">
            <v>1.0847216507230254E-2</v>
          </cell>
          <cell r="J151">
            <v>1.6649037694272752E-2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2.6817099890650738E-3</v>
          </cell>
          <cell r="I152">
            <v>8.1065029027959506E-3</v>
          </cell>
          <cell r="J152">
            <v>3.8737421423429272E-2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8.2527055752687026</v>
          </cell>
          <cell r="J153">
            <v>8.2569744169475605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4.8838878781165057E-3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1.3008259480224127</v>
          </cell>
          <cell r="J155">
            <v>1.3322256714348741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3.2681806768817552E-2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0.41851741023559375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5.8303532734283311E-3</v>
          </cell>
          <cell r="F158">
            <v>5.6198584726918778E-2</v>
          </cell>
          <cell r="G158">
            <v>0.20414381510674176</v>
          </cell>
          <cell r="H158">
            <v>1.8802735797911738</v>
          </cell>
          <cell r="I158">
            <v>9.3964883456367261</v>
          </cell>
          <cell r="J158">
            <v>30.090426055238908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2.1573175294646398E-3</v>
          </cell>
          <cell r="I159">
            <v>0.90282986704319856</v>
          </cell>
          <cell r="J159">
            <v>0.956779665020144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3.1946546917836801E-3</v>
          </cell>
          <cell r="I160">
            <v>7.9720235580765433E-3</v>
          </cell>
          <cell r="J160">
            <v>1.6064585659567865E-2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1.381969363904275E-2</v>
          </cell>
          <cell r="I161">
            <v>5.3319395997853625E-2</v>
          </cell>
          <cell r="J161">
            <v>0.19093184526364015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1.6809114147609792E-3</v>
          </cell>
          <cell r="I162">
            <v>4.7118205127276939E-3</v>
          </cell>
          <cell r="J162">
            <v>5.3181460201465322E-3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2.9913200017532143E-3</v>
          </cell>
          <cell r="I163">
            <v>8.1275946532583347E-3</v>
          </cell>
          <cell r="J163">
            <v>1.3472261156585409E-2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5.9528075307448743E-3</v>
          </cell>
          <cell r="I164">
            <v>3.2507957273791133E-2</v>
          </cell>
          <cell r="J164">
            <v>0.15607685242734051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0.20268684296392242</v>
          </cell>
          <cell r="J165">
            <v>0.30205353521016054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1.0035040945219598E-3</v>
          </cell>
          <cell r="H166">
            <v>1.1860138191909371E-2</v>
          </cell>
          <cell r="I166">
            <v>2.4325904668375805E-2</v>
          </cell>
          <cell r="J166">
            <v>2.9616251871314496E-2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3.5837927724617848E-3</v>
          </cell>
          <cell r="G167">
            <v>7.3891537462315318E-2</v>
          </cell>
          <cell r="H167">
            <v>1.7851882093350906E-2</v>
          </cell>
          <cell r="I167">
            <v>1.6635120946975505E-2</v>
          </cell>
          <cell r="J167">
            <v>2.9455312558508358E-2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0.70631075099716434</v>
          </cell>
          <cell r="J168">
            <v>1.340907894666499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8.9501072650915569E-3</v>
          </cell>
          <cell r="H169">
            <v>2.5457949645660807E-2</v>
          </cell>
          <cell r="I169">
            <v>9.253849979288449E-2</v>
          </cell>
          <cell r="J169">
            <v>7.6655990372126351E-2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1.4707789374351601E-2</v>
          </cell>
          <cell r="H170">
            <v>3.2640098088686904E-2</v>
          </cell>
          <cell r="I170">
            <v>0.13056037018158712</v>
          </cell>
          <cell r="J170">
            <v>0.15510404431406444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1.2455017295000606E-2</v>
          </cell>
          <cell r="H171">
            <v>0.12094898125439006</v>
          </cell>
          <cell r="I171">
            <v>0.1197534191791233</v>
          </cell>
          <cell r="J171">
            <v>6.2337420094664496E-2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5.340541915483815</v>
          </cell>
          <cell r="J172">
            <v>14.32351107696743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3.1410297766337092E-3</v>
          </cell>
          <cell r="I173">
            <v>8.9001128553481169E-3</v>
          </cell>
          <cell r="J173">
            <v>1.6022327570697333E-2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1.3681495246376386E-2</v>
          </cell>
          <cell r="I174">
            <v>5.2786180212385202E-2</v>
          </cell>
          <cell r="J174">
            <v>0.18902257650929058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4.7689036951068858E-3</v>
          </cell>
          <cell r="I175">
            <v>2.4932347947010863E-2</v>
          </cell>
          <cell r="J175">
            <v>0.1176137898208911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3.0898517855707181E-3</v>
          </cell>
          <cell r="I176">
            <v>1.0847216507230254E-2</v>
          </cell>
          <cell r="J176">
            <v>1.6649037694272752E-2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2.6817099890650738E-3</v>
          </cell>
          <cell r="I177">
            <v>8.1065029027959506E-3</v>
          </cell>
          <cell r="J177">
            <v>3.8737421423429272E-2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50.623393651523635</v>
          </cell>
          <cell r="F178">
            <v>48.283873614744394</v>
          </cell>
          <cell r="G178">
            <v>52.329687810076088</v>
          </cell>
          <cell r="H178">
            <v>49.467479508725823</v>
          </cell>
          <cell r="I178">
            <v>44.675233597621968</v>
          </cell>
          <cell r="J178">
            <v>24.077292213021096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8.3848813646862475</v>
          </cell>
          <cell r="F179">
            <v>9.1651321941359321</v>
          </cell>
          <cell r="G179">
            <v>9.8785869507095452</v>
          </cell>
          <cell r="H179">
            <v>8.8129368431323307</v>
          </cell>
          <cell r="I179">
            <v>9.7345905708904183</v>
          </cell>
          <cell r="J179">
            <v>10.380056049013074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8.1398131301941706E-3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5.3601034767188679E-2</v>
          </cell>
          <cell r="G181">
            <v>4.4348309390260889E-2</v>
          </cell>
          <cell r="H181">
            <v>3.0920098434400658E-2</v>
          </cell>
          <cell r="I181">
            <v>1.8558069398084118E-2</v>
          </cell>
          <cell r="J181">
            <v>1.4997603590888598E-2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5.6347942704857865E-2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4.2956407835321335E-2</v>
          </cell>
          <cell r="J183">
            <v>6.8538529180525332E-2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0.80576531657919326</v>
          </cell>
          <cell r="F184">
            <v>0.7647446202595285</v>
          </cell>
          <cell r="G184">
            <v>1.278000954775985</v>
          </cell>
          <cell r="H184">
            <v>4.0967582268716121E-2</v>
          </cell>
          <cell r="I184">
            <v>4.2872931876944922E-2</v>
          </cell>
          <cell r="J184">
            <v>1.007886482354668E-2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2.1203794016849343E-2</v>
          </cell>
          <cell r="J185">
            <v>1.4183101428870989E-2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7.1222409847977186</v>
          </cell>
          <cell r="F186">
            <v>8.30098369412379</v>
          </cell>
          <cell r="G186">
            <v>8.3194434360789717</v>
          </cell>
          <cell r="H186">
            <v>8.7249070603749157</v>
          </cell>
          <cell r="I186">
            <v>9.5491863212995192</v>
          </cell>
          <cell r="J186">
            <v>10.171850116607038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0.45687506330934163</v>
          </cell>
          <cell r="F187">
            <v>4.5802844985418943E-2</v>
          </cell>
          <cell r="G187">
            <v>0.23679425046432326</v>
          </cell>
          <cell r="H187">
            <v>1.6142102054295716E-2</v>
          </cell>
          <cell r="I187">
            <v>2.5495177617467824E-2</v>
          </cell>
          <cell r="J187">
            <v>9.4288463689104415E-3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3.4317868846229144E-2</v>
          </cell>
          <cell r="J188">
            <v>2.6491231178233571E-2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0.34408455386753478</v>
          </cell>
          <cell r="J189">
            <v>3.2195971324953032E-5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5.2939324241874829E-2</v>
          </cell>
          <cell r="G190">
            <v>0.23933528824748901</v>
          </cell>
          <cell r="H190">
            <v>8.1919784789490566E-2</v>
          </cell>
          <cell r="I190">
            <v>9.2827907407942792E-2</v>
          </cell>
          <cell r="J190">
            <v>7.7614718218269457E-2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2.7395263210464047</v>
          </cell>
          <cell r="F191">
            <v>2.6953070237150105</v>
          </cell>
          <cell r="G191">
            <v>2.4863901337470504</v>
          </cell>
          <cell r="H191">
            <v>3.1323539190415213</v>
          </cell>
          <cell r="I191">
            <v>4.8072256073710316</v>
          </cell>
          <cell r="J191">
            <v>21.199854914957289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0.28277428200708682</v>
          </cell>
          <cell r="F192">
            <v>0.26837852965766945</v>
          </cell>
          <cell r="G192">
            <v>0.4485000718638309</v>
          </cell>
          <cell r="H192">
            <v>1.4377112570175876E-2</v>
          </cell>
          <cell r="I192">
            <v>1.5045773601314231E-2</v>
          </cell>
          <cell r="J192">
            <v>3.5370643353383707E-3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1.2043470379445243E-2</v>
          </cell>
          <cell r="J193">
            <v>9.2967998519858288E-3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9.4822501919985619E-2</v>
          </cell>
          <cell r="H194">
            <v>0.15154031278360261</v>
          </cell>
          <cell r="I194">
            <v>0.97213985790513913</v>
          </cell>
          <cell r="J194">
            <v>0.97210595999843874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3.1875551291447111E-2</v>
          </cell>
          <cell r="H195">
            <v>2.8981236179202761E-2</v>
          </cell>
          <cell r="I195">
            <v>7.3765680462033981E-2</v>
          </cell>
          <cell r="J195">
            <v>0.8810016725122285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3.1673324982927784E-2</v>
          </cell>
          <cell r="H196">
            <v>3.0980127673869075E-2</v>
          </cell>
          <cell r="I196">
            <v>0.10141775558868864</v>
          </cell>
          <cell r="J196">
            <v>0.30444735867345363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3.0223006030534951</v>
          </cell>
          <cell r="F197">
            <v>3.0166248776145577</v>
          </cell>
          <cell r="G197">
            <v>3.0164440733358875</v>
          </cell>
          <cell r="H197">
            <v>3.017739097436392</v>
          </cell>
          <cell r="I197">
            <v>3.7671395516229236</v>
          </cell>
          <cell r="J197">
            <v>19.130907955803504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7.3549967503088926E-2</v>
          </cell>
          <cell r="J198">
            <v>7.6337874225552604E-2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5.6298559440016813</v>
          </cell>
          <cell r="F199">
            <v>5.6375298539078598</v>
          </cell>
          <cell r="G199">
            <v>5.4282175517115752</v>
          </cell>
          <cell r="H199">
            <v>5.6988434215803929</v>
          </cell>
          <cell r="I199">
            <v>5.5551195233610455</v>
          </cell>
          <cell r="J199">
            <v>5.5643529656077666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2.0013999727256615</v>
          </cell>
          <cell r="I200">
            <v>1.9907077346755786</v>
          </cell>
          <cell r="J200">
            <v>2.0565258646322699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1.3284773736333659</v>
          </cell>
          <cell r="F201">
            <v>4.311200022721331</v>
          </cell>
          <cell r="G201">
            <v>5.3635887380352578</v>
          </cell>
          <cell r="H201">
            <v>5.8408981741611337</v>
          </cell>
          <cell r="I201">
            <v>6.3074358044080192</v>
          </cell>
          <cell r="J201">
            <v>9.440703865842865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3.0033388724171182E-2</v>
          </cell>
          <cell r="J202">
            <v>5.7171068468957774E-2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3.9704470197917494E-2</v>
          </cell>
          <cell r="G203">
            <v>3.2850599548341367E-2</v>
          </cell>
          <cell r="H203">
            <v>2.2903776618074547E-2</v>
          </cell>
          <cell r="I203">
            <v>1.3746718072654896E-2</v>
          </cell>
          <cell r="J203">
            <v>1.1109335993250802E-2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2.8689768438891001E-2</v>
          </cell>
          <cell r="J204">
            <v>4.5775581116319269E-2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0.43736419969781587</v>
          </cell>
          <cell r="F205">
            <v>0.55270518206815944</v>
          </cell>
          <cell r="G205">
            <v>1.7260729602967197</v>
          </cell>
          <cell r="H205">
            <v>5.4546615587894189</v>
          </cell>
          <cell r="I205">
            <v>5.4574083059730425</v>
          </cell>
          <cell r="J205">
            <v>5.4583533909984103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1.1845469177095171</v>
          </cell>
          <cell r="F206">
            <v>3.9520339464661519E-2</v>
          </cell>
          <cell r="G206">
            <v>6.1793359760214085E-2</v>
          </cell>
          <cell r="H206">
            <v>4.0549655745681014E-2</v>
          </cell>
          <cell r="I206">
            <v>5.8109412126946751E-2</v>
          </cell>
          <cell r="J206">
            <v>6.4163138419304933E-2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1.2895680623895864</v>
          </cell>
          <cell r="F207">
            <v>5.271967370981284</v>
          </cell>
          <cell r="G207">
            <v>4.1190352327518918</v>
          </cell>
          <cell r="H207">
            <v>3.7264723399400532</v>
          </cell>
          <cell r="I207">
            <v>5.7193611811676837</v>
          </cell>
          <cell r="J207">
            <v>7.3315597383607374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4.0496712201756004</v>
          </cell>
          <cell r="F208">
            <v>4.6431476594821861</v>
          </cell>
          <cell r="G208">
            <v>6.0874521333950078</v>
          </cell>
          <cell r="H208">
            <v>6.5696132893432804</v>
          </cell>
          <cell r="I208">
            <v>8.7965503538694385</v>
          </cell>
          <cell r="J208">
            <v>17.938206403259894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1.1845469177095171</v>
          </cell>
          <cell r="F209">
            <v>3.9520339464661519E-2</v>
          </cell>
          <cell r="G209">
            <v>6.1793359760214085E-2</v>
          </cell>
          <cell r="H209">
            <v>4.0549655745681014E-2</v>
          </cell>
          <cell r="I209">
            <v>5.8109412126946751E-2</v>
          </cell>
          <cell r="J209">
            <v>6.4163138419304933E-2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5.9826824272300829</v>
          </cell>
          <cell r="F210">
            <v>6.9728263030639894</v>
          </cell>
          <cell r="G210">
            <v>6.9883324863063381</v>
          </cell>
          <cell r="H210">
            <v>7.3289219307149356</v>
          </cell>
          <cell r="I210">
            <v>8.0213165098915926</v>
          </cell>
          <cell r="J210">
            <v>8.5443540979499115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30.25718677418693</v>
          </cell>
          <cell r="F211">
            <v>26.810179903568589</v>
          </cell>
          <cell r="G211">
            <v>24.173892684339776</v>
          </cell>
          <cell r="H211">
            <v>15.26960968608477</v>
          </cell>
          <cell r="I211">
            <v>6.0102106662227559</v>
          </cell>
          <cell r="J211">
            <v>0.86657024948923411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4.4345364088277934</v>
          </cell>
          <cell r="F212">
            <v>4.5826457263592255</v>
          </cell>
          <cell r="G212">
            <v>4.1424020962406463</v>
          </cell>
          <cell r="H212">
            <v>2.4479950368700893</v>
          </cell>
          <cell r="I212">
            <v>5.0409740192154686</v>
          </cell>
          <cell r="J212">
            <v>4.7157681762287211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1.0145355988923133E-2</v>
          </cell>
          <cell r="J213">
            <v>6.7861729324741604E-3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0.21860050876045076</v>
          </cell>
          <cell r="F214">
            <v>2.1915236835128683E-2</v>
          </cell>
          <cell r="G214">
            <v>0.11329868443269059</v>
          </cell>
          <cell r="H214">
            <v>7.7234938058831143E-3</v>
          </cell>
          <cell r="I214">
            <v>1.2198649577735799E-2</v>
          </cell>
          <cell r="J214">
            <v>4.5114097458901631E-3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4.653136917588248</v>
          </cell>
          <cell r="F215">
            <v>4.6045609631943583</v>
          </cell>
          <cell r="G215">
            <v>4.2557007806733376</v>
          </cell>
          <cell r="H215">
            <v>2.4557185306759708</v>
          </cell>
          <cell r="I215">
            <v>5.0633180247821263</v>
          </cell>
          <cell r="J215">
            <v>4.7270657589070897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83.653382706501091</v>
          </cell>
          <cell r="F216">
            <v>82.455153291465891</v>
          </cell>
          <cell r="G216">
            <v>76.06890204964688</v>
          </cell>
          <cell r="H216">
            <v>43.363808642712506</v>
          </cell>
          <cell r="I216">
            <v>11.89075096100316</v>
          </cell>
          <cell r="J216">
            <v>5.5381526840506083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60.233472705877865</v>
          </cell>
          <cell r="F217">
            <v>51.321213746210944</v>
          </cell>
          <cell r="G217">
            <v>45.225828606590859</v>
          </cell>
          <cell r="H217">
            <v>40.847648629555771</v>
          </cell>
          <cell r="I217">
            <v>21.207038022268723</v>
          </cell>
          <cell r="J217">
            <v>0.29974158610713147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2.9850802953710264E-3</v>
          </cell>
          <cell r="I218">
            <v>1.1767088524512204</v>
          </cell>
          <cell r="J218">
            <v>1.1785903732694551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2.9850802953710264E-3</v>
          </cell>
          <cell r="I219">
            <v>1.1767088524512204</v>
          </cell>
          <cell r="J219">
            <v>1.1785903732694551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1.2895680623895864</v>
          </cell>
          <cell r="F220">
            <v>5.271967370981284</v>
          </cell>
          <cell r="G220">
            <v>4.1190352327518918</v>
          </cell>
          <cell r="H220">
            <v>3.7264723399400532</v>
          </cell>
          <cell r="I220">
            <v>5.7193611811676837</v>
          </cell>
          <cell r="J220">
            <v>7.3315597383607374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1.2895680623895864</v>
          </cell>
          <cell r="F221">
            <v>5.271967370981284</v>
          </cell>
          <cell r="G221">
            <v>4.1190352327518918</v>
          </cell>
          <cell r="H221">
            <v>3.7264723399400532</v>
          </cell>
          <cell r="I221">
            <v>5.7193611811676837</v>
          </cell>
          <cell r="J221">
            <v>7.3315597383607374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4.7645364237500999E-3</v>
          </cell>
          <cell r="G222">
            <v>3.942071945800968E-3</v>
          </cell>
          <cell r="H222">
            <v>2.7484531941689471E-3</v>
          </cell>
          <cell r="I222">
            <v>1.6496061687185865E-3</v>
          </cell>
          <cell r="J222">
            <v>1.3331203191900966E-3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3.4531309054766108E-3</v>
          </cell>
          <cell r="J223">
            <v>5.4930697339583097E-3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0.11028196998276374</v>
          </cell>
          <cell r="F224">
            <v>0.10466762656649091</v>
          </cell>
          <cell r="G224">
            <v>0.1749150280268936</v>
          </cell>
          <cell r="H224">
            <v>5.6070739023685806E-3</v>
          </cell>
          <cell r="I224">
            <v>5.8678517045125484E-3</v>
          </cell>
          <cell r="J224">
            <v>1.3794550907819639E-3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4.6969534479836339E-3</v>
          </cell>
          <cell r="J225">
            <v>3.6257519422744663E-3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7.2821232975791864E-2</v>
          </cell>
          <cell r="J226">
            <v>0.15056136116648319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9.2204303809387961E-2</v>
          </cell>
          <cell r="I227">
            <v>9.5280311186003872E-2</v>
          </cell>
          <cell r="J227">
            <v>4.4609627536892967E-2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0.13220529004350015</v>
          </cell>
          <cell r="J228">
            <v>0.12372223245446076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2.9850802953710264E-3</v>
          </cell>
          <cell r="I229">
            <v>1.1767088524512204</v>
          </cell>
          <cell r="J229">
            <v>1.1785903732694551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0.26894278128436</v>
          </cell>
          <cell r="I230">
            <v>0.34157494110671899</v>
          </cell>
          <cell r="J230">
            <v>1.69120199085978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0.38666911159937406</v>
          </cell>
          <cell r="F231">
            <v>0.13557108401176832</v>
          </cell>
          <cell r="G231">
            <v>0.50552309231466763</v>
          </cell>
          <cell r="H231">
            <v>2.5893829717559242</v>
          </cell>
          <cell r="I231">
            <v>13.474907027196124</v>
          </cell>
          <cell r="J231">
            <v>38.074264711538369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3.5895839888910623E-3</v>
          </cell>
          <cell r="J232">
            <v>5.3493681085719407E-3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1.3008259480224127</v>
          </cell>
          <cell r="J233">
            <v>1.3322256714348741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8.5114646327420843E-3</v>
          </cell>
          <cell r="F234">
            <v>8.0977787790949191E-2</v>
          </cell>
          <cell r="G234">
            <v>0.28854249485051903</v>
          </cell>
          <cell r="H234">
            <v>2.5757172325906521</v>
          </cell>
          <cell r="I234">
            <v>12.124501091144163</v>
          </cell>
          <cell r="J234">
            <v>36.695641530779149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1.9652812599492534E-2</v>
          </cell>
          <cell r="F235">
            <v>1.8652307811208028E-2</v>
          </cell>
          <cell r="G235">
            <v>3.1170754994536219E-2</v>
          </cell>
          <cell r="H235">
            <v>9.9920932362722271E-4</v>
          </cell>
          <cell r="I235">
            <v>1.0456812652913394E-3</v>
          </cell>
          <cell r="J235">
            <v>2.4582597130601698E-4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2.1305247576738569E-2</v>
          </cell>
          <cell r="J236">
            <v>1.4250963158195738E-2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0.35850483436713898</v>
          </cell>
          <cell r="F237">
            <v>3.5940988409611054E-2</v>
          </cell>
          <cell r="G237">
            <v>0.18580984246961266</v>
          </cell>
          <cell r="H237">
            <v>1.2666529841648304E-2</v>
          </cell>
          <cell r="I237">
            <v>2.0005785307486715E-2</v>
          </cell>
          <cell r="J237">
            <v>7.3987119832598681E-3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2.0792219643122525E-3</v>
          </cell>
          <cell r="J238">
            <v>1.7952688864982167E-2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1.5544679268326808E-3</v>
          </cell>
          <cell r="J239">
            <v>1.1999512380384558E-3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4.0496712201756004</v>
          </cell>
          <cell r="F240">
            <v>4.6431476594821861</v>
          </cell>
          <cell r="G240">
            <v>6.0874521333950078</v>
          </cell>
          <cell r="H240">
            <v>6.5696132893432804</v>
          </cell>
          <cell r="I240">
            <v>8.7965503538694385</v>
          </cell>
          <cell r="J240">
            <v>17.938206403259894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39.396279500342438</v>
          </cell>
          <cell r="F241">
            <v>32.295150717549888</v>
          </cell>
          <cell r="G241">
            <v>35.212917719481545</v>
          </cell>
          <cell r="H241">
            <v>24.930650142726535</v>
          </cell>
          <cell r="I241">
            <v>17.930242506184168</v>
          </cell>
          <cell r="J241">
            <v>6.6073920072204313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2.7538851502761554</v>
          </cell>
          <cell r="J242">
            <v>8.3076107598533557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9.6801351631434525</v>
          </cell>
          <cell r="F243">
            <v>9.6933299030907101</v>
          </cell>
          <cell r="G243">
            <v>9.3334323503429228</v>
          </cell>
          <cell r="H243">
            <v>9.7987542031630781</v>
          </cell>
          <cell r="I243">
            <v>9.6301895871485623</v>
          </cell>
          <cell r="J243">
            <v>9.7362626137624346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2.9850802953710299E-3</v>
          </cell>
          <cell r="I244">
            <v>1.1767088524512199</v>
          </cell>
          <cell r="J244">
            <v>1.17859037326945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1.7578462348584602E-2</v>
          </cell>
          <cell r="E4">
            <v>2.0869292547497701E-2</v>
          </cell>
          <cell r="F4">
            <v>2.0311933874359801E-2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4.3536866667737055E-3</v>
          </cell>
          <cell r="E5">
            <v>4.1394449264007633E-3</v>
          </cell>
          <cell r="F5">
            <v>2.5261956189578331E-3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3.1167486433660599E-4</v>
          </cell>
          <cell r="E6">
            <v>3.7002291750882474E-4</v>
          </cell>
          <cell r="F6">
            <v>3.6014067153120207E-4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4.1344016619150815E-5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3.9042082391711883</v>
          </cell>
          <cell r="E8">
            <v>8.6821700276473326</v>
          </cell>
          <cell r="F8">
            <v>14.271613148775227</v>
          </cell>
          <cell r="G8">
            <v>24.082102407236739</v>
          </cell>
          <cell r="H8">
            <v>55.149508719887393</v>
          </cell>
          <cell r="I8">
            <v>114.22048706568036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7.1455077804022087E-3</v>
          </cell>
          <cell r="E9">
            <v>1.6021419320894074E-2</v>
          </cell>
          <cell r="F9">
            <v>2.6795101259479665E-2</v>
          </cell>
          <cell r="G9">
            <v>4.6988520009252396E-2</v>
          </cell>
          <cell r="H9">
            <v>0.1165001364883621</v>
          </cell>
          <cell r="I9">
            <v>0.26116257829246609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6.9223550339914633E-2</v>
          </cell>
          <cell r="E10">
            <v>0.15393918488736394</v>
          </cell>
          <cell r="F10">
            <v>0.25304278632580174</v>
          </cell>
          <cell r="G10">
            <v>0.4269876313339851</v>
          </cell>
          <cell r="H10">
            <v>0.97782816879233048</v>
          </cell>
          <cell r="I10">
            <v>2.0251859408808626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1.4915796923787599E-4</v>
          </cell>
          <cell r="F11">
            <v>2.7706253446932401E-4</v>
          </cell>
          <cell r="G11">
            <v>6.2832075787097195E-4</v>
          </cell>
          <cell r="H11">
            <v>1.38288059065095E-3</v>
          </cell>
          <cell r="I11">
            <v>4.75708495697485E-3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1.2184511806166553E-4</v>
          </cell>
          <cell r="E12">
            <v>2.8150122868422019E-4</v>
          </cell>
          <cell r="F12">
            <v>4.9829671576902203E-4</v>
          </cell>
          <cell r="G12">
            <v>8.8198420564345402E-4</v>
          </cell>
          <cell r="H12">
            <v>2.2531383908965625E-3</v>
          </cell>
          <cell r="I12">
            <v>4.9996255917633507E-3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2.4784324407108884E-3</v>
          </cell>
          <cell r="E13">
            <v>4.9675533305192351E-2</v>
          </cell>
          <cell r="F13">
            <v>6.938933233266438E-2</v>
          </cell>
          <cell r="G13">
            <v>9.2698131973801626E-2</v>
          </cell>
          <cell r="H13">
            <v>0.11001558883405772</v>
          </cell>
          <cell r="I13">
            <v>8.7115212619259322E-2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2.4784324407108884E-3</v>
          </cell>
          <cell r="E14">
            <v>4.9675533305192351E-2</v>
          </cell>
          <cell r="F14">
            <v>6.938933233266438E-2</v>
          </cell>
          <cell r="G14">
            <v>9.2698131973801626E-2</v>
          </cell>
          <cell r="H14">
            <v>0.11001558883405772</v>
          </cell>
          <cell r="I14">
            <v>8.7115212619259322E-2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5.0582795846043603E-3</v>
          </cell>
          <cell r="F15">
            <v>4.9552574980318903E-3</v>
          </cell>
          <cell r="G15">
            <v>5.2734892542164397E-3</v>
          </cell>
          <cell r="H15">
            <v>7.52376658783231E-3</v>
          </cell>
          <cell r="I15">
            <v>8.3606288841787495E-3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2.5116391321895306E-5</v>
          </cell>
          <cell r="E16">
            <v>5.0136451105841865E-3</v>
          </cell>
          <cell r="F16">
            <v>9.611315184008427E-3</v>
          </cell>
          <cell r="G16">
            <v>1.3075895324400117E-2</v>
          </cell>
          <cell r="H16">
            <v>1.5959880932814325E-2</v>
          </cell>
          <cell r="I16">
            <v>1.2788480737366978E-2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3.6174982381766423E-3</v>
          </cell>
          <cell r="E17">
            <v>1.0166891968847716E-2</v>
          </cell>
          <cell r="F17">
            <v>2.4933296713899777E-2</v>
          </cell>
          <cell r="G17">
            <v>8.8641007649350664E-2</v>
          </cell>
          <cell r="H17">
            <v>0.39080300880324359</v>
          </cell>
          <cell r="I17">
            <v>1.4583715513238045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1.3461572344084185E-2</v>
          </cell>
          <cell r="E18">
            <v>3.7500541079489781E-2</v>
          </cell>
          <cell r="F18">
            <v>9.0006695532530143E-2</v>
          </cell>
          <cell r="G18">
            <v>0.30522802485218981</v>
          </cell>
          <cell r="H18">
            <v>1.2480616878919637</v>
          </cell>
          <cell r="I18">
            <v>4.3062897366929356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6.4530915172261399E-5</v>
          </cell>
          <cell r="F19">
            <v>2.9926989552756601E-4</v>
          </cell>
          <cell r="G19">
            <v>1.41146683986428E-3</v>
          </cell>
          <cell r="H19">
            <v>4.9921998821884604E-3</v>
          </cell>
          <cell r="I19">
            <v>2.65771482247548E-2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1.5567979596136459E-4</v>
          </cell>
          <cell r="F20">
            <v>4.5377840016972711E-4</v>
          </cell>
          <cell r="G20">
            <v>1.669224591086409E-3</v>
          </cell>
          <cell r="H20">
            <v>7.3949946637073315E-3</v>
          </cell>
          <cell r="I20">
            <v>2.7452757399766645E-2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6.0583264592640337E-2</v>
          </cell>
          <cell r="E21">
            <v>0.12465726398547244</v>
          </cell>
          <cell r="F21">
            <v>0.33581300266868075</v>
          </cell>
          <cell r="G21">
            <v>0.46455998956751016</v>
          </cell>
          <cell r="H21">
            <v>0.48197280109745477</v>
          </cell>
          <cell r="I21">
            <v>0.36913315138862751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6.0583264592640337E-2</v>
          </cell>
          <cell r="E22">
            <v>0.12465726398547244</v>
          </cell>
          <cell r="F22">
            <v>0.33581300266868075</v>
          </cell>
          <cell r="G22">
            <v>0.46455998956751016</v>
          </cell>
          <cell r="H22">
            <v>0.48197280109745477</v>
          </cell>
          <cell r="I22">
            <v>0.36913315138862751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1.7832712498131601E-3</v>
          </cell>
          <cell r="F23">
            <v>1.7884600306425601E-2</v>
          </cell>
          <cell r="G23">
            <v>1.38281791386914E-2</v>
          </cell>
          <cell r="H23">
            <v>2.2786758816578701E-2</v>
          </cell>
          <cell r="I23">
            <v>2.4113037694913901E-2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4.8838665607722209E-3</v>
          </cell>
          <cell r="E24">
            <v>9.2183708819446354E-3</v>
          </cell>
          <cell r="F24">
            <v>2.649125717249521E-2</v>
          </cell>
          <cell r="G24">
            <v>3.5794668693418123E-2</v>
          </cell>
          <cell r="H24">
            <v>4.8629744571550677E-2</v>
          </cell>
          <cell r="I24">
            <v>3.7956568103256767E-2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11.014472000977763</v>
          </cell>
          <cell r="E25">
            <v>13.151778264111281</v>
          </cell>
          <cell r="F25">
            <v>18.090071405506304</v>
          </cell>
          <cell r="G25">
            <v>40.347528061932969</v>
          </cell>
          <cell r="H25">
            <v>65.29463172500833</v>
          </cell>
          <cell r="I25">
            <v>70.685214794660808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0.32621700816351068</v>
          </cell>
          <cell r="E26">
            <v>0.18794702381605805</v>
          </cell>
          <cell r="F26">
            <v>0.24824894867243241</v>
          </cell>
          <cell r="G26">
            <v>0.53125191067451205</v>
          </cell>
          <cell r="H26">
            <v>3.9070363587285728</v>
          </cell>
          <cell r="I26">
            <v>6.1563867758763369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4.7829015925008918</v>
          </cell>
          <cell r="E27">
            <v>0.59920681916617446</v>
          </cell>
          <cell r="F27">
            <v>1.2547353191612851</v>
          </cell>
          <cell r="G27">
            <v>9.1548844201393322</v>
          </cell>
          <cell r="H27">
            <v>25.053327580303272</v>
          </cell>
          <cell r="I27">
            <v>26.212635659715335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3.1664570541754391</v>
          </cell>
          <cell r="E28">
            <v>0.47266465483589143</v>
          </cell>
          <cell r="F28">
            <v>0.91002897503930802</v>
          </cell>
          <cell r="G28">
            <v>4.1750128832399724</v>
          </cell>
          <cell r="H28">
            <v>10.407340864239723</v>
          </cell>
          <cell r="I28">
            <v>14.341427874342131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2.7388963461379237</v>
          </cell>
          <cell r="E29">
            <v>11.893781338945809</v>
          </cell>
          <cell r="F29">
            <v>15.678272544401471</v>
          </cell>
          <cell r="G29">
            <v>26.487289634205297</v>
          </cell>
          <cell r="H29">
            <v>25.927389553747513</v>
          </cell>
          <cell r="I29">
            <v>23.974876816386448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5.2789163072067727E-2</v>
          </cell>
          <cell r="E30">
            <v>0.21215935092405014</v>
          </cell>
          <cell r="F30">
            <v>1.0265217710981716</v>
          </cell>
          <cell r="G30">
            <v>4.3956354268469937</v>
          </cell>
          <cell r="H30">
            <v>8.2704663242464775</v>
          </cell>
          <cell r="I30">
            <v>7.7009009622197304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5.2789163072067727E-2</v>
          </cell>
          <cell r="E31">
            <v>0.21215935092405014</v>
          </cell>
          <cell r="F31">
            <v>1.0265217710981716</v>
          </cell>
          <cell r="G31">
            <v>4.3956354268469937</v>
          </cell>
          <cell r="H31">
            <v>8.2704663242464775</v>
          </cell>
          <cell r="I31">
            <v>7.7009009622197304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3.9322225356993304E-3</v>
          </cell>
          <cell r="F32">
            <v>5.8504080666072197E-2</v>
          </cell>
          <cell r="G32">
            <v>0.254359428270518</v>
          </cell>
          <cell r="H32">
            <v>0.207911386298789</v>
          </cell>
          <cell r="I32">
            <v>0.41100030641436203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4.0669212975334877E-3</v>
          </cell>
          <cell r="E33">
            <v>1.4473292247413491E-2</v>
          </cell>
          <cell r="F33">
            <v>7.142964942697054E-2</v>
          </cell>
          <cell r="G33">
            <v>0.30277359533024234</v>
          </cell>
          <cell r="H33">
            <v>0.57223619675938453</v>
          </cell>
          <cell r="I33">
            <v>0.53516706965213057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4.819771087700518E-4</v>
          </cell>
          <cell r="E34">
            <v>5.6505832327409841E-2</v>
          </cell>
          <cell r="F34">
            <v>7.2129437020707121E-2</v>
          </cell>
          <cell r="G34">
            <v>9.4744523835518402E-2</v>
          </cell>
          <cell r="H34">
            <v>0.109722410012664</v>
          </cell>
          <cell r="I34">
            <v>8.598813791135268E-2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4.819771087700518E-4</v>
          </cell>
          <cell r="E35">
            <v>5.6505832327409841E-2</v>
          </cell>
          <cell r="F35">
            <v>7.2129437020707121E-2</v>
          </cell>
          <cell r="G35">
            <v>9.4744523835518402E-2</v>
          </cell>
          <cell r="H35">
            <v>0.109722410012664</v>
          </cell>
          <cell r="I35">
            <v>8.598813791135268E-2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6.0213934240615401E-3</v>
          </cell>
          <cell r="F36">
            <v>4.7947273386599997E-3</v>
          </cell>
          <cell r="G36">
            <v>5.3091864273309601E-3</v>
          </cell>
          <cell r="H36">
            <v>7.4539905912777097E-3</v>
          </cell>
          <cell r="I36">
            <v>8.1996974739968493E-3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1.317300331252878E-6</v>
          </cell>
          <cell r="E37">
            <v>5.9420228956565627E-3</v>
          </cell>
          <cell r="F37">
            <v>1.0328228695057571E-2</v>
          </cell>
          <cell r="G37">
            <v>1.3674456666473659E-2</v>
          </cell>
          <cell r="H37">
            <v>1.5928755982973691E-2</v>
          </cell>
          <cell r="I37">
            <v>1.2625792284139365E-2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8.3806249778792558E-2</v>
          </cell>
          <cell r="E38">
            <v>0.2430091200297787</v>
          </cell>
          <cell r="F38">
            <v>0.4112752921826433</v>
          </cell>
          <cell r="G38">
            <v>0.54355828748872725</v>
          </cell>
          <cell r="H38">
            <v>0.52065791277438234</v>
          </cell>
          <cell r="I38">
            <v>0.40153194825509725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8.3806249778792558E-2</v>
          </cell>
          <cell r="E39">
            <v>0.2430091200297787</v>
          </cell>
          <cell r="F39">
            <v>0.4112752921826433</v>
          </cell>
          <cell r="G39">
            <v>0.54355828748872725</v>
          </cell>
          <cell r="H39">
            <v>0.52065791277438234</v>
          </cell>
          <cell r="I39">
            <v>0.40153194825509725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6.6401797512276404E-3</v>
          </cell>
          <cell r="F40">
            <v>1.5819590280822401E-2</v>
          </cell>
          <cell r="G40">
            <v>1.6524878545715101E-2</v>
          </cell>
          <cell r="H40">
            <v>2.5691820459192601E-2</v>
          </cell>
          <cell r="I40">
            <v>2.7169447214478702E-2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7.2598875176391091E-3</v>
          </cell>
          <cell r="E41">
            <v>1.8997472758041138E-2</v>
          </cell>
          <cell r="F41">
            <v>3.3718056354938582E-2</v>
          </cell>
          <cell r="G41">
            <v>4.3877294948541479E-2</v>
          </cell>
          <cell r="H41">
            <v>5.3272572641965117E-2</v>
          </cell>
          <cell r="I41">
            <v>4.2325967925233882E-2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4.4567470674085628E-4</v>
          </cell>
          <cell r="E42">
            <v>3.2050959567442867E-2</v>
          </cell>
          <cell r="F42">
            <v>0.24463912531344476</v>
          </cell>
          <cell r="G42">
            <v>0.38710962927061837</v>
          </cell>
          <cell r="H42">
            <v>0.48070536727323343</v>
          </cell>
          <cell r="I42">
            <v>0.364407688143634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4.4567470674085628E-4</v>
          </cell>
          <cell r="E43">
            <v>3.2050959567442867E-2</v>
          </cell>
          <cell r="F43">
            <v>0.24463912531344476</v>
          </cell>
          <cell r="G43">
            <v>0.38710962927061837</v>
          </cell>
          <cell r="H43">
            <v>0.48070536727323343</v>
          </cell>
          <cell r="I43">
            <v>0.364407688143634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2.3993147593175299E-3</v>
          </cell>
          <cell r="F44">
            <v>1.7147735420061299E-2</v>
          </cell>
          <cell r="G44">
            <v>1.37619468556117E-2</v>
          </cell>
          <cell r="H44">
            <v>2.22977096177625E-2</v>
          </cell>
          <cell r="I44">
            <v>2.36813106750575E-2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2.3676226334085268E-3</v>
          </cell>
          <cell r="F45">
            <v>1.9151047404872803E-2</v>
          </cell>
          <cell r="G45">
            <v>2.9713473314490094E-2</v>
          </cell>
          <cell r="H45">
            <v>4.8685327258718207E-2</v>
          </cell>
          <cell r="I45">
            <v>3.752006869292767E-2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0.21963676700103738</v>
          </cell>
          <cell r="H46">
            <v>0.24435437904779142</v>
          </cell>
          <cell r="I46">
            <v>0.26268666117711681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8.6906928685973224</v>
          </cell>
          <cell r="H47">
            <v>9.6827228871334103</v>
          </cell>
          <cell r="I47">
            <v>10.424238115035404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4.4303722696294999E-5</v>
          </cell>
          <cell r="E48">
            <v>5.5408388054276201E-5</v>
          </cell>
          <cell r="F48">
            <v>8.0665723949060097E-5</v>
          </cell>
          <cell r="G48">
            <v>1.42296992982895E-4</v>
          </cell>
          <cell r="H48">
            <v>1.3109586675999E-4</v>
          </cell>
          <cell r="I48">
            <v>1.2765594962599199E-3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2.094106220561475E-3</v>
          </cell>
          <cell r="E49">
            <v>2.1495146086157511E-3</v>
          </cell>
          <cell r="F49">
            <v>2.2296555171581042E-3</v>
          </cell>
          <cell r="G49">
            <v>2.3719668506134899E-3</v>
          </cell>
          <cell r="H49">
            <v>2.6416387533573895E-3</v>
          </cell>
          <cell r="I49">
            <v>2.8348398592145572E-3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1.4633047330253515E-3</v>
          </cell>
          <cell r="E50">
            <v>8.8008959813451665E-2</v>
          </cell>
          <cell r="F50">
            <v>0.65626162147060396</v>
          </cell>
          <cell r="G50">
            <v>2.9020434253258238</v>
          </cell>
          <cell r="H50">
            <v>5.7584410639363659</v>
          </cell>
          <cell r="I50">
            <v>5.2081754629596198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1.4633047330253515E-3</v>
          </cell>
          <cell r="E51">
            <v>8.8008959813451665E-2</v>
          </cell>
          <cell r="F51">
            <v>0.65626162147060396</v>
          </cell>
          <cell r="G51">
            <v>2.9020434253258238</v>
          </cell>
          <cell r="H51">
            <v>5.7584410639363659</v>
          </cell>
          <cell r="I51">
            <v>5.2081754629596198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6.0166290293698103E-3</v>
          </cell>
          <cell r="F52">
            <v>4.0500465801101997E-2</v>
          </cell>
          <cell r="G52">
            <v>0.16902872792564699</v>
          </cell>
          <cell r="H52">
            <v>0.11692573164497801</v>
          </cell>
          <cell r="I52">
            <v>0.281932154163343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3.83861063362453E-6</v>
          </cell>
          <cell r="E53">
            <v>5.9397573778993112E-3</v>
          </cell>
          <cell r="F53">
            <v>4.556051077183644E-2</v>
          </cell>
          <cell r="G53">
            <v>0.19988452395952316</v>
          </cell>
          <cell r="H53">
            <v>0.39957578369653657</v>
          </cell>
          <cell r="I53">
            <v>0.3640041253766802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5.2847555844769481E-3</v>
          </cell>
          <cell r="E54">
            <v>0.15055371442412113</v>
          </cell>
          <cell r="F54">
            <v>0.31458317188355389</v>
          </cell>
          <cell r="G54">
            <v>0.45279484734168757</v>
          </cell>
          <cell r="H54">
            <v>0.49463232070960467</v>
          </cell>
          <cell r="I54">
            <v>0.37984673440569017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5.2847555844769481E-3</v>
          </cell>
          <cell r="E55">
            <v>0.15055371442412113</v>
          </cell>
          <cell r="F55">
            <v>0.31458317188355389</v>
          </cell>
          <cell r="G55">
            <v>0.45279484734168757</v>
          </cell>
          <cell r="H55">
            <v>0.49463232070960467</v>
          </cell>
          <cell r="I55">
            <v>0.37984673440569017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1.1101299030951599E-2</v>
          </cell>
          <cell r="F56">
            <v>1.45587193803756E-2</v>
          </cell>
          <cell r="G56">
            <v>1.56035984127761E-2</v>
          </cell>
          <cell r="H56">
            <v>2.3972007569204101E-2</v>
          </cell>
          <cell r="I56">
            <v>2.5694281441832601E-2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2.5827094634766929E-4</v>
          </cell>
          <cell r="E57">
            <v>1.1628440920335601E-2</v>
          </cell>
          <cell r="F57">
            <v>2.5339723988291523E-2</v>
          </cell>
          <cell r="G57">
            <v>3.6208302346330073E-2</v>
          </cell>
          <cell r="H57">
            <v>5.1115358488774305E-2</v>
          </cell>
          <cell r="I57">
            <v>4.0182901349733811E-2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1.3110601227340579E-3</v>
          </cell>
          <cell r="H58">
            <v>2.1572850718528311E-3</v>
          </cell>
          <cell r="I58">
            <v>4.3942249107826962E-3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5.5932178707916672E-3</v>
          </cell>
          <cell r="H59">
            <v>8.4928106174501916E-3</v>
          </cell>
          <cell r="I59">
            <v>1.5087009895346656E-2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2.1500188583023401E-5</v>
          </cell>
          <cell r="H60">
            <v>1.0817855629642099E-5</v>
          </cell>
          <cell r="I60">
            <v>6.5379296646531096E-5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2.1500188583023401E-5</v>
          </cell>
          <cell r="H61">
            <v>2.0731846971491479E-5</v>
          </cell>
          <cell r="I61">
            <v>7.2210448608269769E-5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2.4784324407108871E-3</v>
          </cell>
          <cell r="E62">
            <v>4.3108046820897979E-2</v>
          </cell>
          <cell r="F62">
            <v>5.8891930444752043E-2</v>
          </cell>
          <cell r="G62">
            <v>7.2281714165187055E-2</v>
          </cell>
          <cell r="H62">
            <v>7.1859917402185974E-2</v>
          </cell>
          <cell r="I62">
            <v>4.2665438636204318E-2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0.25628557681791198</v>
          </cell>
          <cell r="E63">
            <v>4.4576444624887701</v>
          </cell>
          <cell r="F63">
            <v>6.089797775413424</v>
          </cell>
          <cell r="G63">
            <v>7.4743860288154398</v>
          </cell>
          <cell r="H63">
            <v>6.9686820357161317</v>
          </cell>
          <cell r="I63">
            <v>3.7696756268313729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3.4727042929256335E-3</v>
          </cell>
          <cell r="E64">
            <v>6.0401686483587666E-2</v>
          </cell>
          <cell r="F64">
            <v>8.2517585032702248E-2</v>
          </cell>
          <cell r="G64">
            <v>0.10127894347988414</v>
          </cell>
          <cell r="H64">
            <v>9.4426585849811992E-2</v>
          </cell>
          <cell r="I64">
            <v>5.1079615539720527E-2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7.1443363690079479E-4</v>
          </cell>
          <cell r="H65">
            <v>1.7669859136788472E-3</v>
          </cell>
          <cell r="I65">
            <v>2.7009807041953348E-3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4.2248801790385508E-3</v>
          </cell>
          <cell r="H66">
            <v>9.6732115321532686E-3</v>
          </cell>
          <cell r="I66">
            <v>1.3091145568517072E-2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7.4428313068780098E-6</v>
          </cell>
          <cell r="H67">
            <v>6.3287753903337701E-6</v>
          </cell>
          <cell r="I67">
            <v>2.75937647907798E-5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7.4428313068780098E-6</v>
          </cell>
          <cell r="H68">
            <v>1.2080669864834051E-5</v>
          </cell>
          <cell r="I68">
            <v>3.1498847852435499E-5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6.6122805047964999</v>
          </cell>
          <cell r="E69">
            <v>13.56355152076585</v>
          </cell>
          <cell r="F69">
            <v>35.772312121706705</v>
          </cell>
          <cell r="G69">
            <v>44.563268496858264</v>
          </cell>
          <cell r="H69">
            <v>33.682316757243797</v>
          </cell>
          <cell r="I69">
            <v>16.258172731774209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5.2505461965622495E-2</v>
          </cell>
          <cell r="E70">
            <v>0.10770271133775049</v>
          </cell>
          <cell r="F70">
            <v>0.28405355340962679</v>
          </cell>
          <cell r="G70">
            <v>0.35385900483627841</v>
          </cell>
          <cell r="H70">
            <v>0.29046680321180662</v>
          </cell>
          <cell r="I70">
            <v>0.15741307730224827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8.9597296812960747E-2</v>
          </cell>
          <cell r="E71">
            <v>0.18378796098598676</v>
          </cell>
          <cell r="F71">
            <v>0.48471967644589026</v>
          </cell>
          <cell r="G71">
            <v>0.6038383265156948</v>
          </cell>
          <cell r="H71">
            <v>0.45639995606021505</v>
          </cell>
          <cell r="I71">
            <v>0.22030044351997566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7.9767861695276493E-4</v>
          </cell>
          <cell r="H72">
            <v>1.7379763093591182E-3</v>
          </cell>
          <cell r="I72">
            <v>3.0855881385380216E-3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7.0523380914961778E-3</v>
          </cell>
          <cell r="H73">
            <v>1.384439344726146E-2</v>
          </cell>
          <cell r="I73">
            <v>2.1550660280427538E-2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7.9631374008168203E-6</v>
          </cell>
          <cell r="H74">
            <v>9.6437848737617193E-6</v>
          </cell>
          <cell r="I74">
            <v>4.0994479457051502E-5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7.9631374008168203E-6</v>
          </cell>
          <cell r="H75">
            <v>1.7733284872895507E-5</v>
          </cell>
          <cell r="I75">
            <v>4.4183169523347041E-5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6.224070740417237E-3</v>
          </cell>
          <cell r="F76">
            <v>1.0282029447181876E-2</v>
          </cell>
          <cell r="G76">
            <v>8.7966537715536711E-2</v>
          </cell>
          <cell r="H76">
            <v>0.24405788236380335</v>
          </cell>
          <cell r="I76">
            <v>0.21942718582444753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6.2240707404172362E-3</v>
          </cell>
          <cell r="F77">
            <v>1.0282029447181875E-2</v>
          </cell>
          <cell r="G77">
            <v>8.7966537715536697E-2</v>
          </cell>
          <cell r="H77">
            <v>0.24405788236380335</v>
          </cell>
          <cell r="I77">
            <v>0.21942718582444751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6.1869376354196414E-3</v>
          </cell>
          <cell r="F78">
            <v>1.0295707563042253E-2</v>
          </cell>
          <cell r="G78">
            <v>8.7975335249061717E-2</v>
          </cell>
          <cell r="H78">
            <v>0.24408229059286274</v>
          </cell>
          <cell r="I78">
            <v>0.21944913073752184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6.1869376354196414E-3</v>
          </cell>
          <cell r="F79">
            <v>1.0295707563042253E-2</v>
          </cell>
          <cell r="G79">
            <v>8.7975335249061717E-2</v>
          </cell>
          <cell r="H79">
            <v>0.24408229059286274</v>
          </cell>
          <cell r="I79">
            <v>0.21944913073752184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0.51502640133553002</v>
          </cell>
          <cell r="F80">
            <v>0.45138469959538402</v>
          </cell>
          <cell r="G80">
            <v>0.47926805413073797</v>
          </cell>
          <cell r="H80">
            <v>0.64804125020317005</v>
          </cell>
          <cell r="I80">
            <v>0.68350919420960898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0.51502640133553002</v>
          </cell>
          <cell r="F81">
            <v>0.96623117081887822</v>
          </cell>
          <cell r="G81">
            <v>1.4451060470093056</v>
          </cell>
          <cell r="H81">
            <v>1.7142267086268581</v>
          </cell>
          <cell r="I81">
            <v>1.4322913627942289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7.1413002825754504</v>
          </cell>
          <cell r="E82">
            <v>23.998803346443502</v>
          </cell>
          <cell r="F82">
            <v>111.9785517306326</v>
          </cell>
          <cell r="G82">
            <v>419.10901254666715</v>
          </cell>
          <cell r="H82">
            <v>524.09499445476149</v>
          </cell>
          <cell r="I82">
            <v>281.6507817600442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5.2789163072067671E-2</v>
          </cell>
          <cell r="E83">
            <v>0.17740141056398773</v>
          </cell>
          <cell r="F83">
            <v>0.82775598196110156</v>
          </cell>
          <cell r="G83">
            <v>3.0980932229221843</v>
          </cell>
          <cell r="H83">
            <v>4.3053673886539858</v>
          </cell>
          <cell r="I83">
            <v>2.6065474072606429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9.6765586484762176E-2</v>
          </cell>
          <cell r="E84">
            <v>0.32518703721468173</v>
          </cell>
          <cell r="F84">
            <v>1.5173245491955634</v>
          </cell>
          <cell r="G84">
            <v>5.6789839098464405</v>
          </cell>
          <cell r="H84">
            <v>7.1015581904439129</v>
          </cell>
          <cell r="I84">
            <v>3.8164062569111654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3.5327662828072288E-4</v>
          </cell>
          <cell r="H85">
            <v>7.8051614995183175E-4</v>
          </cell>
          <cell r="I85">
            <v>7.5432690915218674E-4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4.6547064649396334E-3</v>
          </cell>
          <cell r="H86">
            <v>9.2751549835667045E-3</v>
          </cell>
          <cell r="I86">
            <v>8.1553675881922225E-3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5.8091786714300197E-8</v>
          </cell>
          <cell r="H87">
            <v>2.6180499900470601E-7</v>
          </cell>
          <cell r="I87">
            <v>2.3616611896511E-7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5.8091786714300197E-8</v>
          </cell>
          <cell r="H88">
            <v>1.7378315387021996E-7</v>
          </cell>
          <cell r="I88">
            <v>9.7263690634259016E-8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4.7701239774903407E-3</v>
          </cell>
          <cell r="E89">
            <v>1.3188403608994013E-2</v>
          </cell>
          <cell r="F89">
            <v>5.7880641083599416E-2</v>
          </cell>
          <cell r="G89">
            <v>0.27246848751736602</v>
          </cell>
          <cell r="H89">
            <v>0.4935231503549703</v>
          </cell>
          <cell r="I89">
            <v>0.45986075351089634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4.7701239774903398E-3</v>
          </cell>
          <cell r="E90">
            <v>1.3188403608994013E-2</v>
          </cell>
          <cell r="F90">
            <v>5.7880641083599416E-2</v>
          </cell>
          <cell r="G90">
            <v>0.27246848751736596</v>
          </cell>
          <cell r="H90">
            <v>0.4935231503549703</v>
          </cell>
          <cell r="I90">
            <v>0.45986075351089634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4.6284263421565103E-3</v>
          </cell>
          <cell r="E91">
            <v>1.3202372391779207E-2</v>
          </cell>
          <cell r="F91">
            <v>5.7905404441297249E-2</v>
          </cell>
          <cell r="G91">
            <v>0.27249573709105013</v>
          </cell>
          <cell r="H91">
            <v>0.49357250760586091</v>
          </cell>
          <cell r="I91">
            <v>0.45990674418531297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4.6284263421565103E-3</v>
          </cell>
          <cell r="E92">
            <v>1.3202372391779207E-2</v>
          </cell>
          <cell r="F92">
            <v>5.7905404441297249E-2</v>
          </cell>
          <cell r="G92">
            <v>0.27249573709105013</v>
          </cell>
          <cell r="H92">
            <v>0.49357250760586091</v>
          </cell>
          <cell r="I92">
            <v>0.45990674418531297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2.2663723212795301</v>
          </cell>
          <cell r="E93">
            <v>2.0674977023009902</v>
          </cell>
          <cell r="F93">
            <v>2.5591657090522899</v>
          </cell>
          <cell r="G93">
            <v>2.7367506992603801</v>
          </cell>
          <cell r="H93">
            <v>2.74694324958261</v>
          </cell>
          <cell r="I93">
            <v>2.0362468398809601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2.2663723212795301</v>
          </cell>
          <cell r="E94">
            <v>4.3325921495992281</v>
          </cell>
          <cell r="F94">
            <v>6.8887588960396551</v>
          </cell>
          <cell r="G94">
            <v>9.6207019094481296</v>
          </cell>
          <cell r="H94">
            <v>8.5133050307630924</v>
          </cell>
          <cell r="I94">
            <v>5.4853727727133341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11.8996317217936</v>
          </cell>
          <cell r="E95">
            <v>29.209090978532998</v>
          </cell>
          <cell r="F95">
            <v>47.669598407775638</v>
          </cell>
          <cell r="G95">
            <v>55.639357124098701</v>
          </cell>
          <cell r="H95">
            <v>37.59213603087899</v>
          </cell>
          <cell r="I95">
            <v>17.655557661886512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8.3806249778792655E-2</v>
          </cell>
          <cell r="E96">
            <v>0.20571261628838375</v>
          </cell>
          <cell r="F96">
            <v>0.33572553877445777</v>
          </cell>
          <cell r="G96">
            <v>0.39185463631901629</v>
          </cell>
          <cell r="H96">
            <v>0.28597080047361939</v>
          </cell>
          <cell r="I96">
            <v>0.14964108919812941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0.16124162224652561</v>
          </cell>
          <cell r="E97">
            <v>0.39578714063052717</v>
          </cell>
          <cell r="F97">
            <v>0.64592951772053797</v>
          </cell>
          <cell r="G97">
            <v>0.75392082823981832</v>
          </cell>
          <cell r="H97">
            <v>0.50937853700378022</v>
          </cell>
          <cell r="I97">
            <v>0.23923519867054821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3.3429437241400975E-2</v>
          </cell>
          <cell r="F98">
            <v>0.23024913238093001</v>
          </cell>
          <cell r="G98">
            <v>2.047741033246008</v>
          </cell>
          <cell r="H98">
            <v>5.7085626233170368</v>
          </cell>
          <cell r="I98">
            <v>6.4403559003208573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3.3429437241400975E-2</v>
          </cell>
          <cell r="F99">
            <v>0.23024913238092995</v>
          </cell>
          <cell r="G99">
            <v>2.047741033246008</v>
          </cell>
          <cell r="H99">
            <v>5.7085626233170368</v>
          </cell>
          <cell r="I99">
            <v>6.4403559003208555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3.324711691993841E-2</v>
          </cell>
          <cell r="F100">
            <v>0.23028480940697382</v>
          </cell>
          <cell r="G100">
            <v>2.0479458278288072</v>
          </cell>
          <cell r="H100">
            <v>5.7091335366704294</v>
          </cell>
          <cell r="I100">
            <v>6.4410000003203054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3.324711691993841E-2</v>
          </cell>
          <cell r="F101">
            <v>0.23028480940697382</v>
          </cell>
          <cell r="G101">
            <v>2.0479458278288072</v>
          </cell>
          <cell r="H101">
            <v>5.7091335366704294</v>
          </cell>
          <cell r="I101">
            <v>6.4410000003203054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0.87311639134056696</v>
          </cell>
          <cell r="F102">
            <v>8.6759853221139593</v>
          </cell>
          <cell r="G102">
            <v>36.270522853921399</v>
          </cell>
          <cell r="H102">
            <v>26.586593718867601</v>
          </cell>
          <cell r="I102">
            <v>54.165508322893302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0.87311639134056696</v>
          </cell>
          <cell r="F103">
            <v>9.5488232024216924</v>
          </cell>
          <cell r="G103">
            <v>45.815911931503706</v>
          </cell>
          <cell r="H103">
            <v>100.9517205717067</v>
          </cell>
          <cell r="I103">
            <v>93.760909256878278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34.007449491081701</v>
          </cell>
          <cell r="F104">
            <v>57.3034456405003</v>
          </cell>
          <cell r="G104">
            <v>194.8455123739565</v>
          </cell>
          <cell r="H104">
            <v>377.39424941857783</v>
          </cell>
          <cell r="I104">
            <v>192.8507320293528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0.21377258709486233</v>
          </cell>
          <cell r="F105">
            <v>0.36021242425816324</v>
          </cell>
          <cell r="G105">
            <v>1.2248089723673048</v>
          </cell>
          <cell r="H105">
            <v>2.3723197787617174</v>
          </cell>
          <cell r="I105">
            <v>1.2122696799083452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0.46394883343903998</v>
          </cell>
          <cell r="F106">
            <v>0.78176597053888652</v>
          </cell>
          <cell r="G106">
            <v>2.6581925289762189</v>
          </cell>
          <cell r="H106">
            <v>5.1486255036640891</v>
          </cell>
          <cell r="I106">
            <v>2.6309786088588356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1.4908625556304201E-2</v>
          </cell>
          <cell r="F107">
            <v>1.1130461824833401E-2</v>
          </cell>
          <cell r="G107">
            <v>8.8128528170160397E-2</v>
          </cell>
          <cell r="H107">
            <v>8.0970869339578505E-2</v>
          </cell>
          <cell r="I107">
            <v>5.5340842949932002E-2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1.4908625556304201E-2</v>
          </cell>
          <cell r="F108">
            <v>2.6036093015501284E-2</v>
          </cell>
          <cell r="G108">
            <v>0.11218109600619097</v>
          </cell>
          <cell r="H108">
            <v>0.23321197406415806</v>
          </cell>
          <cell r="I108">
            <v>0.11992402969156475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1.1726966642302348E-3</v>
          </cell>
          <cell r="E109">
            <v>4.5086606305616891E-3</v>
          </cell>
          <cell r="F109">
            <v>5.3201782557655321E-3</v>
          </cell>
          <cell r="G109">
            <v>9.4766524701355142E-3</v>
          </cell>
          <cell r="H109">
            <v>0.25040512184082303</v>
          </cell>
          <cell r="I109">
            <v>0.57202313249196624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6.7219144368516233E-3</v>
          </cell>
          <cell r="E110">
            <v>2.5681449618349905E-2</v>
          </cell>
          <cell r="F110">
            <v>3.0101889798983761E-2</v>
          </cell>
          <cell r="G110">
            <v>5.1535239819769638E-2</v>
          </cell>
          <cell r="H110">
            <v>1.2536664834174209</v>
          </cell>
          <cell r="I110">
            <v>2.6216486024964287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1.7767178775638602E-5</v>
          </cell>
          <cell r="F111">
            <v>2.4402564232293101E-5</v>
          </cell>
          <cell r="G111">
            <v>1.39602126185708E-4</v>
          </cell>
          <cell r="H111">
            <v>2.7749293515334401E-3</v>
          </cell>
          <cell r="I111">
            <v>1.03774037282086E-2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1.3855404783393535E-5</v>
          </cell>
          <cell r="E112">
            <v>6.068193514390621E-5</v>
          </cell>
          <cell r="F112">
            <v>8.4656652266183025E-5</v>
          </cell>
          <cell r="G112">
            <v>1.7291705150334477E-4</v>
          </cell>
          <cell r="H112">
            <v>4.8730006314806756E-3</v>
          </cell>
          <cell r="I112">
            <v>1.08642291114289E-2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4.2995607578259605E-2</v>
          </cell>
          <cell r="F113">
            <v>9.6755798141941463E-2</v>
          </cell>
          <cell r="G113">
            <v>0.26201318352069031</v>
          </cell>
          <cell r="H113">
            <v>0.71285196224639424</v>
          </cell>
          <cell r="I113">
            <v>0.87867274703875164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4.2995607578259605E-2</v>
          </cell>
          <cell r="F114">
            <v>9.6755798141941463E-2</v>
          </cell>
          <cell r="G114">
            <v>0.26201318352069031</v>
          </cell>
          <cell r="H114">
            <v>0.71285196224639424</v>
          </cell>
          <cell r="I114">
            <v>0.87867274703875153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4.2784682055297223E-2</v>
          </cell>
          <cell r="F115">
            <v>9.6778124499494106E-2</v>
          </cell>
          <cell r="G115">
            <v>0.26203938745943495</v>
          </cell>
          <cell r="H115">
            <v>0.71292325457186967</v>
          </cell>
          <cell r="I115">
            <v>0.87876062310109249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4.2784682055297223E-2</v>
          </cell>
          <cell r="F116">
            <v>9.6778124499494106E-2</v>
          </cell>
          <cell r="G116">
            <v>0.26203938745943495</v>
          </cell>
          <cell r="H116">
            <v>0.71292325457186967</v>
          </cell>
          <cell r="I116">
            <v>0.87876062310109249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1.57446169677892</v>
          </cell>
          <cell r="F117">
            <v>2.6775890356530998</v>
          </cell>
          <cell r="G117">
            <v>2.7703340340680702</v>
          </cell>
          <cell r="H117">
            <v>4.0984719597691104</v>
          </cell>
          <cell r="I117">
            <v>4.1728019148981703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1.57446169677892</v>
          </cell>
          <cell r="F118">
            <v>4.2515873776491659</v>
          </cell>
          <cell r="G118">
            <v>7.0206210621906697</v>
          </cell>
          <cell r="H118">
            <v>10.610861120766616</v>
          </cell>
          <cell r="I118">
            <v>8.8982602572024003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73.629733281123904</v>
          </cell>
          <cell r="E119">
            <v>115.69623097379601</v>
          </cell>
          <cell r="F119">
            <v>47.9252574577216</v>
          </cell>
          <cell r="G119">
            <v>21.250369241958001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0.2769428335048677</v>
          </cell>
          <cell r="E120">
            <v>0.43922293263310314</v>
          </cell>
          <cell r="F120">
            <v>0.18446091773210371</v>
          </cell>
          <cell r="G120">
            <v>8.1791164418378873E-2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0.99769286288785775</v>
          </cell>
          <cell r="E121">
            <v>1.5676996066909965</v>
          </cell>
          <cell r="F121">
            <v>0.64939373248945242</v>
          </cell>
          <cell r="G121">
            <v>0.28794538268235759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3.0630122728781888E-2</v>
          </cell>
          <cell r="G122">
            <v>1.5316661292429543E-2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2.555000312592844E-2</v>
          </cell>
          <cell r="E123">
            <v>2.725500506659824E-2</v>
          </cell>
          <cell r="F123">
            <v>2.9390746379189835E-2</v>
          </cell>
          <cell r="G123">
            <v>3.2104984781408011E-2</v>
          </cell>
          <cell r="H123">
            <v>3.4344742239551182E-2</v>
          </cell>
          <cell r="I123">
            <v>3.6894170172056276E-2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1.5295709916227753</v>
          </cell>
          <cell r="E124">
            <v>1.6316422710764569</v>
          </cell>
          <cell r="F124">
            <v>1.759500101122484</v>
          </cell>
          <cell r="G124">
            <v>1.9219901135079771</v>
          </cell>
          <cell r="H124">
            <v>2.0560749517509107</v>
          </cell>
          <cell r="I124">
            <v>2.2086984560054086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1.3180670081306299E-6</v>
          </cell>
          <cell r="E125">
            <v>1.58409780263638E-4</v>
          </cell>
          <cell r="F125">
            <v>1.96461864449459E-4</v>
          </cell>
          <cell r="G125">
            <v>2.5000820163609001E-4</v>
          </cell>
          <cell r="H125">
            <v>1.04892920991367E-4</v>
          </cell>
          <cell r="I125">
            <v>1.4976879688965699E-3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2.3179825546913104E-3</v>
          </cell>
          <cell r="E126">
            <v>2.4763923349549488E-3</v>
          </cell>
          <cell r="F126">
            <v>2.6720458981547499E-3</v>
          </cell>
          <cell r="G126">
            <v>2.9223259227202673E-3</v>
          </cell>
          <cell r="H126">
            <v>3.1283648018079748E-3</v>
          </cell>
          <cell r="I126">
            <v>3.3644289082828808E-3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807.38110739336605</v>
          </cell>
          <cell r="E127">
            <v>547.43911524544205</v>
          </cell>
          <cell r="F127">
            <v>415.19607577188498</v>
          </cell>
          <cell r="G127">
            <v>201.06847462711301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2.8532235503202692</v>
          </cell>
          <cell r="E128">
            <v>2.001083868530201</v>
          </cell>
          <cell r="F128">
            <v>1.5933146720093503</v>
          </cell>
          <cell r="G128">
            <v>0.77160014122564247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11.014749077672116</v>
          </cell>
          <cell r="E129">
            <v>7.4684736049855793</v>
          </cell>
          <cell r="F129">
            <v>5.6643393693299382</v>
          </cell>
          <cell r="G129">
            <v>2.7430896947764363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0.15265624025446345</v>
          </cell>
          <cell r="G130">
            <v>7.6328637540546376E-2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0.40409503681204889</v>
          </cell>
          <cell r="E131">
            <v>0.79726675506613542</v>
          </cell>
          <cell r="F131">
            <v>1.1493092093811239</v>
          </cell>
          <cell r="G131">
            <v>1.8568242970383468</v>
          </cell>
          <cell r="H131">
            <v>1.0289267479670408</v>
          </cell>
          <cell r="I131">
            <v>0.19746588704904799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4.4885440442347796E-3</v>
          </cell>
          <cell r="E132">
            <v>8.4251823450348443E-3</v>
          </cell>
          <cell r="F132">
            <v>1.189963509120286E-2</v>
          </cell>
          <cell r="G132">
            <v>1.8868678887583864E-2</v>
          </cell>
          <cell r="H132">
            <v>1.0728052516095977E-2</v>
          </cell>
          <cell r="I132">
            <v>2.1404637455943762E-3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7.1648056172349001E-3</v>
          </cell>
          <cell r="E133">
            <v>1.4135935373513051E-2</v>
          </cell>
          <cell r="F133">
            <v>2.0377822861367443E-2</v>
          </cell>
          <cell r="G133">
            <v>3.2922416614155091E-2</v>
          </cell>
          <cell r="H133">
            <v>1.824338205615321E-2</v>
          </cell>
          <cell r="I133">
            <v>3.501168210089512E-3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3.2478089959033998E-4</v>
          </cell>
          <cell r="F134">
            <v>5.2570939762911601E-4</v>
          </cell>
          <cell r="G134">
            <v>1.2034091677644201E-3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2.5558569819560578E-4</v>
          </cell>
          <cell r="E135">
            <v>5.7141927036160538E-4</v>
          </cell>
          <cell r="F135">
            <v>1.0665415772062351E-3</v>
          </cell>
          <cell r="G135">
            <v>2.0191024533313517E-3</v>
          </cell>
          <cell r="H135">
            <v>1.2956173452876828E-3</v>
          </cell>
          <cell r="I135">
            <v>2.3487819192753053E-4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0.80973041817579061</v>
          </cell>
          <cell r="E136">
            <v>1.8467387775053028</v>
          </cell>
          <cell r="F136">
            <v>5.859594759821019</v>
          </cell>
          <cell r="G136">
            <v>23.29067994683977</v>
          </cell>
          <cell r="H136">
            <v>42.94703180404786</v>
          </cell>
          <cell r="I136">
            <v>42.507962199433869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0.80973041817579061</v>
          </cell>
          <cell r="E137">
            <v>1.8467387775053028</v>
          </cell>
          <cell r="F137">
            <v>5.859594759821019</v>
          </cell>
          <cell r="G137">
            <v>23.29067994683977</v>
          </cell>
          <cell r="H137">
            <v>42.94703180404786</v>
          </cell>
          <cell r="I137">
            <v>42.507962199433869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2.3059424920696901E-4</v>
          </cell>
          <cell r="E138">
            <v>1.6691802232844801E-4</v>
          </cell>
          <cell r="F138">
            <v>1.9431636869383699</v>
          </cell>
          <cell r="G138">
            <v>8.6948214879157497</v>
          </cell>
          <cell r="H138">
            <v>9.1619834445680901</v>
          </cell>
          <cell r="I138">
            <v>20.633309694521401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1.2764885513072568</v>
          </cell>
          <cell r="E139">
            <v>1.2766554693295853</v>
          </cell>
          <cell r="F139">
            <v>3.2198191562679597</v>
          </cell>
          <cell r="G139">
            <v>11.91464064418375</v>
          </cell>
          <cell r="H139">
            <v>29.3662878526779</v>
          </cell>
          <cell r="I139">
            <v>33.171265874125901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3.045297875793322</v>
          </cell>
          <cell r="E140">
            <v>4.0592559890147788</v>
          </cell>
          <cell r="F140">
            <v>4.7164107071383832</v>
          </cell>
          <cell r="G140">
            <v>6.0806255178432451</v>
          </cell>
          <cell r="H140">
            <v>2.2362221455494011</v>
          </cell>
          <cell r="I140">
            <v>0.41895091567144199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3.4027674166951863E-2</v>
          </cell>
          <cell r="E141">
            <v>4.31878842505427E-2</v>
          </cell>
          <cell r="F141">
            <v>4.7464613490873581E-2</v>
          </cell>
          <cell r="G141">
            <v>5.7233040374678412E-2</v>
          </cell>
          <cell r="H141">
            <v>1.871173902948628E-2</v>
          </cell>
          <cell r="I141">
            <v>3.6348328415167492E-3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5.399464318782482E-2</v>
          </cell>
          <cell r="E142">
            <v>7.1972623918701836E-2</v>
          </cell>
          <cell r="F142">
            <v>8.3624303318056523E-2</v>
          </cell>
          <cell r="G142">
            <v>0.10781250918161778</v>
          </cell>
          <cell r="H142">
            <v>3.9649328821797926E-2</v>
          </cell>
          <cell r="I142">
            <v>7.4282077246709639E-3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2.4133767993566799E-4</v>
          </cell>
          <cell r="F143">
            <v>6.5731413249481003E-4</v>
          </cell>
          <cell r="G143">
            <v>1.36121168493549E-3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2.6892413219941893E-3</v>
          </cell>
          <cell r="E144">
            <v>3.0695495826696395E-3</v>
          </cell>
          <cell r="F144">
            <v>3.6641590634655858E-3</v>
          </cell>
          <cell r="G144">
            <v>4.3527789944220697E-3</v>
          </cell>
          <cell r="H144">
            <v>1.5600260060766665E-3</v>
          </cell>
          <cell r="I144">
            <v>2.8904142705887646E-4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308.13551097538209</v>
          </cell>
          <cell r="E145">
            <v>385.09708076314121</v>
          </cell>
          <cell r="F145">
            <v>426.51080655644841</v>
          </cell>
          <cell r="G145">
            <v>239.67061287493001</v>
          </cell>
          <cell r="H145">
            <v>12.43694354903284</v>
          </cell>
          <cell r="I145">
            <v>5.9302414609578005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1.4381668541380526</v>
          </cell>
          <cell r="E146">
            <v>1.7973710833449565</v>
          </cell>
          <cell r="F146">
            <v>1.9906621699638432</v>
          </cell>
          <cell r="G146">
            <v>1.1186193056963671</v>
          </cell>
          <cell r="H146">
            <v>5.8047188142603047E-2</v>
          </cell>
          <cell r="I146">
            <v>2.7678331131610848E-2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4.2037586763353634</v>
          </cell>
          <cell r="E147">
            <v>5.2537118794425748</v>
          </cell>
          <cell r="F147">
            <v>5.8187013172776139</v>
          </cell>
          <cell r="G147">
            <v>3.2697218673251007</v>
          </cell>
          <cell r="H147">
            <v>0.16967180830877018</v>
          </cell>
          <cell r="I147">
            <v>8.090370342370809E-2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5.7292015396299403E-4</v>
          </cell>
          <cell r="F148">
            <v>2.45477883568485E-2</v>
          </cell>
          <cell r="G148">
            <v>4.8690499877641702E-3</v>
          </cell>
          <cell r="H148">
            <v>1.50192784227119E-3</v>
          </cell>
          <cell r="I148">
            <v>1.2055839574813499E-3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0.10607632948167252</v>
          </cell>
          <cell r="E149">
            <v>0.12556425737485966</v>
          </cell>
          <cell r="F149">
            <v>0.15011179126785998</v>
          </cell>
          <cell r="G149">
            <v>0.10066868275981262</v>
          </cell>
          <cell r="H149">
            <v>5.1456391289346681E-3</v>
          </cell>
          <cell r="I149">
            <v>2.445221655899517E-3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0.52443381791527477</v>
          </cell>
          <cell r="E150">
            <v>1.1870247066477058</v>
          </cell>
          <cell r="F150">
            <v>2.4595955943369567</v>
          </cell>
          <cell r="G150">
            <v>7.1048782644406439</v>
          </cell>
          <cell r="H150">
            <v>4.8264630203670436</v>
          </cell>
          <cell r="I150">
            <v>0.808272912222049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4.434765909005994E-3</v>
          </cell>
          <cell r="E151">
            <v>1.0779411996479658E-2</v>
          </cell>
          <cell r="F151">
            <v>2.1965595956657469E-2</v>
          </cell>
          <cell r="G151">
            <v>5.6871913401634236E-2</v>
          </cell>
          <cell r="H151">
            <v>3.8922248608575107E-2</v>
          </cell>
          <cell r="I151">
            <v>6.7323716377468475E-3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9.2984719488524038E-3</v>
          </cell>
          <cell r="E152">
            <v>2.1046537351909648E-2</v>
          </cell>
          <cell r="F152">
            <v>4.3609850963421175E-2</v>
          </cell>
          <cell r="G152">
            <v>0.12597301887306112</v>
          </cell>
          <cell r="H152">
            <v>8.5575585467500756E-2</v>
          </cell>
          <cell r="I152">
            <v>1.4331080003937036E-2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3.7822825733029898E-4</v>
          </cell>
          <cell r="F153">
            <v>8.7588204266868003E-4</v>
          </cell>
          <cell r="G153">
            <v>2.7638073727406002E-3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1.505815665216511E-4</v>
          </cell>
          <cell r="E154">
            <v>5.2743409371711796E-4</v>
          </cell>
          <cell r="F154">
            <v>1.3669628207949025E-3</v>
          </cell>
          <cell r="G154">
            <v>3.7825097230164756E-3</v>
          </cell>
          <cell r="H154">
            <v>2.8812199589659062E-3</v>
          </cell>
          <cell r="I154">
            <v>5.1314526105406238E-4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2.5547982506648474</v>
          </cell>
          <cell r="E155">
            <v>3.3853247307127425</v>
          </cell>
          <cell r="F155">
            <v>4.3925312932759821</v>
          </cell>
          <cell r="G155">
            <v>9.2747481747825731</v>
          </cell>
          <cell r="H155">
            <v>5.453031135725471</v>
          </cell>
          <cell r="I155">
            <v>0.97799216842690195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3.0969758548575466E-2</v>
          </cell>
          <cell r="E156">
            <v>3.820309292240081E-2</v>
          </cell>
          <cell r="F156">
            <v>4.4656967136783507E-2</v>
          </cell>
          <cell r="G156">
            <v>7.9967399157993516E-2</v>
          </cell>
          <cell r="H156">
            <v>4.430436279170788E-2</v>
          </cell>
          <cell r="I156">
            <v>8.2212403517917757E-3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4.529784132384479E-2</v>
          </cell>
          <cell r="E157">
            <v>6.002348813320476E-2</v>
          </cell>
          <cell r="F157">
            <v>7.788176051907765E-2</v>
          </cell>
          <cell r="G157">
            <v>0.16444588962380469</v>
          </cell>
          <cell r="H157">
            <v>9.6684949214990518E-2</v>
          </cell>
          <cell r="I157">
            <v>1.7340286674235844E-2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3.7253077063554598E-4</v>
          </cell>
          <cell r="F158">
            <v>9.4933686103414096E-4</v>
          </cell>
          <cell r="G158">
            <v>3.6883063351919802E-3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2.6073533002579571E-3</v>
          </cell>
          <cell r="E159">
            <v>2.8880972834645904E-3</v>
          </cell>
          <cell r="F159">
            <v>3.6209055199682189E-3</v>
          </cell>
          <cell r="G159">
            <v>6.4045105495775809E-3</v>
          </cell>
          <cell r="H159">
            <v>4.0847432141507441E-3</v>
          </cell>
          <cell r="I159">
            <v>7.60892539274332E-4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0.56958503716920905</v>
          </cell>
          <cell r="F160">
            <v>4.4559380188495492</v>
          </cell>
          <cell r="G160">
            <v>7.8057620969921366</v>
          </cell>
          <cell r="H160">
            <v>4.8269847978891471</v>
          </cell>
          <cell r="I160">
            <v>1.258195700884766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4.0008044793840274E-3</v>
          </cell>
          <cell r="F161">
            <v>3.3147066447578422E-2</v>
          </cell>
          <cell r="G161">
            <v>6.1299476733614591E-2</v>
          </cell>
          <cell r="H161">
            <v>4.3781140171504473E-2</v>
          </cell>
          <cell r="I161">
            <v>1.2451957088430263E-2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7.717954433187125E-3</v>
          </cell>
          <cell r="F162">
            <v>6.037856394105072E-2</v>
          </cell>
          <cell r="G162">
            <v>0.10576913410558439</v>
          </cell>
          <cell r="H162">
            <v>6.5406298074378783E-2</v>
          </cell>
          <cell r="I162">
            <v>1.7048722234210903E-2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3.9547069205799498E-4</v>
          </cell>
          <cell r="F163">
            <v>4.3780017725188799E-3</v>
          </cell>
          <cell r="G163">
            <v>5.0065736962561199E-3</v>
          </cell>
          <cell r="H163">
            <v>2.5769699557403099E-3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3.9020573105099E-4</v>
          </cell>
          <cell r="F164">
            <v>4.6875876433387104E-3</v>
          </cell>
          <cell r="G164">
            <v>8.8399326527354005E-3</v>
          </cell>
          <cell r="H164">
            <v>6.0747571155224502E-3</v>
          </cell>
          <cell r="I164">
            <v>1.6896835324551401E-3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0.861084012087309</v>
          </cell>
          <cell r="F167">
            <v>7.4199434774783777</v>
          </cell>
          <cell r="G167">
            <v>11.966078787603426</v>
          </cell>
          <cell r="H167">
            <v>8.028907491469635</v>
          </cell>
          <cell r="I167">
            <v>2.26846040835636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4.869408062283827E-3</v>
          </cell>
          <cell r="F168">
            <v>4.4570164516686689E-2</v>
          </cell>
          <cell r="G168">
            <v>7.5760578099259138E-2</v>
          </cell>
          <cell r="H168">
            <v>6.0208565779392209E-2</v>
          </cell>
          <cell r="I168">
            <v>1.836755369006679E-2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1.1667805041833451E-2</v>
          </cell>
          <cell r="F169">
            <v>0.10054123953222723</v>
          </cell>
          <cell r="G169">
            <v>0.16214198899191637</v>
          </cell>
          <cell r="H169">
            <v>0.10879278443725804</v>
          </cell>
          <cell r="I169">
            <v>3.0737945912687716E-2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3.5229639609675998E-4</v>
          </cell>
          <cell r="F170">
            <v>3.5121110619934499E-3</v>
          </cell>
          <cell r="G170">
            <v>3.3756395347521498E-3</v>
          </cell>
          <cell r="H170">
            <v>2.4647909816009101E-3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3.4760622100766403E-4</v>
          </cell>
          <cell r="F171">
            <v>3.7930634963038701E-3</v>
          </cell>
          <cell r="G171">
            <v>6.5102276478968902E-3</v>
          </cell>
          <cell r="H171">
            <v>5.4204909712364498E-3</v>
          </cell>
          <cell r="I171">
            <v>1.6770299549414901E-3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0.556430254125727</v>
          </cell>
          <cell r="F172">
            <v>3.7062351181797299</v>
          </cell>
          <cell r="G172">
            <v>6.3909906300979369</v>
          </cell>
          <cell r="H172">
            <v>4.9175436654460363</v>
          </cell>
          <cell r="I172">
            <v>1.525718664959254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4.2664874061671158E-3</v>
          </cell>
          <cell r="F173">
            <v>2.9769253592918966E-2</v>
          </cell>
          <cell r="G173">
            <v>5.3692858361840734E-2</v>
          </cell>
          <cell r="H173">
            <v>4.7545816053226081E-2</v>
          </cell>
          <cell r="I173">
            <v>1.5693414115814201E-2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7.5911357998052747E-3</v>
          </cell>
          <cell r="F174">
            <v>5.0562552771892741E-2</v>
          </cell>
          <cell r="G174">
            <v>8.7189503821254316E-2</v>
          </cell>
          <cell r="H174">
            <v>6.7087908123411144E-2</v>
          </cell>
          <cell r="I174">
            <v>2.0814715756606504E-2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4.2349911608554502E-4</v>
          </cell>
          <cell r="F175">
            <v>3.82489751656286E-3</v>
          </cell>
          <cell r="G175">
            <v>4.2467156826844201E-3</v>
          </cell>
          <cell r="H175">
            <v>3.54910420575238E-3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4.1786100843946799E-4</v>
          </cell>
          <cell r="F176">
            <v>4.1679192735646596E-3</v>
          </cell>
          <cell r="G176">
            <v>7.6606270072299004E-3</v>
          </cell>
          <cell r="H176">
            <v>6.6390366919618603E-3</v>
          </cell>
          <cell r="I176">
            <v>2.17213838683426E-3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0.93789992378121501</v>
          </cell>
          <cell r="F177">
            <v>7.5552222806337053</v>
          </cell>
          <cell r="G177">
            <v>12.389939242728804</v>
          </cell>
          <cell r="H177">
            <v>8.9119423006028118</v>
          </cell>
          <cell r="I177">
            <v>2.5785663591408952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4.9305819644520589E-3</v>
          </cell>
          <cell r="F178">
            <v>4.2186503397802048E-2</v>
          </cell>
          <cell r="G178">
            <v>7.2933257768831625E-2</v>
          </cell>
          <cell r="H178">
            <v>6.2724677481443003E-2</v>
          </cell>
          <cell r="I178">
            <v>1.9461305522595056E-2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1.2708671053946003E-2</v>
          </cell>
          <cell r="F179">
            <v>0.10237428564544325</v>
          </cell>
          <cell r="G179">
            <v>0.16788535559253123</v>
          </cell>
          <cell r="H179">
            <v>0.12075802575342574</v>
          </cell>
          <cell r="I179">
            <v>3.4939923565594791E-2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3.3211041123967398E-4</v>
          </cell>
          <cell r="F180">
            <v>2.8450091043919E-3</v>
          </cell>
          <cell r="G180">
            <v>2.7303356073242898E-3</v>
          </cell>
          <cell r="H180">
            <v>2.3112742635631798E-3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3.2768897521340902E-4</v>
          </cell>
          <cell r="F181">
            <v>3.1160655588537999E-3</v>
          </cell>
          <cell r="G181">
            <v>5.3046418530331204E-3</v>
          </cell>
          <cell r="H181">
            <v>4.9214945073701201E-3</v>
          </cell>
          <cell r="I181">
            <v>1.5850896055404299E-3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0.84465700463583604</v>
          </cell>
          <cell r="F182">
            <v>6.1416946629027382</v>
          </cell>
          <cell r="G182">
            <v>10.282421220633942</v>
          </cell>
          <cell r="H182">
            <v>7.2490928553278682</v>
          </cell>
          <cell r="I182">
            <v>2.202020188984017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5.2096952663160711E-3</v>
          </cell>
          <cell r="F183">
            <v>3.9796844001695288E-2</v>
          </cell>
          <cell r="G183">
            <v>6.9688677674186461E-2</v>
          </cell>
          <cell r="H183">
            <v>5.7187846594952636E-2</v>
          </cell>
          <cell r="I183">
            <v>1.8473335285296044E-2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1.1523287921362027E-2</v>
          </cell>
          <cell r="F184">
            <v>8.3788467433870931E-2</v>
          </cell>
          <cell r="G184">
            <v>0.14027859782583824</v>
          </cell>
          <cell r="H184">
            <v>9.889621903585083E-2</v>
          </cell>
          <cell r="I184">
            <v>3.0041203123929265E-2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3.7601097763542999E-4</v>
          </cell>
          <cell r="F185">
            <v>2.9826010373011302E-3</v>
          </cell>
          <cell r="G185">
            <v>2.9004943958742899E-3</v>
          </cell>
          <cell r="H185">
            <v>2.5216366997759601E-3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3.71005086743353E-4</v>
          </cell>
          <cell r="F186">
            <v>3.29266246397394E-3</v>
          </cell>
          <cell r="G186">
            <v>5.6181141609918496E-3</v>
          </cell>
          <cell r="H186">
            <v>5.10376833768671E-3</v>
          </cell>
          <cell r="I186">
            <v>1.66326750723914E-3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1.05024558915306</v>
          </cell>
          <cell r="F187">
            <v>11.219402546688878</v>
          </cell>
          <cell r="G187">
            <v>18.30042688412663</v>
          </cell>
          <cell r="H187">
            <v>16.425722511089095</v>
          </cell>
          <cell r="I187">
            <v>5.7564792701641894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5.5973904214537415E-3</v>
          </cell>
          <cell r="F188">
            <v>6.3509656457027996E-2</v>
          </cell>
          <cell r="G188">
            <v>0.10899908456707881</v>
          </cell>
          <cell r="H188">
            <v>0.11906532190790231</v>
          </cell>
          <cell r="I188">
            <v>4.4077438540479505E-2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1.4230970042724403E-2</v>
          </cell>
          <cell r="F189">
            <v>0.1520244247518811</v>
          </cell>
          <cell r="G189">
            <v>0.24797326401255601</v>
          </cell>
          <cell r="H189">
            <v>0.22257076573291446</v>
          </cell>
          <cell r="I189">
            <v>7.8001074121465952E-2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4.28965818959988E-4</v>
          </cell>
          <cell r="F190">
            <v>5.0750114923592297E-3</v>
          </cell>
          <cell r="G190">
            <v>4.7921730844346401E-3</v>
          </cell>
          <cell r="H190">
            <v>7.7671632789495203E-3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4.2325493227352002E-4</v>
          </cell>
          <cell r="F191">
            <v>5.4064754760773503E-3</v>
          </cell>
          <cell r="G191">
            <v>9.2662826145539397E-3</v>
          </cell>
          <cell r="H191">
            <v>1.18280083626467E-2</v>
          </cell>
          <cell r="I191">
            <v>4.5480004818290098E-3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0.91523840620858099</v>
          </cell>
          <cell r="F192">
            <v>6.0160035236455682</v>
          </cell>
          <cell r="G192">
            <v>9.8788642433636724</v>
          </cell>
          <cell r="H192">
            <v>7.9061433981115243</v>
          </cell>
          <cell r="I192">
            <v>2.4795877123312939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5.2477185110354789E-3</v>
          </cell>
          <cell r="F193">
            <v>3.6228065221577434E-2</v>
          </cell>
          <cell r="G193">
            <v>6.2222538599378201E-2</v>
          </cell>
          <cell r="H193">
            <v>5.8475148190499454E-2</v>
          </cell>
          <cell r="I193">
            <v>1.9394792048255536E-2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1.2486199266147089E-2</v>
          </cell>
          <cell r="F194">
            <v>8.2073717921494801E-2</v>
          </cell>
          <cell r="G194">
            <v>0.13477304561205555</v>
          </cell>
          <cell r="H194">
            <v>0.10786007364408638</v>
          </cell>
          <cell r="I194">
            <v>3.3827936048175904E-2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3.5197930433992299E-4</v>
          </cell>
          <cell r="F195">
            <v>2.3663795545772999E-3</v>
          </cell>
          <cell r="G195">
            <v>2.2727465886663799E-3</v>
          </cell>
          <cell r="H195">
            <v>2.26631706755556E-3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3.4729335074124099E-4</v>
          </cell>
          <cell r="F196">
            <v>2.6622903233728301E-3</v>
          </cell>
          <cell r="G196">
            <v>4.4704380035881603E-3</v>
          </cell>
          <cell r="H196">
            <v>4.4876117163922397E-3</v>
          </cell>
          <cell r="I196">
            <v>1.5109208257208699E-3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8.9159422555388606</v>
          </cell>
          <cell r="F197">
            <v>3.9366657283954396</v>
          </cell>
          <cell r="G197">
            <v>4.3330548300397496</v>
          </cell>
          <cell r="H197">
            <v>3.0179104377556292</v>
          </cell>
          <cell r="I197">
            <v>2.1155890683217189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1.9767568378713088E-2</v>
          </cell>
          <cell r="F198">
            <v>8.8795557358631056E-3</v>
          </cell>
          <cell r="G198">
            <v>1.0260115061550121E-2</v>
          </cell>
          <cell r="H198">
            <v>8.1057853661837889E-3</v>
          </cell>
          <cell r="I198">
            <v>6.1864574730971927E-3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0.12163631999370905</v>
          </cell>
          <cell r="F199">
            <v>5.3706217304166838E-2</v>
          </cell>
          <cell r="G199">
            <v>5.9113981310228512E-2</v>
          </cell>
          <cell r="H199">
            <v>4.1172038714265037E-2</v>
          </cell>
          <cell r="I199">
            <v>2.8862060959368576E-2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4.3213444490833601E-4</v>
          </cell>
          <cell r="F200">
            <v>6.92339057819401E-5</v>
          </cell>
          <cell r="G200">
            <v>8.63272113452023E-5</v>
          </cell>
          <cell r="H200">
            <v>6.3198135753119995E-5</v>
          </cell>
          <cell r="I200">
            <v>8.5658757925005403E-5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4.3213444490833601E-4</v>
          </cell>
          <cell r="F201">
            <v>1.9690894474382395E-4</v>
          </cell>
          <cell r="G201">
            <v>2.0697792889884793E-4</v>
          </cell>
          <cell r="H201">
            <v>1.5740716148132802E-4</v>
          </cell>
          <cell r="I201">
            <v>1.3096059197488844E-4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0.83360736469632402</v>
          </cell>
          <cell r="F202">
            <v>4.264860981050365</v>
          </cell>
          <cell r="G202">
            <v>6.5179479610961408</v>
          </cell>
          <cell r="H202">
            <v>5.5210217413787612</v>
          </cell>
          <cell r="I202">
            <v>1.82421523611347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4.5425805843564192E-3</v>
          </cell>
          <cell r="F203">
            <v>2.433430275464674E-2</v>
          </cell>
          <cell r="G203">
            <v>3.8781022429734122E-2</v>
          </cell>
          <cell r="H203">
            <v>3.86324073610212E-2</v>
          </cell>
          <cell r="I203">
            <v>1.3451292858142875E-2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1.1372542492446446E-2</v>
          </cell>
          <cell r="F204">
            <v>5.8183642306280529E-2</v>
          </cell>
          <cell r="G204">
            <v>8.8921527436509482E-2</v>
          </cell>
          <cell r="H204">
            <v>7.5320896881019964E-2</v>
          </cell>
          <cell r="I204">
            <v>2.4886974571807316E-2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3.4106999873384801E-4</v>
          </cell>
          <cell r="F205">
            <v>1.767921905712E-3</v>
          </cell>
          <cell r="G205">
            <v>1.54832159434987E-3</v>
          </cell>
          <cell r="H205">
            <v>1.7813857076675601E-3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3.3652928236710899E-4</v>
          </cell>
          <cell r="F206">
            <v>2.0616520842218701E-3</v>
          </cell>
          <cell r="G206">
            <v>3.25630747533192E-3</v>
          </cell>
          <cell r="H206">
            <v>3.44973454685327E-3</v>
          </cell>
          <cell r="I206">
            <v>1.19385307502937E-3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1.96668429225285</v>
          </cell>
          <cell r="F207">
            <v>2.6647185145682752</v>
          </cell>
          <cell r="G207">
            <v>4.2867447998188002</v>
          </cell>
          <cell r="H207">
            <v>4.202779005043471</v>
          </cell>
          <cell r="I207">
            <v>2.2924537184114349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3.1256042407027951E-3</v>
          </cell>
          <cell r="F208">
            <v>4.3142084178170257E-3</v>
          </cell>
          <cell r="G208">
            <v>7.2788627980125134E-3</v>
          </cell>
          <cell r="H208">
            <v>8.0755671469478606E-3</v>
          </cell>
          <cell r="I208">
            <v>4.7283395555022178E-3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2.6830617902494566E-2</v>
          </cell>
          <cell r="F209">
            <v>3.635359501457408E-2</v>
          </cell>
          <cell r="G209">
            <v>5.8482193721948218E-2</v>
          </cell>
          <cell r="H209">
            <v>5.7336684925558982E-2</v>
          </cell>
          <cell r="I209">
            <v>3.1274948409432936E-2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6.2498357796098803E-5</v>
          </cell>
          <cell r="F210">
            <v>3.1831057551889802E-5</v>
          </cell>
          <cell r="G210">
            <v>6.3374623948593103E-5</v>
          </cell>
          <cell r="H210">
            <v>5.1263817105671597E-5</v>
          </cell>
          <cell r="I210">
            <v>4.2273564884134199E-5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6.2498357796098803E-5</v>
          </cell>
          <cell r="F211">
            <v>8.5922627015595039E-5</v>
          </cell>
          <cell r="G211">
            <v>1.3515231075015511E-4</v>
          </cell>
          <cell r="H211">
            <v>1.5301389661332197E-4</v>
          </cell>
          <cell r="I211">
            <v>8.3471280575438196E-5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0.41453244642477705</v>
          </cell>
          <cell r="E212">
            <v>0.35546250888206138</v>
          </cell>
          <cell r="F212">
            <v>0.27711872475354238</v>
          </cell>
          <cell r="G212">
            <v>0.13888202023694643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0.46602232356028894</v>
          </cell>
          <cell r="E213">
            <v>0.37145538309378989</v>
          </cell>
          <cell r="F213">
            <v>0.26190333707447461</v>
          </cell>
          <cell r="G213">
            <v>0.11321791181250292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2.802392949772857E-2</v>
          </cell>
          <cell r="G214">
            <v>1.4010935958711482E-2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8650.0498085727395</v>
          </cell>
          <cell r="E215">
            <v>8043.0988123854904</v>
          </cell>
          <cell r="F215">
            <v>6480.0423790465902</v>
          </cell>
          <cell r="G215">
            <v>4518.4578297656799</v>
          </cell>
          <cell r="H215">
            <v>2810.8481012703401</v>
          </cell>
          <cell r="I215">
            <v>608.94786869725101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116.27459441566036</v>
          </cell>
          <cell r="E216">
            <v>108.11591527812395</v>
          </cell>
          <cell r="F216">
            <v>87.105197784318392</v>
          </cell>
          <cell r="G216">
            <v>60.737436565924028</v>
          </cell>
          <cell r="H216">
            <v>37.783623235941292</v>
          </cell>
          <cell r="I216">
            <v>8.1855212420720775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118.00886505556267</v>
          </cell>
          <cell r="E217">
            <v>109.72849675832857</v>
          </cell>
          <cell r="F217">
            <v>88.40439807703406</v>
          </cell>
          <cell r="G217">
            <v>61.643353748508623</v>
          </cell>
          <cell r="H217">
            <v>38.347177370673172</v>
          </cell>
          <cell r="I217">
            <v>8.3076107598533557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1.0284514716678399</v>
          </cell>
          <cell r="F218">
            <v>1.4559325541514321</v>
          </cell>
          <cell r="G218">
            <v>2.6534083969272859</v>
          </cell>
          <cell r="H218">
            <v>1.853337965753235</v>
          </cell>
          <cell r="I218">
            <v>1.0694564043616959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1.0977046741202352E-3</v>
          </cell>
          <cell r="F219">
            <v>1.5830563123895645E-3</v>
          </cell>
          <cell r="G219">
            <v>3.0531771751658981E-3</v>
          </cell>
          <cell r="H219">
            <v>2.4142264752783434E-3</v>
          </cell>
          <cell r="I219">
            <v>1.5287066740004556E-3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1.4030715848128759E-2</v>
          </cell>
          <cell r="F220">
            <v>1.9862654217618455E-2</v>
          </cell>
          <cell r="G220">
            <v>3.6199296001736506E-2</v>
          </cell>
          <cell r="H220">
            <v>2.5284283298134133E-2</v>
          </cell>
          <cell r="I220">
            <v>1.4590128299613855E-2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1.6292598215589799E-5</v>
          </cell>
          <cell r="F221">
            <v>6.2481342042050603E-6</v>
          </cell>
          <cell r="G221">
            <v>2.6724441995608899E-5</v>
          </cell>
          <cell r="H221">
            <v>1.1224672229877299E-5</v>
          </cell>
          <cell r="I221">
            <v>1.3468177400753899E-5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1.6292598215589799E-5</v>
          </cell>
          <cell r="F222">
            <v>2.0655400795208817E-5</v>
          </cell>
          <cell r="G222">
            <v>4.0444562142660371E-5</v>
          </cell>
          <cell r="H222">
            <v>3.6460892454190471E-5</v>
          </cell>
          <cell r="I222">
            <v>1.7007088080841979E-5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2.5056867198464217E-2</v>
          </cell>
          <cell r="E223">
            <v>0.15117320581217328</v>
          </cell>
          <cell r="F223">
            <v>0.2458772622060684</v>
          </cell>
          <cell r="G223">
            <v>1.7380427942344319</v>
          </cell>
          <cell r="H223">
            <v>2.8160692661128293</v>
          </cell>
          <cell r="I223">
            <v>3.3237508566035237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2.5056867198464214E-2</v>
          </cell>
          <cell r="E224">
            <v>0.15117320581217328</v>
          </cell>
          <cell r="F224">
            <v>0.24587726220606837</v>
          </cell>
          <cell r="G224">
            <v>1.7380427942344314</v>
          </cell>
          <cell r="H224">
            <v>2.8160692661128293</v>
          </cell>
          <cell r="I224">
            <v>3.3237508566035223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2.4275267162372671E-2</v>
          </cell>
          <cell r="E225">
            <v>0.15120097445483546</v>
          </cell>
          <cell r="F225">
            <v>0.24592082710641772</v>
          </cell>
          <cell r="G225">
            <v>1.7382166158959833</v>
          </cell>
          <cell r="H225">
            <v>2.8163509012031214</v>
          </cell>
          <cell r="I225">
            <v>3.3240832649303225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2.4275267162372671E-2</v>
          </cell>
          <cell r="E226">
            <v>0.15120097445483546</v>
          </cell>
          <cell r="F226">
            <v>0.24592082710641772</v>
          </cell>
          <cell r="G226">
            <v>1.7382166158959833</v>
          </cell>
          <cell r="H226">
            <v>2.8163509012031214</v>
          </cell>
          <cell r="I226">
            <v>3.3240832649303225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0.29727754740552598</v>
          </cell>
          <cell r="E227">
            <v>1.90198794629607</v>
          </cell>
          <cell r="F227">
            <v>3.0892559583406398</v>
          </cell>
          <cell r="G227">
            <v>7.6877360608791596</v>
          </cell>
          <cell r="H227">
            <v>8.6861787061282705</v>
          </cell>
          <cell r="I227">
            <v>18.285604833133199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0.29727754740552598</v>
          </cell>
          <cell r="E228">
            <v>2.1652691142146647</v>
          </cell>
          <cell r="F228">
            <v>5.0849108809860377</v>
          </cell>
          <cell r="G228">
            <v>11.593124534830485</v>
          </cell>
          <cell r="H228">
            <v>19.480293295652952</v>
          </cell>
          <cell r="I228">
            <v>22.318051248378133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0.25843976347470499</v>
          </cell>
          <cell r="F229">
            <v>1.0055579425057279</v>
          </cell>
          <cell r="G229">
            <v>1.4953739695584789</v>
          </cell>
          <cell r="H229">
            <v>0.89122937725734497</v>
          </cell>
          <cell r="I229">
            <v>0.75358644286808096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1.8599003591738032E-4</v>
          </cell>
          <cell r="F230">
            <v>7.4061091990963767E-4</v>
          </cell>
          <cell r="G230">
            <v>1.1384471596212942E-3</v>
          </cell>
          <cell r="H230">
            <v>7.8809728100567823E-4</v>
          </cell>
          <cell r="I230">
            <v>7.1746822558452314E-4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3.5257812206644645E-3</v>
          </cell>
          <cell r="F231">
            <v>1.3718389392984023E-2</v>
          </cell>
          <cell r="G231">
            <v>2.0400736283198901E-2</v>
          </cell>
          <cell r="H231">
            <v>1.2158654532842369E-2</v>
          </cell>
          <cell r="I231">
            <v>1.0280851880874235E-2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3.5716565959449901E-8</v>
          </cell>
          <cell r="F232">
            <v>3.2179542334459402E-7</v>
          </cell>
          <cell r="G232">
            <v>3.3421110996210399E-7</v>
          </cell>
          <cell r="H232">
            <v>4.4067985228855399E-7</v>
          </cell>
          <cell r="I232">
            <v>2.09049155834722E-7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3.5716565959449901E-8</v>
          </cell>
          <cell r="F233">
            <v>1.78004849593352E-7</v>
          </cell>
          <cell r="G233">
            <v>8.7454595345401981E-8</v>
          </cell>
          <cell r="H233">
            <v>6.6878100359112806E-7</v>
          </cell>
          <cell r="I233">
            <v>7.0338506874569975E-8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1407.94637278493</v>
          </cell>
          <cell r="E234">
            <v>1167.31251371704</v>
          </cell>
          <cell r="F234">
            <v>847.491133453011</v>
          </cell>
          <cell r="G234">
            <v>362.59537864869202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1.5741659068030045</v>
          </cell>
          <cell r="E235">
            <v>1.3376511290105426</v>
          </cell>
          <cell r="F235">
            <v>1.0065839927106417</v>
          </cell>
          <cell r="G235">
            <v>0.43066256338463926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19.207999628716653</v>
          </cell>
          <cell r="E236">
            <v>15.9251366127837</v>
          </cell>
          <cell r="F236">
            <v>11.561952707408066</v>
          </cell>
          <cell r="G236">
            <v>4.9467309501867929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1.9773445416239353E-2</v>
          </cell>
          <cell r="G237">
            <v>9.886675337871029E-3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4.7867810761712303E-3</v>
          </cell>
          <cell r="F238">
            <v>2.5026561371668098E-2</v>
          </cell>
          <cell r="G238">
            <v>2.3295582091652299E-2</v>
          </cell>
          <cell r="H238">
            <v>3.28379795745323E-2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0.38973925605698501</v>
          </cell>
          <cell r="F239">
            <v>2.0376602262454302</v>
          </cell>
          <cell r="G239">
            <v>1.89672405930817</v>
          </cell>
          <cell r="H239">
            <v>2.6736651470239199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5.2810197297694329E-3</v>
          </cell>
          <cell r="F240">
            <v>2.7610572171347315E-2</v>
          </cell>
          <cell r="G240">
            <v>2.5700868012305908E-2</v>
          </cell>
          <cell r="H240">
            <v>3.6228525027424283E-2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4.9253332468091797E-4</v>
          </cell>
          <cell r="E241">
            <v>1.7053335249275999E-3</v>
          </cell>
          <cell r="F241">
            <v>2.7309786316690701E-3</v>
          </cell>
          <cell r="G241">
            <v>1.5409369223504999E-3</v>
          </cell>
          <cell r="H241">
            <v>7.0473130771290804E-3</v>
          </cell>
          <cell r="I241">
            <v>3.3673333941521699E-4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1.5956038815418709</v>
          </cell>
          <cell r="E242">
            <v>1.5973092150667985</v>
          </cell>
          <cell r="F242">
            <v>2.7276758473077534E-2</v>
          </cell>
          <cell r="G242">
            <v>2.525482880833807E-2</v>
          </cell>
          <cell r="H242">
            <v>3.3470172940805898E-2</v>
          </cell>
          <cell r="I242">
            <v>1.4414059124122011E-3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8.2924752110225083E-2</v>
          </cell>
          <cell r="E243">
            <v>0.18566940634548101</v>
          </cell>
          <cell r="F243">
            <v>0.86061363929449619</v>
          </cell>
          <cell r="G243">
            <v>6.0208906109126792</v>
          </cell>
          <cell r="H243">
            <v>12.155244384141612</v>
          </cell>
          <cell r="I243">
            <v>11.352038249419309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8.292475211022507E-2</v>
          </cell>
          <cell r="E244">
            <v>0.18566940634548099</v>
          </cell>
          <cell r="F244">
            <v>0.86061363929449608</v>
          </cell>
          <cell r="G244">
            <v>6.0208906109126783</v>
          </cell>
          <cell r="H244">
            <v>12.155244384141612</v>
          </cell>
          <cell r="I244">
            <v>11.352038249419309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8.185437073722214E-2</v>
          </cell>
          <cell r="E245">
            <v>0.18570062495281156</v>
          </cell>
          <cell r="F245">
            <v>0.86071868398058149</v>
          </cell>
          <cell r="G245">
            <v>6.021492760181081</v>
          </cell>
          <cell r="H245">
            <v>12.156460030118426</v>
          </cell>
          <cell r="I245">
            <v>11.353173566789112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8.185437073722214E-2</v>
          </cell>
          <cell r="E246">
            <v>0.18570062495281156</v>
          </cell>
          <cell r="F246">
            <v>0.86071868398058149</v>
          </cell>
          <cell r="G246">
            <v>6.021492760181081</v>
          </cell>
          <cell r="H246">
            <v>12.156460030118426</v>
          </cell>
          <cell r="I246">
            <v>11.353173566789112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0.36305542419265402</v>
          </cell>
          <cell r="E247">
            <v>1.0027571587269799</v>
          </cell>
          <cell r="F247">
            <v>10.923856529688299</v>
          </cell>
          <cell r="G247">
            <v>72.4961218199727</v>
          </cell>
          <cell r="H247">
            <v>72.326559271445902</v>
          </cell>
          <cell r="I247">
            <v>169.40117798421699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0.36305542419265402</v>
          </cell>
          <cell r="E248">
            <v>1.3418732564939064</v>
          </cell>
          <cell r="F248">
            <v>12.038588688266932</v>
          </cell>
          <cell r="G248">
            <v>79.208853371370253</v>
          </cell>
          <cell r="H248">
            <v>230.88455711051895</v>
          </cell>
          <cell r="I248">
            <v>219.97465919200482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2.9652791386432806</v>
          </cell>
          <cell r="E249">
            <v>4.7794042192521369</v>
          </cell>
          <cell r="F249">
            <v>11.494553069912721</v>
          </cell>
          <cell r="G249">
            <v>24.701815251618779</v>
          </cell>
          <cell r="H249">
            <v>31.77774250440968</v>
          </cell>
          <cell r="I249">
            <v>18.749022725535397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7.6658638714266342E-2</v>
          </cell>
          <cell r="E250">
            <v>0.12387926301442345</v>
          </cell>
          <cell r="F250">
            <v>0.30178991405424249</v>
          </cell>
          <cell r="G250">
            <v>0.66158075676571049</v>
          </cell>
          <cell r="H250">
            <v>0.88618447890937624</v>
          </cell>
          <cell r="I250">
            <v>0.54304759466428243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4.0179934127957707E-2</v>
          </cell>
          <cell r="E251">
            <v>6.4761574786614248E-2</v>
          </cell>
          <cell r="F251">
            <v>0.15575275162483371</v>
          </cell>
          <cell r="G251">
            <v>0.33471294378887212</v>
          </cell>
          <cell r="H251">
            <v>0.43059271686191836</v>
          </cell>
          <cell r="I251">
            <v>0.2540517984489889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9.9159390516598903E-3</v>
          </cell>
          <cell r="F252">
            <v>6.8844592199423404E-2</v>
          </cell>
          <cell r="G252">
            <v>0.16533381666378399</v>
          </cell>
          <cell r="H252">
            <v>0.14070411262961799</v>
          </cell>
          <cell r="I252">
            <v>0.144730798431872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2.9030612213258953E-2</v>
          </cell>
          <cell r="E253">
            <v>4.2317061442657122E-2</v>
          </cell>
          <cell r="F253">
            <v>0.11113163659525219</v>
          </cell>
          <cell r="G253">
            <v>0.26020541552914228</v>
          </cell>
          <cell r="H253">
            <v>0.38980045304941452</v>
          </cell>
          <cell r="I253">
            <v>0.25384916427621296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16.481105636032499</v>
          </cell>
          <cell r="F254">
            <v>10.571585078143899</v>
          </cell>
          <cell r="G254">
            <v>9.0167389058188103</v>
          </cell>
          <cell r="H254">
            <v>16.118755781618599</v>
          </cell>
          <cell r="I254">
            <v>16.151591896460801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1222.4041121001401</v>
          </cell>
          <cell r="F255">
            <v>784.09479050280402</v>
          </cell>
          <cell r="G255">
            <v>668.771802063368</v>
          </cell>
          <cell r="H255">
            <v>1195.5286122498101</v>
          </cell>
          <cell r="I255">
            <v>1197.9640678979299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16.676727313780866</v>
          </cell>
          <cell r="F256">
            <v>10.697063990488441</v>
          </cell>
          <cell r="G256">
            <v>9.1237626475221063</v>
          </cell>
          <cell r="H256">
            <v>16.310076565481637</v>
          </cell>
          <cell r="I256">
            <v>16.343302426983914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3.1435866156799802E-4</v>
          </cell>
          <cell r="E257">
            <v>3.6796248322477097E-2</v>
          </cell>
          <cell r="F257">
            <v>1.18574500930751E-3</v>
          </cell>
          <cell r="G257">
            <v>1.0289938490740101E-3</v>
          </cell>
          <cell r="H257">
            <v>12.5279847303492</v>
          </cell>
          <cell r="I257">
            <v>3.62357641461552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17.17683627766927</v>
          </cell>
          <cell r="E258">
            <v>17.213632525991745</v>
          </cell>
          <cell r="F258">
            <v>15.305088875348874</v>
          </cell>
          <cell r="G258">
            <v>10.306740524871699</v>
          </cell>
          <cell r="H258">
            <v>16.119406588980542</v>
          </cell>
          <cell r="I258">
            <v>16.15198459668153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6.6438683422332376E-2</v>
          </cell>
          <cell r="E259">
            <v>0.17109341164066641</v>
          </cell>
          <cell r="F259">
            <v>0.47988063657704105</v>
          </cell>
          <cell r="G259">
            <v>2.0534245684492256</v>
          </cell>
          <cell r="H259">
            <v>4.4500613686727748</v>
          </cell>
          <cell r="I259">
            <v>4.210879544985807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6.6438683422332362E-2</v>
          </cell>
          <cell r="E260">
            <v>0.17109341164066641</v>
          </cell>
          <cell r="F260">
            <v>0.47988063657704094</v>
          </cell>
          <cell r="G260">
            <v>2.0534245684492256</v>
          </cell>
          <cell r="H260">
            <v>4.4500613686727739</v>
          </cell>
          <cell r="I260">
            <v>4.2108795449858061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6.5221734037388568E-2</v>
          </cell>
          <cell r="E261">
            <v>0.17112317250280171</v>
          </cell>
          <cell r="F261">
            <v>0.47994760415517757</v>
          </cell>
          <cell r="G261">
            <v>2.053629931443087</v>
          </cell>
          <cell r="H261">
            <v>4.4505064193165547</v>
          </cell>
          <cell r="I261">
            <v>4.2113006750511612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6.5221734037388568E-2</v>
          </cell>
          <cell r="E262">
            <v>0.17112317250280171</v>
          </cell>
          <cell r="F262">
            <v>0.47994760415517757</v>
          </cell>
          <cell r="G262">
            <v>2.053629931443087</v>
          </cell>
          <cell r="H262">
            <v>4.4505064193165547</v>
          </cell>
          <cell r="I262">
            <v>4.2113006750511612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0.40566559202125602</v>
          </cell>
          <cell r="E263">
            <v>1.21420861305085</v>
          </cell>
          <cell r="F263">
            <v>4.9180798257724598</v>
          </cell>
          <cell r="G263">
            <v>10.8496723620826</v>
          </cell>
          <cell r="H263">
            <v>15.260025022010501</v>
          </cell>
          <cell r="I263">
            <v>26.5433755606172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0.40566559202125602</v>
          </cell>
          <cell r="E264">
            <v>1.5918751760230772</v>
          </cell>
          <cell r="F264">
            <v>6.3478234456939022</v>
          </cell>
          <cell r="G264">
            <v>15.739694768286354</v>
          </cell>
          <cell r="H264">
            <v>43.828259843039334</v>
          </cell>
          <cell r="I264">
            <v>37.565499953205737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7.4816711783808501</v>
          </cell>
          <cell r="E265">
            <v>11.730642683876399</v>
          </cell>
          <cell r="F265">
            <v>11.896761050319522</v>
          </cell>
          <cell r="G265">
            <v>11.260509225523958</v>
          </cell>
          <cell r="H265">
            <v>3.2540441736159158</v>
          </cell>
          <cell r="I265">
            <v>1.7289065737805749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0.11179552899145348</v>
          </cell>
          <cell r="E266">
            <v>0.17558978463352823</v>
          </cell>
          <cell r="F266">
            <v>0.17847768492930841</v>
          </cell>
          <cell r="G266">
            <v>0.16981386462899381</v>
          </cell>
          <cell r="H266">
            <v>5.2060901880415525E-2</v>
          </cell>
          <cell r="I266">
            <v>2.8441247306591234E-2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0.10137765824364288</v>
          </cell>
          <cell r="E267">
            <v>0.15895179788450395</v>
          </cell>
          <cell r="F267">
            <v>0.16120272425907209</v>
          </cell>
          <cell r="G267">
            <v>0.15258142582010772</v>
          </cell>
          <cell r="H267">
            <v>4.4092739479890453E-2</v>
          </cell>
          <cell r="I267">
            <v>2.3426918343910249E-2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2.6677862520063001E-3</v>
          </cell>
          <cell r="F268">
            <v>7.5692328615292702E-3</v>
          </cell>
          <cell r="G268">
            <v>8.3093601268618405E-3</v>
          </cell>
          <cell r="H268">
            <v>6.2986520550640801E-3</v>
          </cell>
          <cell r="I268">
            <v>3.9375584433522298E-3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4.2538022842811364E-2</v>
          </cell>
          <cell r="E269">
            <v>6.0744799296767384E-2</v>
          </cell>
          <cell r="F269">
            <v>6.8294674484697407E-2</v>
          </cell>
          <cell r="G269">
            <v>6.8795947145457323E-2</v>
          </cell>
          <cell r="H269">
            <v>2.0848473417964444E-2</v>
          </cell>
          <cell r="I269">
            <v>1.154741091742895E-2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0.1712909572292558</v>
          </cell>
          <cell r="E270">
            <v>0.87767107837663061</v>
          </cell>
          <cell r="F270">
            <v>3.6249910266511636</v>
          </cell>
          <cell r="G270">
            <v>10.705712854687594</v>
          </cell>
          <cell r="H270">
            <v>16.376482240000012</v>
          </cell>
          <cell r="I270">
            <v>15.629198625803358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0.17129095722925577</v>
          </cell>
          <cell r="E271">
            <v>0.8776710783766305</v>
          </cell>
          <cell r="F271">
            <v>3.6249910266511636</v>
          </cell>
          <cell r="G271">
            <v>10.705712854687592</v>
          </cell>
          <cell r="H271">
            <v>16.376482240000012</v>
          </cell>
          <cell r="I271">
            <v>15.629198625803355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0.17002941726362955</v>
          </cell>
          <cell r="E272">
            <v>0.87777150407259552</v>
          </cell>
          <cell r="F272">
            <v>3.6253725367220526</v>
          </cell>
          <cell r="G272">
            <v>10.706783533056475</v>
          </cell>
          <cell r="H272">
            <v>16.378120052024265</v>
          </cell>
          <cell r="I272">
            <v>15.630761702016217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0.17002941726362955</v>
          </cell>
          <cell r="E273">
            <v>0.87777150407259552</v>
          </cell>
          <cell r="F273">
            <v>3.6253725367220526</v>
          </cell>
          <cell r="G273">
            <v>10.706783533056475</v>
          </cell>
          <cell r="H273">
            <v>16.378120052024265</v>
          </cell>
          <cell r="I273">
            <v>15.630761702016217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0.54149855238812905</v>
          </cell>
          <cell r="E274">
            <v>9.4812939458599903</v>
          </cell>
          <cell r="F274">
            <v>45.745971694557703</v>
          </cell>
          <cell r="G274">
            <v>113.72421254588301</v>
          </cell>
          <cell r="H274">
            <v>121.919402707091</v>
          </cell>
          <cell r="I274">
            <v>251.316716952359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0.54149855238812905</v>
          </cell>
          <cell r="E275">
            <v>9.8807944905079701</v>
          </cell>
          <cell r="F275">
            <v>54.441409272590896</v>
          </cell>
          <cell r="G275">
            <v>154.93681945817889</v>
          </cell>
          <cell r="H275">
            <v>264.76901534877499</v>
          </cell>
          <cell r="I275">
            <v>305.47962535795358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13.96304838593354</v>
          </cell>
          <cell r="E276">
            <v>8.4361561955817397</v>
          </cell>
          <cell r="F276">
            <v>9.7594161684279008</v>
          </cell>
          <cell r="G276">
            <v>9.9773795853163314</v>
          </cell>
          <cell r="H276">
            <v>5.0574851915433765</v>
          </cell>
          <cell r="I276">
            <v>1.6499131157890301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0.13800845829049382</v>
          </cell>
          <cell r="E277">
            <v>8.3502267106913469E-2</v>
          </cell>
          <cell r="F277">
            <v>9.6777967113137686E-2</v>
          </cell>
          <cell r="G277">
            <v>9.9263758685709344E-2</v>
          </cell>
          <cell r="H277">
            <v>5.150678091841171E-2</v>
          </cell>
          <cell r="I277">
            <v>1.7764233083519664E-2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0.18920119764137611</v>
          </cell>
          <cell r="E278">
            <v>0.11431105956072814</v>
          </cell>
          <cell r="F278">
            <v>0.13224141149631299</v>
          </cell>
          <cell r="G278">
            <v>0.13519484532948947</v>
          </cell>
          <cell r="H278">
            <v>6.8529609641509295E-2</v>
          </cell>
          <cell r="I278">
            <v>2.2356546284404165E-2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1.5146563954543601E-3</v>
          </cell>
          <cell r="F279">
            <v>3.3048155122421901E-3</v>
          </cell>
          <cell r="G279">
            <v>3.1660398572618299E-3</v>
          </cell>
          <cell r="H279">
            <v>2.0272148395255401E-3</v>
          </cell>
          <cell r="I279">
            <v>1.7072619199131199E-3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5.2912906610059408E-2</v>
          </cell>
          <cell r="E280">
            <v>3.3892851339802667E-2</v>
          </cell>
          <cell r="F280">
            <v>3.7188504795645949E-2</v>
          </cell>
          <cell r="G280">
            <v>4.0307691120702871E-2</v>
          </cell>
          <cell r="H280">
            <v>1.9693203339023989E-2</v>
          </cell>
          <cell r="I280">
            <v>6.7837466633261095E-3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4722.4682975366104</v>
          </cell>
          <cell r="E281">
            <v>4324.1711173528502</v>
          </cell>
          <cell r="F281">
            <v>3655.2082118511598</v>
          </cell>
          <cell r="G281">
            <v>1130.10061696462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18.303685966983629</v>
          </cell>
          <cell r="E282">
            <v>17.141327778217914</v>
          </cell>
          <cell r="F282">
            <v>14.973093215196384</v>
          </cell>
          <cell r="G282">
            <v>4.8784993126517362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63.990085332474393</v>
          </cell>
          <cell r="E283">
            <v>58.593104571176859</v>
          </cell>
          <cell r="F283">
            <v>49.528566556248819</v>
          </cell>
          <cell r="G283">
            <v>15.313016490035558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1.656249170666507</v>
          </cell>
          <cell r="G284">
            <v>0.83078136746839371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9.2521961779704505</v>
          </cell>
          <cell r="E285">
            <v>8.9410935033409071</v>
          </cell>
          <cell r="F285">
            <v>10.266562218820257</v>
          </cell>
          <cell r="G285">
            <v>10.026644442157155</v>
          </cell>
          <cell r="H285">
            <v>9.9818113906042942</v>
          </cell>
          <cell r="I285">
            <v>2.0526121911408013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8.4724249110510991E-2</v>
          </cell>
          <cell r="E286">
            <v>8.1978822518417635E-2</v>
          </cell>
          <cell r="F286">
            <v>9.4228360628634128E-2</v>
          </cell>
          <cell r="G286">
            <v>9.2185630494843865E-2</v>
          </cell>
          <cell r="H286">
            <v>9.2270091491281889E-2</v>
          </cell>
          <cell r="I286">
            <v>1.9776898318637846E-2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0.12536851189661863</v>
          </cell>
          <cell r="E287">
            <v>0.12115302850055421</v>
          </cell>
          <cell r="F287">
            <v>0.13911330919810647</v>
          </cell>
          <cell r="G287">
            <v>0.13586239081513754</v>
          </cell>
          <cell r="H287">
            <v>0.13525489689165712</v>
          </cell>
          <cell r="I287">
            <v>2.7813173321691066E-2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9.8632576988315498E-4</v>
          </cell>
          <cell r="F288">
            <v>1.69059101045589E-3</v>
          </cell>
          <cell r="G288">
            <v>1.35876852635934E-3</v>
          </cell>
          <cell r="H288">
            <v>1.0532468250314001E-3</v>
          </cell>
          <cell r="I288">
            <v>8.9262279882158302E-4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3.2535305753636834E-2</v>
          </cell>
          <cell r="E289">
            <v>3.4633975478448355E-2</v>
          </cell>
          <cell r="F289">
            <v>3.6317550558013681E-2</v>
          </cell>
          <cell r="G289">
            <v>3.7648751056037787E-2</v>
          </cell>
          <cell r="H289">
            <v>3.6975313079924611E-2</v>
          </cell>
          <cell r="I289">
            <v>6.9006991605228916E-3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3899.2858470045599</v>
          </cell>
          <cell r="E290">
            <v>3569.8642325252699</v>
          </cell>
          <cell r="F290">
            <v>2510.65010606037</v>
          </cell>
          <cell r="G290">
            <v>988.48294928273697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18.034516232768045</v>
          </cell>
          <cell r="E291">
            <v>17.236369710787507</v>
          </cell>
          <cell r="F291">
            <v>12.887476246345951</v>
          </cell>
          <cell r="G291">
            <v>5.5761949158304143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53.196259849994043</v>
          </cell>
          <cell r="E292">
            <v>48.702104127220601</v>
          </cell>
          <cell r="F292">
            <v>34.251706767535737</v>
          </cell>
          <cell r="G292">
            <v>13.485442691442536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0.70274420006106841</v>
          </cell>
          <cell r="G293">
            <v>0.35263313549324038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5.2289784531061147E-3</v>
          </cell>
          <cell r="F294">
            <v>8.7121974381897012E-3</v>
          </cell>
          <cell r="G294">
            <v>1.8186098166835238E-2</v>
          </cell>
          <cell r="H294">
            <v>3.9053807947935032E-2</v>
          </cell>
          <cell r="I294">
            <v>4.5796978757149887E-2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2.870840022066559E-3</v>
          </cell>
          <cell r="F295">
            <v>4.7832144098516145E-3</v>
          </cell>
          <cell r="G295">
            <v>9.9846229872239331E-3</v>
          </cell>
          <cell r="H295">
            <v>2.0459341885694055E-2</v>
          </cell>
          <cell r="I295">
            <v>2.2487161998743916E-2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6.7305969799429663E-3</v>
          </cell>
          <cell r="E296">
            <v>1.5158279615595691E-2</v>
          </cell>
          <cell r="F296">
            <v>4.9514107968895903E-2</v>
          </cell>
          <cell r="G296">
            <v>0.10800657518304192</v>
          </cell>
          <cell r="H296">
            <v>0.19240413440171186</v>
          </cell>
          <cell r="I296">
            <v>0.21306727886047402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4.4777003811461913E-3</v>
          </cell>
          <cell r="E297">
            <v>1.0084430046032641E-2</v>
          </cell>
          <cell r="F297">
            <v>3.2940516388832698E-2</v>
          </cell>
          <cell r="G297">
            <v>7.1854114026524266E-2</v>
          </cell>
          <cell r="H297">
            <v>0.12107114653258187</v>
          </cell>
          <cell r="I297">
            <v>0.12360742940663984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6.1076099816692224E-3</v>
          </cell>
          <cell r="F298">
            <v>9.278024739059693E-3</v>
          </cell>
          <cell r="G298">
            <v>1.8950170837735949E-2</v>
          </cell>
          <cell r="H298">
            <v>3.8938584864395061E-2</v>
          </cell>
          <cell r="I298">
            <v>4.520232193542318E-2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3.3532307183506758E-3</v>
          </cell>
          <cell r="F299">
            <v>5.0938677574381792E-3</v>
          </cell>
          <cell r="G299">
            <v>1.0404118003900859E-2</v>
          </cell>
          <cell r="H299">
            <v>2.0398606276881868E-2</v>
          </cell>
          <cell r="I299">
            <v>2.2195377320986188E-2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3.2961667327935831E-2</v>
          </cell>
          <cell r="F302">
            <v>0.19652044784691258</v>
          </cell>
          <cell r="G302">
            <v>1.2948477943766208</v>
          </cell>
          <cell r="H302">
            <v>3.9659970721085567</v>
          </cell>
          <cell r="I302">
            <v>5.0957007597331749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2.3524471323606657E-2</v>
          </cell>
          <cell r="F303">
            <v>0.14025502999840331</v>
          </cell>
          <cell r="G303">
            <v>0.92412223884779054</v>
          </cell>
          <cell r="H303">
            <v>2.6062928260112246</v>
          </cell>
          <cell r="I303">
            <v>3.0665787002827058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D304">
            <v>4.3955271833399896E-4</v>
          </cell>
          <cell r="E304">
            <v>4.2139467315271684E-3</v>
          </cell>
          <cell r="F304">
            <v>3.636172916374756E-2</v>
          </cell>
          <cell r="G304">
            <v>9.0418355188312469E-2</v>
          </cell>
          <cell r="H304">
            <v>0.19188350347423036</v>
          </cell>
          <cell r="I304">
            <v>0.21035479444584188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D305">
            <v>2.9242359634414902E-4</v>
          </cell>
          <cell r="E305">
            <v>2.8034349615817951E-3</v>
          </cell>
          <cell r="F305">
            <v>2.4190562742181416E-2</v>
          </cell>
          <cell r="G305">
            <v>6.0153104501103144E-2</v>
          </cell>
          <cell r="H305">
            <v>0.12072923764777933</v>
          </cell>
          <cell r="I305">
            <v>0.12200838636455882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131.21275820995601</v>
          </cell>
          <cell r="E306">
            <v>107.083690661891</v>
          </cell>
          <cell r="F306">
            <v>74.476068349748004</v>
          </cell>
          <cell r="G306">
            <v>32.021132920867103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1.3710935028142373</v>
          </cell>
          <cell r="E307">
            <v>1.1422816504526345</v>
          </cell>
          <cell r="F307">
            <v>0.81878077958617745</v>
          </cell>
          <cell r="G307">
            <v>0.36947147225716037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1.7779506532514353</v>
          </cell>
          <cell r="E308">
            <v>1.450998518453813</v>
          </cell>
          <cell r="F308">
            <v>1.0091608177472633</v>
          </cell>
          <cell r="G308">
            <v>0.43389068998464919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0.35822953866602858</v>
          </cell>
          <cell r="G309">
            <v>0.17429682495364951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3.5500230709268152E-2</v>
          </cell>
          <cell r="F310">
            <v>7.3304412118027309E-2</v>
          </cell>
          <cell r="G310">
            <v>0.14900924162152157</v>
          </cell>
          <cell r="H310">
            <v>0.23558524881682585</v>
          </cell>
          <cell r="I310">
            <v>0.25323806383106234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2.6504586559643089E-2</v>
          </cell>
          <cell r="F311">
            <v>5.4729310130335662E-2</v>
          </cell>
          <cell r="G311">
            <v>0.11125077961009709</v>
          </cell>
          <cell r="H311">
            <v>0.16701009412868531</v>
          </cell>
          <cell r="I311">
            <v>0.1666277610320375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1.3878492187378235E-2</v>
          </cell>
          <cell r="F312">
            <v>0.12573641692460888</v>
          </cell>
          <cell r="G312">
            <v>0.85497490006220955</v>
          </cell>
          <cell r="H312">
            <v>2.7614163160757283</v>
          </cell>
          <cell r="I312">
            <v>3.4463676414493389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9.9049659177942954E-3</v>
          </cell>
          <cell r="F313">
            <v>8.9737048337027864E-2</v>
          </cell>
          <cell r="G313">
            <v>0.61018856597314242</v>
          </cell>
          <cell r="H313">
            <v>1.8211511708043175</v>
          </cell>
          <cell r="I313">
            <v>2.0815339113756521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2.2088065757029495E-2</v>
          </cell>
          <cell r="F314">
            <v>5.5985551364184052E-2</v>
          </cell>
          <cell r="G314">
            <v>0.12401275453341952</v>
          </cell>
          <cell r="H314">
            <v>0.22380534035106597</v>
          </cell>
          <cell r="I314">
            <v>0.23960416652103306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1.6491021018616527E-2</v>
          </cell>
          <cell r="F315">
            <v>4.1798992924120967E-2</v>
          </cell>
          <cell r="G315">
            <v>9.258832186047361E-2</v>
          </cell>
          <cell r="H315">
            <v>0.15866816655801555</v>
          </cell>
          <cell r="I315">
            <v>0.15771101041988031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3.0361171300461303</v>
          </cell>
          <cell r="E316">
            <v>3.8901253538235312</v>
          </cell>
          <cell r="F316">
            <v>5.1670036821684313</v>
          </cell>
          <cell r="G316">
            <v>6.9810675417059338</v>
          </cell>
          <cell r="H316">
            <v>8.8498254788706774</v>
          </cell>
          <cell r="I316">
            <v>8.6327605176041189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1.7257253561764267E-2</v>
          </cell>
          <cell r="E317">
            <v>2.2111426121745392E-2</v>
          </cell>
          <cell r="F317">
            <v>2.9369187313401018E-2</v>
          </cell>
          <cell r="G317">
            <v>3.968030465846728E-2</v>
          </cell>
          <cell r="H317">
            <v>5.0302302488544885E-2</v>
          </cell>
          <cell r="I317">
            <v>4.9068507837185513E-2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5.3831864007910082E-2</v>
          </cell>
          <cell r="E318">
            <v>6.8973853791197359E-2</v>
          </cell>
          <cell r="F318">
            <v>9.1613540463979223E-2</v>
          </cell>
          <cell r="G318">
            <v>0.12377779329265848</v>
          </cell>
          <cell r="H318">
            <v>0.15691179927075655</v>
          </cell>
          <cell r="I318">
            <v>0.15306312974475386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6.6944074019547998E-4</v>
          </cell>
          <cell r="E319">
            <v>2.3785061970244001E-4</v>
          </cell>
          <cell r="F319">
            <v>5.3547766345941796E-4</v>
          </cell>
          <cell r="G319">
            <v>1.3925730068886E-3</v>
          </cell>
          <cell r="H319">
            <v>1.6155252049564299E-3</v>
          </cell>
          <cell r="I319">
            <v>3.25724428072001E-3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1.2517579290192357E-3</v>
          </cell>
          <cell r="E320">
            <v>1.5930624556704351E-3</v>
          </cell>
          <cell r="F320">
            <v>2.1150552106540882E-3</v>
          </cell>
          <cell r="G320">
            <v>2.9901449096911927E-3</v>
          </cell>
          <cell r="H320">
            <v>4.0705281333730586E-3</v>
          </cell>
          <cell r="I320">
            <v>4.4536709593485189E-3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2.316021069057192E-2</v>
          </cell>
          <cell r="E321">
            <v>6.2310933599806703E-2</v>
          </cell>
          <cell r="F321">
            <v>0.20967388253159783</v>
          </cell>
          <cell r="G321">
            <v>0.87187128027673055</v>
          </cell>
          <cell r="H321">
            <v>2.3211462247923249</v>
          </cell>
          <cell r="I321">
            <v>3.9567597073598391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3.3991272295020171E-2</v>
          </cell>
          <cell r="E322">
            <v>9.1451150390879435E-2</v>
          </cell>
          <cell r="F322">
            <v>0.30772958543019213</v>
          </cell>
          <cell r="G322">
            <v>1.2796090022686353</v>
          </cell>
          <cell r="H322">
            <v>3.4066492061573532</v>
          </cell>
          <cell r="I322">
            <v>5.8071706866459136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1.8236249715145899E-3</v>
          </cell>
          <cell r="F323">
            <v>1.0539817327498801E-2</v>
          </cell>
          <cell r="G323">
            <v>4.7756340915939097E-2</v>
          </cell>
          <cell r="H323">
            <v>0.105318929499119</v>
          </cell>
          <cell r="I323">
            <v>0.29549731799576001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1.6974983814920727E-3</v>
          </cell>
          <cell r="E324">
            <v>4.3975779779432149E-3</v>
          </cell>
          <cell r="F324">
            <v>1.4934968481255343E-2</v>
          </cell>
          <cell r="G324">
            <v>6.1641114123353442E-2</v>
          </cell>
          <cell r="H324">
            <v>0.2068161901795893</v>
          </cell>
          <cell r="I324">
            <v>0.3646375070055981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1.5293928229104874E-3</v>
          </cell>
          <cell r="E325">
            <v>3.96290249458964E-3</v>
          </cell>
          <cell r="F325">
            <v>7.711931752462332E-3</v>
          </cell>
          <cell r="G325">
            <v>1.4737156895319152E-2</v>
          </cell>
          <cell r="H325">
            <v>2.799183914087951E-2</v>
          </cell>
          <cell r="I325">
            <v>4.8760805829654925E-2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4.0386063287605562E-3</v>
          </cell>
          <cell r="E326">
            <v>1.0252056447608755E-2</v>
          </cell>
          <cell r="F326">
            <v>1.9254689551224453E-2</v>
          </cell>
          <cell r="G326">
            <v>3.4312231830277394E-2</v>
          </cell>
          <cell r="H326">
            <v>5.8079369804695379E-2</v>
          </cell>
          <cell r="I326">
            <v>9.1795693015803495E-2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3.7603491540041497E-5</v>
          </cell>
          <cell r="F327">
            <v>9.7240415134183903E-5</v>
          </cell>
          <cell r="G327">
            <v>2.2539043139514E-4</v>
          </cell>
          <cell r="H327">
            <v>3.12031947185704E-4</v>
          </cell>
          <cell r="I327">
            <v>8.7519988206642002E-4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3.3382671330179109E-6</v>
          </cell>
          <cell r="E328">
            <v>3.6535512109991594E-5</v>
          </cell>
          <cell r="F328">
            <v>1.1826035413366175E-4</v>
          </cell>
          <cell r="G328">
            <v>2.7178892634072897E-4</v>
          </cell>
          <cell r="H328">
            <v>5.9701159255351184E-4</v>
          </cell>
          <cell r="I328">
            <v>1.0756385428393992E-3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1.7865924893009342E-3</v>
          </cell>
          <cell r="E329">
            <v>3.715316483575357E-3</v>
          </cell>
          <cell r="F329">
            <v>6.1339247756507682E-3</v>
          </cell>
          <cell r="G329">
            <v>1.0920524512772256E-2</v>
          </cell>
          <cell r="H329">
            <v>2.6440312743992674E-2</v>
          </cell>
          <cell r="I329">
            <v>4.4181290651193666E-2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6.4924337247001885E-3</v>
          </cell>
          <cell r="E330">
            <v>1.3264736645889627E-2</v>
          </cell>
          <cell r="F330">
            <v>2.1278989533272823E-2</v>
          </cell>
          <cell r="G330">
            <v>3.5698603200522622E-2</v>
          </cell>
          <cell r="H330">
            <v>7.5823512199952911E-2</v>
          </cell>
          <cell r="I330">
            <v>0.11513086231489317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2.72601192177079E-5</v>
          </cell>
          <cell r="F331">
            <v>5.6795612712466498E-5</v>
          </cell>
          <cell r="G331">
            <v>1.2326804686404799E-4</v>
          </cell>
          <cell r="H331">
            <v>2.8091895748555499E-4</v>
          </cell>
          <cell r="I331">
            <v>7.6050715371956995E-4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1.0847154759053398E-5</v>
          </cell>
          <cell r="E332">
            <v>3.0550877835233497E-5</v>
          </cell>
          <cell r="F332">
            <v>7.6336066492792591E-5</v>
          </cell>
          <cell r="G332">
            <v>1.7797448271650451E-4</v>
          </cell>
          <cell r="H332">
            <v>5.5841209088280908E-4</v>
          </cell>
          <cell r="I332">
            <v>9.4544335339128067E-4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1.4299027668773455E-3</v>
          </cell>
          <cell r="E333">
            <v>3.0138602700541012E-3</v>
          </cell>
          <cell r="F333">
            <v>4.1652668339758978E-3</v>
          </cell>
          <cell r="G333">
            <v>5.7770771861956121E-3</v>
          </cell>
          <cell r="H333">
            <v>7.0692453306687849E-3</v>
          </cell>
          <cell r="I333">
            <v>9.4241265422216249E-3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7.8149400729431804E-3</v>
          </cell>
          <cell r="E334">
            <v>1.6190346987541543E-2</v>
          </cell>
          <cell r="F334">
            <v>2.1916617033388677E-2</v>
          </cell>
          <cell r="G334">
            <v>2.8910057605566027E-2</v>
          </cell>
          <cell r="H334">
            <v>3.0265189901845568E-2</v>
          </cell>
          <cell r="I334">
            <v>3.6551265892486036E-2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1.9027757618207302E-5</v>
          </cell>
          <cell r="F335">
            <v>2.3700950690867599E-5</v>
          </cell>
          <cell r="G335">
            <v>4.38929102888619E-5</v>
          </cell>
          <cell r="H335">
            <v>7.9466260473981605E-5</v>
          </cell>
          <cell r="I335">
            <v>1.6389635457875399E-4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2.2931610508930991E-6</v>
          </cell>
          <cell r="E336">
            <v>1.8142215866968682E-5</v>
          </cell>
          <cell r="F336">
            <v>3.0666459175863138E-5</v>
          </cell>
          <cell r="G336">
            <v>6.4294764568703221E-5</v>
          </cell>
          <cell r="H336">
            <v>1.4202267034634308E-4</v>
          </cell>
          <cell r="I336">
            <v>1.9060449598845816E-4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5.0137678487843882E-4</v>
          </cell>
          <cell r="F337">
            <v>1.7942063494416735E-3</v>
          </cell>
          <cell r="G337">
            <v>1.7104439242086355E-3</v>
          </cell>
          <cell r="H337">
            <v>2.0757105314243504E-3</v>
          </cell>
          <cell r="I337">
            <v>1.3406538551077761E-3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3.965512685738636E-3</v>
          </cell>
          <cell r="F338">
            <v>1.3748119635852998E-2</v>
          </cell>
          <cell r="G338">
            <v>1.2348482541363589E-2</v>
          </cell>
          <cell r="H338">
            <v>1.3157114606656953E-2</v>
          </cell>
          <cell r="I338">
            <v>7.8753466309946438E-3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1.2108627148079599E-5</v>
          </cell>
          <cell r="F339">
            <v>1.6219958138680299E-5</v>
          </cell>
          <cell r="G339">
            <v>2.0605373605049201E-5</v>
          </cell>
          <cell r="H339">
            <v>3.2939999653966597E-5</v>
          </cell>
          <cell r="I339">
            <v>1.6899819978392401E-5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1.2108627148079599E-5</v>
          </cell>
          <cell r="F340">
            <v>2.0113117055396719E-5</v>
          </cell>
          <cell r="G340">
            <v>1.52904355831427E-5</v>
          </cell>
          <cell r="H340">
            <v>3.4954643780437099E-5</v>
          </cell>
          <cell r="I340">
            <v>1.7336180309780979E-5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4.5394824047330723E-2</v>
          </cell>
          <cell r="E341">
            <v>0.27539277187959954</v>
          </cell>
          <cell r="F341">
            <v>0.44660104186299565</v>
          </cell>
          <cell r="G341">
            <v>1.0066927719920047</v>
          </cell>
          <cell r="H341">
            <v>1.7449375084139593</v>
          </cell>
          <cell r="I341">
            <v>2.1170442545396448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2.50568671984642E-2</v>
          </cell>
          <cell r="E342">
            <v>0.15201028437095201</v>
          </cell>
          <cell r="F342">
            <v>0.2465131924509544</v>
          </cell>
          <cell r="G342">
            <v>0.55567055554961986</v>
          </cell>
          <cell r="H342">
            <v>0.90604259847689661</v>
          </cell>
          <cell r="I342">
            <v>0.99534249529878849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3.6945987380409399E-3</v>
          </cell>
          <cell r="E343">
            <v>2.3882960217463799E-2</v>
          </cell>
          <cell r="F343">
            <v>3.9403500087734203E-2</v>
          </cell>
          <cell r="G343">
            <v>0.100706079383653</v>
          </cell>
          <cell r="H343">
            <v>0.120263528521199</v>
          </cell>
          <cell r="I343">
            <v>0.26840756027725399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5.1596861544451859E-3</v>
          </cell>
          <cell r="E344">
            <v>2.9113262423682579E-2</v>
          </cell>
          <cell r="F344">
            <v>6.6313372546010579E-2</v>
          </cell>
          <cell r="G344">
            <v>0.15143283705616001</v>
          </cell>
          <cell r="H344">
            <v>0.26434704791533192</v>
          </cell>
          <cell r="I344">
            <v>0.3212791964352994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15.909816564592299</v>
          </cell>
          <cell r="E345">
            <v>19.881988306429999</v>
          </cell>
          <cell r="F345">
            <v>334.49465334920802</v>
          </cell>
          <cell r="G345">
            <v>401.74426090505602</v>
          </cell>
          <cell r="H345">
            <v>87.9871149587904</v>
          </cell>
          <cell r="I345">
            <v>127.535310641664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0.30748060971333224</v>
          </cell>
          <cell r="E346">
            <v>0.41344906770729706</v>
          </cell>
          <cell r="F346">
            <v>6.0906549573325508</v>
          </cell>
          <cell r="G346">
            <v>7.1514433276697211</v>
          </cell>
          <cell r="H346">
            <v>1.6028574694128905</v>
          </cell>
          <cell r="I346">
            <v>2.3280619067626249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0.28208894618071412</v>
          </cell>
          <cell r="E347">
            <v>0.35251752316365226</v>
          </cell>
          <cell r="F347">
            <v>5.9307562650568766</v>
          </cell>
          <cell r="G347">
            <v>7.1231251933520543</v>
          </cell>
          <cell r="H347">
            <v>1.5600552297657877</v>
          </cell>
          <cell r="I347">
            <v>2.2612643730791571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2.6372462925642812E-2</v>
          </cell>
          <cell r="E348">
            <v>5.8685531935486382E-2</v>
          </cell>
          <cell r="F348">
            <v>0.10545404467343925</v>
          </cell>
          <cell r="G348">
            <v>3.3296837045600054E-2</v>
          </cell>
          <cell r="H348">
            <v>3.1298876734850295E-2</v>
          </cell>
          <cell r="I348">
            <v>4.4792384082164897E-2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3.5837927724617848E-3</v>
          </cell>
          <cell r="F349">
            <v>7.3891537462315318E-2</v>
          </cell>
          <cell r="G349">
            <v>1.7851882093350906E-2</v>
          </cell>
          <cell r="H349">
            <v>1.6635120946975505E-2</v>
          </cell>
          <cell r="I349">
            <v>2.9455312558508358E-2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1.70864818122859E-3</v>
          </cell>
          <cell r="E350">
            <v>6.6897742681847695E-5</v>
          </cell>
          <cell r="F350">
            <v>1.32825501890625E-3</v>
          </cell>
          <cell r="G350">
            <v>9.4016239456911997E-5</v>
          </cell>
          <cell r="H350">
            <v>1.2584946837008001E-4</v>
          </cell>
          <cell r="I350">
            <v>2.5363307524581703E-4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0.96132634126287264</v>
          </cell>
          <cell r="E351">
            <v>0.96139323900555451</v>
          </cell>
          <cell r="F351">
            <v>0.96272149402446072</v>
          </cell>
          <cell r="G351">
            <v>0.96281551026391765</v>
          </cell>
          <cell r="H351">
            <v>0.9630881326768459</v>
          </cell>
          <cell r="I351">
            <v>0.48497742210603573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0.12138510844013478</v>
          </cell>
          <cell r="E352">
            <v>0.27361147386477719</v>
          </cell>
          <cell r="F352">
            <v>1.2613854611114541</v>
          </cell>
          <cell r="G352">
            <v>7.7566248690446873</v>
          </cell>
          <cell r="H352">
            <v>16.713650889050744</v>
          </cell>
          <cell r="I352">
            <v>16.874255494958554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8.2924752110225111E-2</v>
          </cell>
          <cell r="E353">
            <v>0.18691883985044142</v>
          </cell>
          <cell r="F353">
            <v>0.86172083233501806</v>
          </cell>
          <cell r="G353">
            <v>5.2989712061324425</v>
          </cell>
          <cell r="H353">
            <v>10.751440442423815</v>
          </cell>
          <cell r="I353">
            <v>9.8133246758607964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2.5271838379199501E-3</v>
          </cell>
          <cell r="E354">
            <v>7.0556453343679302E-3</v>
          </cell>
          <cell r="F354">
            <v>7.8131898252003298E-2</v>
          </cell>
          <cell r="G354">
            <v>0.53319317412495904</v>
          </cell>
          <cell r="H354">
            <v>0.563728947168599</v>
          </cell>
          <cell r="I354">
            <v>1.40392239143594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9.8071929769067336E-3</v>
          </cell>
          <cell r="E355">
            <v>2.052049625773697E-2</v>
          </cell>
          <cell r="F355">
            <v>9.6610976630026768E-2</v>
          </cell>
          <cell r="G355">
            <v>0.58868723101354792</v>
          </cell>
          <cell r="H355">
            <v>1.7582527848777028</v>
          </cell>
          <cell r="I355">
            <v>1.7782771663889818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2.4895964461596119E-2</v>
          </cell>
          <cell r="E356">
            <v>2.2976038621591546E-2</v>
          </cell>
          <cell r="F356">
            <v>1.7001956267173539E-2</v>
          </cell>
          <cell r="G356">
            <v>8.6882968495737203E-3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3.6121791869887607E-2</v>
          </cell>
          <cell r="E357">
            <v>3.3028328167379412E-2</v>
          </cell>
          <cell r="F357">
            <v>2.4106614279015212E-2</v>
          </cell>
          <cell r="G357">
            <v>1.2318901284238837E-2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1.2963800445698996E-3</v>
          </cell>
          <cell r="G358">
            <v>6.492381012465295E-4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8.8858598198523334E-2</v>
          </cell>
          <cell r="E359">
            <v>0.23077173245065269</v>
          </cell>
          <cell r="F359">
            <v>0.64360856868637195</v>
          </cell>
          <cell r="G359">
            <v>1.5065936527127659</v>
          </cell>
          <cell r="H359">
            <v>4.1732622434569722</v>
          </cell>
          <cell r="I359">
            <v>3.7755141398112704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6.6438683422332348E-2</v>
          </cell>
          <cell r="E360">
            <v>0.17254571179322153</v>
          </cell>
          <cell r="F360">
            <v>0.48121967721481418</v>
          </cell>
          <cell r="G360">
            <v>1.1264649765805341</v>
          </cell>
          <cell r="H360">
            <v>2.9281312132413007</v>
          </cell>
          <cell r="I360">
            <v>2.4143759481439391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2.4511069199927601E-3</v>
          </cell>
          <cell r="E361">
            <v>7.4146553750310401E-3</v>
          </cell>
          <cell r="F361">
            <v>3.0520483722839699E-2</v>
          </cell>
          <cell r="G361">
            <v>6.9204235426081395E-2</v>
          </cell>
          <cell r="H361">
            <v>0.103049549812692</v>
          </cell>
          <cell r="I361">
            <v>0.190379955227507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6.6663751088090334E-3</v>
          </cell>
          <cell r="E362">
            <v>1.5804871523191679E-2</v>
          </cell>
          <cell r="F362">
            <v>4.5143816749171908E-2</v>
          </cell>
          <cell r="G362">
            <v>0.1041506269761131</v>
          </cell>
          <cell r="H362">
            <v>0.2896264767480205</v>
          </cell>
          <cell r="I362">
            <v>0.26197985755655478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0.22181715165966195</v>
          </cell>
          <cell r="E363">
            <v>1.1385408139171145</v>
          </cell>
          <cell r="F363">
            <v>4.6961133544185918</v>
          </cell>
          <cell r="G363">
            <v>12.978202034574085</v>
          </cell>
          <cell r="H363">
            <v>20.76460714871855</v>
          </cell>
          <cell r="I363">
            <v>21.611731450009149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0.17129095722925566</v>
          </cell>
          <cell r="E364">
            <v>0.87920047841775506</v>
          </cell>
          <cell r="F364">
            <v>3.6264181814473013</v>
          </cell>
          <cell r="G364">
            <v>10.021987177203197</v>
          </cell>
          <cell r="H364">
            <v>15.058491176069728</v>
          </cell>
          <cell r="I364">
            <v>14.225342792952192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3.3564279731282702E-3</v>
          </cell>
          <cell r="E365">
            <v>5.9348206387270903E-2</v>
          </cell>
          <cell r="F365">
            <v>0.290644537119288</v>
          </cell>
          <cell r="G365">
            <v>0.74107697127427796</v>
          </cell>
          <cell r="H365">
            <v>0.83729274841574197</v>
          </cell>
          <cell r="I365">
            <v>1.8238860153676799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1.8549777996042658E-2</v>
          </cell>
          <cell r="E366">
            <v>8.9573794546671109E-2</v>
          </cell>
          <cell r="F366">
            <v>0.37163452263708474</v>
          </cell>
          <cell r="G366">
            <v>1.0231079554606433</v>
          </cell>
          <cell r="H366">
            <v>1.7844910380821726</v>
          </cell>
          <cell r="I366">
            <v>2.1772729470179679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0.66778879129725299</v>
          </cell>
          <cell r="F367">
            <v>2.562642592389504</v>
          </cell>
          <cell r="G367">
            <v>0.97383000969903499</v>
          </cell>
          <cell r="H367">
            <v>1.4394299938325412</v>
          </cell>
          <cell r="I367">
            <v>1.117163150537906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1.4236395032165229E-3</v>
          </cell>
          <cell r="F368">
            <v>5.6737794754617016E-3</v>
          </cell>
          <cell r="G368">
            <v>2.2194372759318996E-3</v>
          </cell>
          <cell r="H368">
            <v>3.7770107215556216E-3</v>
          </cell>
          <cell r="I368">
            <v>3.1330258225223907E-3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1.1840226796050584E-2</v>
          </cell>
          <cell r="F369">
            <v>4.5436925396977065E-2</v>
          </cell>
          <cell r="G369">
            <v>1.726648953367085E-2</v>
          </cell>
          <cell r="H369">
            <v>2.5521808401286188E-2</v>
          </cell>
          <cell r="I369">
            <v>1.9807857279040861E-2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2.9933161332802901E-5</v>
          </cell>
          <cell r="F370">
            <v>8.9170158700557499E-5</v>
          </cell>
          <cell r="G370">
            <v>1.0369767240855601E-5</v>
          </cell>
          <cell r="H370">
            <v>3.5128308490647103E-5</v>
          </cell>
          <cell r="I370">
            <v>2.84793476154621E-5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2.9933161332802901E-5</v>
          </cell>
          <cell r="F371">
            <v>1.1862585771437633E-4</v>
          </cell>
          <cell r="G371">
            <v>2.3200178927663005E-5</v>
          </cell>
          <cell r="H371">
            <v>5.9742352955433298E-5</v>
          </cell>
          <cell r="I371">
            <v>4.955058283467144E-5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3.4304164016484896E-3</v>
          </cell>
          <cell r="F372">
            <v>7.0847827553263566E-3</v>
          </cell>
          <cell r="G372">
            <v>1.2489426271879055E-2</v>
          </cell>
          <cell r="H372">
            <v>2.0209390095654759E-2</v>
          </cell>
          <cell r="I372">
            <v>8.0400703032026274E-2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7.3755989909576438E-3</v>
          </cell>
          <cell r="F373">
            <v>1.4813615270114801E-2</v>
          </cell>
          <cell r="G373">
            <v>2.4889646668788984E-2</v>
          </cell>
          <cell r="H373">
            <v>3.5894703146072009E-2</v>
          </cell>
          <cell r="I373">
            <v>0.13365563078757661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2.2391015357966799E-4</v>
          </cell>
          <cell r="F374">
            <v>2.87561602620219E-4</v>
          </cell>
          <cell r="G374">
            <v>4.4714730485878498E-4</v>
          </cell>
          <cell r="H374">
            <v>8.2145406103671995E-4</v>
          </cell>
          <cell r="I374">
            <v>6.0675224291371404E-3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2.2391015357966799E-4</v>
          </cell>
          <cell r="F375">
            <v>5.1072204341931211E-4</v>
          </cell>
          <cell r="G375">
            <v>9.2649859023605089E-4</v>
          </cell>
          <cell r="H375">
            <v>1.6032485212846205E-3</v>
          </cell>
          <cell r="I375">
            <v>6.6020758066911286E-3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0.565386967405204</v>
          </cell>
          <cell r="F376">
            <v>1.3838870615064058</v>
          </cell>
          <cell r="G376">
            <v>1.5344239732563931</v>
          </cell>
          <cell r="H376">
            <v>2.104688333344408</v>
          </cell>
          <cell r="I376">
            <v>1.4638919917753728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8.5207100278362504E-4</v>
          </cell>
          <cell r="F377">
            <v>2.1431783504510318E-3</v>
          </cell>
          <cell r="G377">
            <v>2.4587445359645493E-3</v>
          </cell>
          <cell r="H377">
            <v>3.863504964010913E-3</v>
          </cell>
          <cell r="I377">
            <v>2.8468432038569512E-3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1.002459162065965E-2</v>
          </cell>
          <cell r="F378">
            <v>2.4537004636638396E-2</v>
          </cell>
          <cell r="G378">
            <v>2.7206098816602693E-2</v>
          </cell>
          <cell r="H378">
            <v>3.7317169030929229E-2</v>
          </cell>
          <cell r="I378">
            <v>2.5955531769066901E-2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1.3544488597187601E-5</v>
          </cell>
          <cell r="F379">
            <v>1.9503107418906801E-5</v>
          </cell>
          <cell r="G379">
            <v>1.0162461772249401E-5</v>
          </cell>
          <cell r="H379">
            <v>3.3025853932109502E-5</v>
          </cell>
          <cell r="I379">
            <v>1.8681758220717399E-5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1.3544488597187601E-5</v>
          </cell>
          <cell r="F380">
            <v>3.2780901259215398E-5</v>
          </cell>
          <cell r="G380">
            <v>2.7641389636432299E-5</v>
          </cell>
          <cell r="H380">
            <v>5.9850184438757552E-5</v>
          </cell>
          <cell r="I380">
            <v>3.8934446419595243E-5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1.1108048261836299</v>
          </cell>
          <cell r="E381">
            <v>3.8636481903088464</v>
          </cell>
          <cell r="F381">
            <v>9.772983179369124</v>
          </cell>
          <cell r="G381">
            <v>12.735865004767652</v>
          </cell>
          <cell r="H381">
            <v>31.667080802799259</v>
          </cell>
          <cell r="I381">
            <v>2.1296493349444527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1.8778991718973882E-3</v>
          </cell>
          <cell r="E382">
            <v>6.7060791673370854E-3</v>
          </cell>
          <cell r="F382">
            <v>1.7607596983445408E-2</v>
          </cell>
          <cell r="G382">
            <v>2.3799477429677623E-2</v>
          </cell>
          <cell r="H382">
            <v>6.9675227169200049E-2</v>
          </cell>
          <cell r="I382">
            <v>4.7862793039507821E-3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1.5154226823787585E-2</v>
          </cell>
          <cell r="E383">
            <v>5.2710070809124702E-2</v>
          </cell>
          <cell r="F383">
            <v>0.13332855633518578</v>
          </cell>
          <cell r="G383">
            <v>0.17374986363939507</v>
          </cell>
          <cell r="H383">
            <v>0.43202020194814811</v>
          </cell>
          <cell r="I383">
            <v>2.9053879057905213E-2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1.00172278418817E-4</v>
          </cell>
          <cell r="F384">
            <v>2.0969058486388801E-4</v>
          </cell>
          <cell r="G384">
            <v>1.9291590760604901E-4</v>
          </cell>
          <cell r="H384">
            <v>1.28075440567173E-3</v>
          </cell>
          <cell r="I384">
            <v>2.6889470017370201E-5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4.5127917128838805E-7</v>
          </cell>
          <cell r="E385">
            <v>9.9937603600095486E-5</v>
          </cell>
          <cell r="F385">
            <v>3.0582112839381046E-4</v>
          </cell>
          <cell r="G385">
            <v>4.8477158753181069E-4</v>
          </cell>
          <cell r="H385">
            <v>1.4975323673889465E-3</v>
          </cell>
          <cell r="I385">
            <v>8.5503432370159977E-5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0.531939936675072</v>
          </cell>
          <cell r="F386">
            <v>1.1991975455079391</v>
          </cell>
          <cell r="G386">
            <v>1.754603663805703</v>
          </cell>
          <cell r="H386">
            <v>1.4825064509813122</v>
          </cell>
          <cell r="I386">
            <v>1.043044433152692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5.3214868972416599E-4</v>
          </cell>
          <cell r="F387">
            <v>1.2299939684107882E-3</v>
          </cell>
          <cell r="G387">
            <v>1.87020509282683E-3</v>
          </cell>
          <cell r="H387">
            <v>1.8164827182664148E-3</v>
          </cell>
          <cell r="I387">
            <v>1.3845031647343089E-3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9.4315591609055362E-3</v>
          </cell>
          <cell r="F388">
            <v>2.1262367828154948E-2</v>
          </cell>
          <cell r="G388">
            <v>3.1109994039108212E-2</v>
          </cell>
          <cell r="H388">
            <v>2.6285575372009116E-2</v>
          </cell>
          <cell r="I388">
            <v>1.8493695623274672E-2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4.8260042656685002E-6</v>
          </cell>
          <cell r="F389">
            <v>5.9840733324942601E-6</v>
          </cell>
          <cell r="G389">
            <v>7.0213087002645002E-6</v>
          </cell>
          <cell r="H389">
            <v>1.0549607775678799E-5</v>
          </cell>
          <cell r="I389">
            <v>1.0559290980920199E-5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4.8260042656685002E-6</v>
          </cell>
          <cell r="F390">
            <v>1.0458722402917958E-5</v>
          </cell>
          <cell r="G390">
            <v>1.4487076614369029E-5</v>
          </cell>
          <cell r="H390">
            <v>2.2754608490180669E-5</v>
          </cell>
          <cell r="I390">
            <v>1.3774228722185596E-5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8.7280101596789095</v>
          </cell>
          <cell r="E391">
            <v>7.3974642342320118</v>
          </cell>
          <cell r="F391">
            <v>10.14043863299813</v>
          </cell>
          <cell r="G391">
            <v>11.385946725951785</v>
          </cell>
          <cell r="H391">
            <v>4.1770826581634157</v>
          </cell>
          <cell r="I391">
            <v>1.7447999405242451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1.0414772255827959E-2</v>
          </cell>
          <cell r="E392">
            <v>8.8966389648792079E-3</v>
          </cell>
          <cell r="F392">
            <v>1.2385902724746722E-2</v>
          </cell>
          <cell r="G392">
            <v>1.4512863089454372E-2</v>
          </cell>
          <cell r="H392">
            <v>6.2196203403208205E-3</v>
          </cell>
          <cell r="I392">
            <v>2.7295553971164086E-3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0.11907244419752945</v>
          </cell>
          <cell r="E393">
            <v>0.10092038518733976</v>
          </cell>
          <cell r="F393">
            <v>0.13834159117323491</v>
          </cell>
          <cell r="G393">
            <v>0.15533351604299847</v>
          </cell>
          <cell r="H393">
            <v>5.698612084806854E-2</v>
          </cell>
          <cell r="I393">
            <v>2.3803546255446704E-2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2.0869064988902998E-5</v>
          </cell>
          <cell r="F394">
            <v>4.9493522259807898E-5</v>
          </cell>
          <cell r="G394">
            <v>7.6832617300228904E-5</v>
          </cell>
          <cell r="H394">
            <v>4.12950885248378E-5</v>
          </cell>
          <cell r="I394">
            <v>9.6404372083889104E-6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1.840208848156514E-4</v>
          </cell>
          <cell r="E395">
            <v>1.563256278005544E-4</v>
          </cell>
          <cell r="F395">
            <v>2.0800334417865634E-4</v>
          </cell>
          <cell r="G395">
            <v>2.2593911116912109E-4</v>
          </cell>
          <cell r="H395">
            <v>1.0592640533160827E-4</v>
          </cell>
          <cell r="I395">
            <v>3.4454740436757167E-5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0.22334150977881001</v>
          </cell>
          <cell r="F396">
            <v>1.1796310554014289</v>
          </cell>
          <cell r="G396">
            <v>1.631889753201313</v>
          </cell>
          <cell r="H396">
            <v>0.98606623604898402</v>
          </cell>
          <cell r="I396">
            <v>0.825526917651762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1.4924740064491398E-4</v>
          </cell>
          <cell r="F397">
            <v>8.0801978251745957E-4</v>
          </cell>
          <cell r="G397">
            <v>1.1554506827687232E-3</v>
          </cell>
          <cell r="H397">
            <v>8.0888446672623725E-4</v>
          </cell>
          <cell r="I397">
            <v>7.2582244876704175E-4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3.9599558471420226E-3</v>
          </cell>
          <cell r="F398">
            <v>2.0915444244706174E-2</v>
          </cell>
          <cell r="G398">
            <v>2.8934215482292764E-2</v>
          </cell>
          <cell r="H398">
            <v>1.7483443901577741E-2</v>
          </cell>
          <cell r="I398">
            <v>1.4637002086024139E-2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5.0513826087162902E-8</v>
          </cell>
          <cell r="F399">
            <v>9.4408420419106403E-7</v>
          </cell>
          <cell r="G399">
            <v>3.0068647195780398E-7</v>
          </cell>
          <cell r="H399">
            <v>5.7134110057826002E-7</v>
          </cell>
          <cell r="I399">
            <v>2.0879554906433201E-7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5.0513826087162902E-8</v>
          </cell>
          <cell r="F400">
            <v>8.6764845780671204E-7</v>
          </cell>
          <cell r="G400">
            <v>1.5147563010346799E-7</v>
          </cell>
          <cell r="H400">
            <v>7.8420761447552486E-7</v>
          </cell>
          <cell r="I400">
            <v>6.2646541871416003E-8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47.539460020326601</v>
          </cell>
          <cell r="E401">
            <v>55.102016747133668</v>
          </cell>
          <cell r="F401">
            <v>101.49358783306718</v>
          </cell>
          <cell r="G401">
            <v>164.9526129074832</v>
          </cell>
          <cell r="H401">
            <v>52.89220063365903</v>
          </cell>
          <cell r="I401">
            <v>3.4936341263910577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3.7583755373987997E-2</v>
          </cell>
          <cell r="E402">
            <v>4.3773325059324082E-2</v>
          </cell>
          <cell r="F402">
            <v>8.3478262651580884E-2</v>
          </cell>
          <cell r="G402">
            <v>0.14763308232338415</v>
          </cell>
          <cell r="H402">
            <v>5.2092431929318658E-2</v>
          </cell>
          <cell r="I402">
            <v>3.6481708914753003E-3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0.64856016398808358</v>
          </cell>
          <cell r="E403">
            <v>0.75173283420373282</v>
          </cell>
          <cell r="F403">
            <v>1.384632849018651</v>
          </cell>
          <cell r="G403">
            <v>2.2503767108797237</v>
          </cell>
          <cell r="H403">
            <v>0.7215852746747482</v>
          </cell>
          <cell r="I403">
            <v>4.7662129964407378E-2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4.1567125800334698E-5</v>
          </cell>
          <cell r="F404">
            <v>7.0081169757011004E-4</v>
          </cell>
          <cell r="G404">
            <v>1.7614903725259199E-3</v>
          </cell>
          <cell r="H404">
            <v>1.47298814601126E-4</v>
          </cell>
          <cell r="I404">
            <v>7.63274897153448E-6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7.3505084648073794E-4</v>
          </cell>
          <cell r="E405">
            <v>8.3555731937266862E-4</v>
          </cell>
          <cell r="F405">
            <v>1.542030111745433E-3</v>
          </cell>
          <cell r="G405">
            <v>2.7372241537794943E-3</v>
          </cell>
          <cell r="H405">
            <v>9.7372354460199264E-4</v>
          </cell>
          <cell r="I405">
            <v>5.6089714364112899E-5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4.3256494651176123</v>
          </cell>
          <cell r="E406">
            <v>3.6877781165050996</v>
          </cell>
          <cell r="F406">
            <v>5.2465076959441426</v>
          </cell>
          <cell r="G406">
            <v>3.436409374300966</v>
          </cell>
          <cell r="H406">
            <v>1.2096912934125901</v>
          </cell>
          <cell r="I406">
            <v>0.95397891032081295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2.280642995149418E-3</v>
          </cell>
          <cell r="E407">
            <v>1.961290876198272E-3</v>
          </cell>
          <cell r="F407">
            <v>2.816439789706123E-3</v>
          </cell>
          <cell r="G407">
            <v>1.9211696804157113E-3</v>
          </cell>
          <cell r="H407">
            <v>8.0882012989018208E-4</v>
          </cell>
          <cell r="I407">
            <v>6.8272440154819737E-4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5.9012953139394329E-2</v>
          </cell>
          <cell r="E408">
            <v>5.0310751930492524E-2</v>
          </cell>
          <cell r="F408">
            <v>7.1575821227068723E-2</v>
          </cell>
          <cell r="G408">
            <v>4.6881437575729372E-2</v>
          </cell>
          <cell r="H408">
            <v>1.6503291861017576E-2</v>
          </cell>
          <cell r="I408">
            <v>1.3014719103967414E-2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3.53557543699173E-7</v>
          </cell>
          <cell r="F409">
            <v>5.0981275162554999E-7</v>
          </cell>
          <cell r="G409">
            <v>4.7958782562993895E-7</v>
          </cell>
          <cell r="H409">
            <v>7.0862740908297904E-7</v>
          </cell>
          <cell r="I409">
            <v>2.3783712855266099E-7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9.5129465252392175E-6</v>
          </cell>
          <cell r="E410">
            <v>-7.2417365549230261E-6</v>
          </cell>
          <cell r="F410">
            <v>-2.0034451160524668E-6</v>
          </cell>
          <cell r="G410">
            <v>5.2241445477052977E-8</v>
          </cell>
          <cell r="H410">
            <v>1.154364882813421E-6</v>
          </cell>
          <cell r="I410">
            <v>6.1764079813354988E-8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9.0390539360423895E-3</v>
          </cell>
          <cell r="E411">
            <v>1.18224165945935E-2</v>
          </cell>
          <cell r="F411">
            <v>1.19628605291545E-2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1.5946957935996185E-3</v>
          </cell>
          <cell r="E412">
            <v>1.6720749002656298E-3</v>
          </cell>
          <cell r="F412">
            <v>1.0640624264369152E-3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1.6026691375961677E-4</v>
          </cell>
          <cell r="E413">
            <v>2.0961731550697615E-4</v>
          </cell>
          <cell r="F413">
            <v>2.1210745619068246E-4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1.4427121468813319E-5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1.25935951115556</v>
          </cell>
          <cell r="E415">
            <v>1.27322409773781</v>
          </cell>
          <cell r="F415">
            <v>1.2505941189375001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0.23999441905304203</v>
          </cell>
          <cell r="E416">
            <v>0.19436376481043441</v>
          </cell>
          <cell r="F416">
            <v>0.11978695966148488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1.718089374018502E-2</v>
          </cell>
          <cell r="E417">
            <v>1.7370042261088826E-2</v>
          </cell>
          <cell r="F417">
            <v>1.7061311308833548E-2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2.2769870823538233E-3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3.2556184136224534E-2</v>
          </cell>
          <cell r="E419">
            <v>8.9530262315769465E-2</v>
          </cell>
          <cell r="F419">
            <v>0.30581225045408544</v>
          </cell>
          <cell r="G419">
            <v>1.6237349349280086</v>
          </cell>
          <cell r="H419">
            <v>3.7025796913323274</v>
          </cell>
          <cell r="I419">
            <v>5.9616161125324325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3.2556184136224534E-2</v>
          </cell>
          <cell r="E420">
            <v>8.9530262315769465E-2</v>
          </cell>
          <cell r="F420">
            <v>0.30581225045408544</v>
          </cell>
          <cell r="G420">
            <v>1.6237349349280086</v>
          </cell>
          <cell r="H420">
            <v>3.7025796913323274</v>
          </cell>
          <cell r="I420">
            <v>5.9616161125324325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2.3421810053595098E-2</v>
          </cell>
          <cell r="E421">
            <v>2.0167510579452999E-2</v>
          </cell>
          <cell r="F421">
            <v>3.1712578875503002E-2</v>
          </cell>
          <cell r="G421">
            <v>0.10579260782821499</v>
          </cell>
          <cell r="H421">
            <v>0.17962293298126</v>
          </cell>
          <cell r="I421">
            <v>0.50627498279941896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2.3421810053595098E-2</v>
          </cell>
          <cell r="E422">
            <v>4.3589320633048198E-2</v>
          </cell>
          <cell r="F422">
            <v>7.5301899508551096E-2</v>
          </cell>
          <cell r="G422">
            <v>0.17213825676117001</v>
          </cell>
          <cell r="H422">
            <v>0.391842360730911</v>
          </cell>
          <cell r="I422">
            <v>0.63031059242847798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1.6479802509179096E-3</v>
          </cell>
          <cell r="H423">
            <v>7.2285752511118597E-3</v>
          </cell>
          <cell r="I423">
            <v>7.1036958177867785E-3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7.0305796281285539E-3</v>
          </cell>
          <cell r="H424">
            <v>2.8012823890791353E-2</v>
          </cell>
          <cell r="I424">
            <v>2.4728980246074547E-2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3.0481448012638701E-5</v>
          </cell>
          <cell r="H425">
            <v>7.1534578700527599E-5</v>
          </cell>
          <cell r="I425">
            <v>1.05899397886302E-4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3.0481448012638701E-5</v>
          </cell>
          <cell r="H426">
            <v>1.3785957764310568E-4</v>
          </cell>
          <cell r="I426">
            <v>1.5219523333296307E-4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1.0961772354822958E-3</v>
          </cell>
          <cell r="H427">
            <v>7.951339608967543E-3</v>
          </cell>
          <cell r="I427">
            <v>7.0777181541911063E-3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6.4823620217443825E-3</v>
          </cell>
          <cell r="H428">
            <v>4.2580842855564204E-2</v>
          </cell>
          <cell r="I428">
            <v>3.4461820137932427E-2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1.6650143515451101E-5</v>
          </cell>
          <cell r="H429">
            <v>8.1964346798703798E-5</v>
          </cell>
          <cell r="I429">
            <v>8.2755228560783001E-5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1.6650143515451101E-5</v>
          </cell>
          <cell r="H430">
            <v>1.5064024254999548E-4</v>
          </cell>
          <cell r="I430">
            <v>1.3512117475201549E-4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5.7661349008447682E-4</v>
          </cell>
          <cell r="H431">
            <v>1.9806748563900387E-3</v>
          </cell>
          <cell r="I431">
            <v>2.3413267795069069E-3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5.0978842779160396E-3</v>
          </cell>
          <cell r="H432">
            <v>1.5810033894388589E-2</v>
          </cell>
          <cell r="I432">
            <v>1.6494847252057424E-2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4.9575623182846002E-6</v>
          </cell>
          <cell r="H433">
            <v>1.29466952579405E-5</v>
          </cell>
          <cell r="I433">
            <v>3.0535177633153898E-5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4.9575623182846002E-6</v>
          </cell>
          <cell r="H434">
            <v>2.6994345646549156E-5</v>
          </cell>
          <cell r="I434">
            <v>3.4740936488182618E-5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93.078058720487704</v>
          </cell>
          <cell r="E435">
            <v>91.783775259994798</v>
          </cell>
          <cell r="F435">
            <v>67.177405460777507</v>
          </cell>
          <cell r="G435">
            <v>32.213275640619102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0.62278471949886494</v>
          </cell>
          <cell r="E436">
            <v>0.62809976603566287</v>
          </cell>
          <cell r="F436">
            <v>0.47505485454435697</v>
          </cell>
          <cell r="G436">
            <v>0.24006295705297639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1.2612203078656867</v>
          </cell>
          <cell r="E437">
            <v>1.2436825915988461</v>
          </cell>
          <cell r="F437">
            <v>0.91026294662300145</v>
          </cell>
          <cell r="G437">
            <v>0.43649424987288793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4.3893137773225378E-2</v>
          </cell>
          <cell r="G438">
            <v>2.1944589303698522E-2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3.4202939221360945E-4</v>
          </cell>
          <cell r="H439">
            <v>7.8195047751266982E-4</v>
          </cell>
          <cell r="I439">
            <v>7.3623051545733083E-4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4.506514996149083E-3</v>
          </cell>
          <cell r="H440">
            <v>9.3004338648289258E-3</v>
          </cell>
          <cell r="I440">
            <v>7.9757598389335761E-3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4.4633981890491599E-8</v>
          </cell>
          <cell r="H441">
            <v>4.83179607575123E-7</v>
          </cell>
          <cell r="I441">
            <v>2.10266680057428E-7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4.4633981890491599E-8</v>
          </cell>
          <cell r="H442">
            <v>5.9790498972138008E-7</v>
          </cell>
          <cell r="I442">
            <v>1.08018215948369E-7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19.157061659436</v>
          </cell>
          <cell r="E446">
            <v>19.514629955905399</v>
          </cell>
          <cell r="F446">
            <v>17.827970860725198</v>
          </cell>
          <cell r="G446">
            <v>18.965091746349199</v>
          </cell>
          <cell r="H446">
            <v>21.444051969838299</v>
          </cell>
          <cell r="I446">
            <v>22.063306192784399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20.250143382285149</v>
          </cell>
          <cell r="E447">
            <v>39.764773338190452</v>
          </cell>
          <cell r="F447">
            <v>55.697790176666736</v>
          </cell>
          <cell r="G447">
            <v>67.097054157272154</v>
          </cell>
          <cell r="H447">
            <v>72.399893508475671</v>
          </cell>
          <cell r="I447">
            <v>55.270168480586108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32.96366244374115</v>
          </cell>
          <cell r="E448">
            <v>29.95107529829416</v>
          </cell>
          <cell r="F448">
            <v>30.047625191141542</v>
          </cell>
          <cell r="G448">
            <v>33.108802361900615</v>
          </cell>
          <cell r="H448">
            <v>8.3994025117600692</v>
          </cell>
          <cell r="I448">
            <v>1.2958496159876101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0.3053167885069521</v>
          </cell>
          <cell r="E449">
            <v>0.28921464476938458</v>
          </cell>
          <cell r="F449">
            <v>0.27711253867608926</v>
          </cell>
          <cell r="G449">
            <v>0.29341080004733133</v>
          </cell>
          <cell r="H449">
            <v>6.8950911133249554E-2</v>
          </cell>
          <cell r="I449">
            <v>1.1029857677932423E-2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0.44666209273362112</v>
          </cell>
          <cell r="E450">
            <v>0.40584112870317285</v>
          </cell>
          <cell r="F450">
            <v>0.40714939283389662</v>
          </cell>
          <cell r="G450">
            <v>0.44862875829133581</v>
          </cell>
          <cell r="H450">
            <v>0.1138130421647706</v>
          </cell>
          <cell r="I450">
            <v>1.7558937886011039E-2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4.8851056188665097E-4</v>
          </cell>
          <cell r="F451">
            <v>1.0352446819255399E-2</v>
          </cell>
          <cell r="G451">
            <v>9.9130869921867804E-3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3.6132567482696137E-2</v>
          </cell>
          <cell r="E452">
            <v>3.061330626687081E-2</v>
          </cell>
          <cell r="F452">
            <v>4.035289398961199E-2</v>
          </cell>
          <cell r="G452">
            <v>4.2991264836560211E-2</v>
          </cell>
          <cell r="H452">
            <v>1.0011848146066957E-2</v>
          </cell>
          <cell r="I452">
            <v>1.5683744279304881E-3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6.9181432010391664</v>
          </cell>
          <cell r="H453">
            <v>12.091651779521667</v>
          </cell>
          <cell r="I453">
            <v>12.10414911277109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7.6720572116411459E-3</v>
          </cell>
          <cell r="H454">
            <v>1.1308703233405999E-2</v>
          </cell>
          <cell r="I454">
            <v>2.7321942161647524E-2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8.1881517327054044E-3</v>
          </cell>
          <cell r="H455">
            <v>1.1192163046138423E-2</v>
          </cell>
          <cell r="I455">
            <v>2.6497798631175989E-2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9.9108897317141936E-3</v>
          </cell>
          <cell r="H456">
            <v>9.7246386107909914E-3</v>
          </cell>
          <cell r="I456">
            <v>1.737740240564976E-2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1.4088637629719247E-2</v>
          </cell>
          <cell r="H457">
            <v>1.4475345250721543E-2</v>
          </cell>
          <cell r="I457">
            <v>1.6387561009020363E-2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1.1832560888738355</v>
          </cell>
          <cell r="H458">
            <v>1.9096365792852517</v>
          </cell>
          <cell r="I458">
            <v>2.3281755192026274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0.72333342561435576</v>
          </cell>
          <cell r="H459">
            <v>1.403639122059388</v>
          </cell>
          <cell r="I459">
            <v>1.538634084762702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0.92863444124971539</v>
          </cell>
          <cell r="H460">
            <v>1.5218765561382219</v>
          </cell>
          <cell r="I460">
            <v>1.7965004190418514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0.68549965529358603</v>
          </cell>
          <cell r="H461">
            <v>1.3179835195026053</v>
          </cell>
          <cell r="I461">
            <v>1.4038901403181234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6.7172894351345575E-2</v>
          </cell>
          <cell r="H462">
            <v>0.20326626401809242</v>
          </cell>
          <cell r="I462">
            <v>0.17517612111623312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0.13971175194397906</v>
          </cell>
          <cell r="H463">
            <v>0.25208657412058122</v>
          </cell>
          <cell r="I463">
            <v>0.21495485633840131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0.51317321928640225</v>
          </cell>
          <cell r="H464">
            <v>1.2816076597227846</v>
          </cell>
          <cell r="I464">
            <v>1.2930710387997628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0.31359398479673878</v>
          </cell>
          <cell r="H465">
            <v>0.35398879300523445</v>
          </cell>
          <cell r="I465">
            <v>0.24120750121965984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5.7946631869460509E-2</v>
          </cell>
          <cell r="H466">
            <v>0.38775325338050853</v>
          </cell>
          <cell r="I466">
            <v>0.55525399742397896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0.41507861405612323</v>
          </cell>
          <cell r="H467">
            <v>0.49248754192939759</v>
          </cell>
          <cell r="I467">
            <v>0.34486810687317443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0.59112891602706086</v>
          </cell>
          <cell r="H468">
            <v>1.0148225061362768</v>
          </cell>
          <cell r="I468">
            <v>0.59824413577654445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0.59625596309340168</v>
          </cell>
          <cell r="H469">
            <v>1.1699818577317067</v>
          </cell>
          <cell r="I469">
            <v>0.930959246062257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7.2044814018029465E-2</v>
          </cell>
          <cell r="H470">
            <v>8.2085920053320771E-2</v>
          </cell>
          <cell r="I470">
            <v>4.5481377261905827E-2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6.7412823010092257E-2</v>
          </cell>
          <cell r="H471">
            <v>6.5029616885892386E-2</v>
          </cell>
          <cell r="I471">
            <v>4.5324999567056594E-2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3.6246021484795131E-2</v>
          </cell>
          <cell r="H472">
            <v>3.2115206492979671E-2</v>
          </cell>
          <cell r="I472">
            <v>2.4581752588926194E-2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3.8656469179071618E-2</v>
          </cell>
          <cell r="H473">
            <v>4.0463179274793336E-2</v>
          </cell>
          <cell r="I473">
            <v>2.9535713680293424E-2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0.34678335951907202</v>
          </cell>
          <cell r="H474">
            <v>0.29633545183557847</v>
          </cell>
          <cell r="I474">
            <v>0.15462448890802488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0.11635732034446372</v>
          </cell>
          <cell r="H475">
            <v>0.23008065406911021</v>
          </cell>
          <cell r="I475">
            <v>0.30686995096413244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0.78070978641742605</v>
          </cell>
          <cell r="H476">
            <v>0.28880066718412301</v>
          </cell>
          <cell r="I476">
            <v>0.96225916503729103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0.78070978641742605</v>
          </cell>
          <cell r="H477">
            <v>1.7734220923611939</v>
          </cell>
          <cell r="I477">
            <v>1.574001630837053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1.41092676653173</v>
          </cell>
          <cell r="F478">
            <v>1.4092367898168101</v>
          </cell>
          <cell r="G478">
            <v>1.40986677712138</v>
          </cell>
          <cell r="H478">
            <v>1.54349849820118E-6</v>
          </cell>
          <cell r="I478">
            <v>1.5734458783794699E-6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0.57182935031241655</v>
          </cell>
          <cell r="F479">
            <v>0.57114442582883707</v>
          </cell>
          <cell r="G479">
            <v>0.57139975108003138</v>
          </cell>
          <cell r="H479">
            <v>6.2555886270708547E-7</v>
          </cell>
          <cell r="I479">
            <v>6.3769612692031377E-7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3.6392810369732698E-3</v>
          </cell>
          <cell r="E480">
            <v>1.40762666109152</v>
          </cell>
          <cell r="F480">
            <v>5.3546563274901404E-4</v>
          </cell>
          <cell r="G480">
            <v>7.4766678034780202E-4</v>
          </cell>
          <cell r="H480">
            <v>2.3610570553753498E-6</v>
          </cell>
          <cell r="I480">
            <v>2.5082088817636399E-6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3.6392810369732698E-3</v>
          </cell>
          <cell r="E481">
            <v>1.4112659421285001</v>
          </cell>
          <cell r="F481">
            <v>1.410752324024753</v>
          </cell>
          <cell r="G481">
            <v>1.41030875635644</v>
          </cell>
          <cell r="H481">
            <v>1.5812262880166017E-6</v>
          </cell>
          <cell r="I481">
            <v>1.5812262606739987E-6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32.618224982728051</v>
          </cell>
          <cell r="E482">
            <v>44.735728846560285</v>
          </cell>
          <cell r="F482">
            <v>69.222655799246297</v>
          </cell>
          <cell r="G482">
            <v>109.61193418615622</v>
          </cell>
          <cell r="H482">
            <v>38.149779325216535</v>
          </cell>
          <cell r="I482">
            <v>19.800516661031111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0.15523694457869835</v>
          </cell>
          <cell r="E483">
            <v>0.21290667604746907</v>
          </cell>
          <cell r="F483">
            <v>0.32944507518689581</v>
          </cell>
          <cell r="G483">
            <v>0.52166608579806006</v>
          </cell>
          <cell r="H483">
            <v>0.18156276688673739</v>
          </cell>
          <cell r="I483">
            <v>9.4234793866487324E-2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0.44198136832964785</v>
          </cell>
          <cell r="E484">
            <v>0.60617518762276701</v>
          </cell>
          <cell r="F484">
            <v>0.93797636584344568</v>
          </cell>
          <cell r="G484">
            <v>1.4852565607880237</v>
          </cell>
          <cell r="H484">
            <v>0.51693467920347536</v>
          </cell>
          <cell r="I484">
            <v>0.26829968375380969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8.3124808835769999E-4</v>
          </cell>
          <cell r="F485">
            <v>1.24273657647578E-2</v>
          </cell>
          <cell r="G485">
            <v>2.7620022139165899E-2</v>
          </cell>
          <cell r="H485">
            <v>4.3609586864531502E-3</v>
          </cell>
          <cell r="I485">
            <v>5.4051509288838596E-3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1.2430399555627055E-2</v>
          </cell>
          <cell r="E486">
            <v>1.4944100264133852E-2</v>
          </cell>
          <cell r="F486">
            <v>2.7371061450971897E-2</v>
          </cell>
          <cell r="G486">
            <v>4.8459929544256701E-2</v>
          </cell>
          <cell r="H486">
            <v>1.7111796194968776E-2</v>
          </cell>
          <cell r="I486">
            <v>8.9685204213899028E-3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294.29599479444141</v>
          </cell>
          <cell r="E487">
            <v>388.10330751641686</v>
          </cell>
          <cell r="F487">
            <v>403.50268274554094</v>
          </cell>
          <cell r="G487">
            <v>338.11866378225608</v>
          </cell>
          <cell r="H487">
            <v>13.24900764422212</v>
          </cell>
          <cell r="I487">
            <v>2.28742905671744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2.4096989074675021</v>
          </cell>
          <cell r="E488">
            <v>3.183266546565052</v>
          </cell>
          <cell r="F488">
            <v>3.290973013335635</v>
          </cell>
          <cell r="G488">
            <v>2.7551052660552195</v>
          </cell>
          <cell r="H488">
            <v>9.0331727531833828E-2</v>
          </cell>
          <cell r="I488">
            <v>1.5638297256745041E-2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3.9877506069707542</v>
          </cell>
          <cell r="E489">
            <v>5.258852405371508</v>
          </cell>
          <cell r="F489">
            <v>5.4675160263623459</v>
          </cell>
          <cell r="G489">
            <v>4.5815537097866654</v>
          </cell>
          <cell r="H489">
            <v>0.1795258488376982</v>
          </cell>
          <cell r="I489">
            <v>3.0994973668257965E-2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6.6281342090586696E-4</v>
          </cell>
          <cell r="F490">
            <v>1.9274406318806E-2</v>
          </cell>
          <cell r="G490">
            <v>5.0045171035539198E-3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0.21487957886731726</v>
          </cell>
          <cell r="E491">
            <v>0.24127235774882397</v>
          </cell>
          <cell r="F491">
            <v>0.25691821339667764</v>
          </cell>
          <cell r="G491">
            <v>0.20989538859416404</v>
          </cell>
          <cell r="H491">
            <v>8.6192236272429456E-3</v>
          </cell>
          <cell r="I491">
            <v>1.4929563935171439E-3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0.54994511331999363</v>
          </cell>
          <cell r="E492">
            <v>1.1600480563711859</v>
          </cell>
          <cell r="F492">
            <v>2.793910084936345</v>
          </cell>
          <cell r="G492">
            <v>4.289603965911434</v>
          </cell>
          <cell r="H492">
            <v>3.0310674204230024</v>
          </cell>
          <cell r="I492">
            <v>0.62539231147720398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5.9691614099667391E-3</v>
          </cell>
          <cell r="E493">
            <v>1.3789568177379061E-2</v>
          </cell>
          <cell r="F493">
            <v>3.1888886535248802E-2</v>
          </cell>
          <cell r="G493">
            <v>4.3190245657149844E-2</v>
          </cell>
          <cell r="H493">
            <v>2.6931878429403686E-2</v>
          </cell>
          <cell r="I493">
            <v>5.5566713334334788E-3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7.5026618461117665E-3</v>
          </cell>
          <cell r="E494">
            <v>1.5826030782690147E-2</v>
          </cell>
          <cell r="F494">
            <v>3.8116099385216116E-2</v>
          </cell>
          <cell r="G494">
            <v>5.85212000806472E-2</v>
          </cell>
          <cell r="H494">
            <v>4.1351533702905854E-2</v>
          </cell>
          <cell r="I494">
            <v>8.5319551361146481E-3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6.8714167464592197E-4</v>
          </cell>
          <cell r="F495">
            <v>2.9029079139502399E-3</v>
          </cell>
          <cell r="G495">
            <v>2.3724765316691398E-3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4.4323996183440368E-4</v>
          </cell>
          <cell r="E496">
            <v>1.1431499108010923E-3</v>
          </cell>
          <cell r="F496">
            <v>3.9653278179935794E-3</v>
          </cell>
          <cell r="G496">
            <v>5.6023559184400175E-3</v>
          </cell>
          <cell r="H496">
            <v>3.6852006752442126E-3</v>
          </cell>
          <cell r="I496">
            <v>7.4280904963140867E-4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306.79508369192138</v>
          </cell>
          <cell r="E497">
            <v>422.83789661213717</v>
          </cell>
          <cell r="F497">
            <v>434.16740995830179</v>
          </cell>
          <cell r="G497">
            <v>363.72056679143554</v>
          </cell>
          <cell r="H497">
            <v>13.49317126488538</v>
          </cell>
          <cell r="I497">
            <v>2.3564461311153599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2.1445696639081886</v>
          </cell>
          <cell r="E498">
            <v>2.9581281090410725</v>
          </cell>
          <cell r="F498">
            <v>3.02705250509399</v>
          </cell>
          <cell r="G498">
            <v>2.5432207437513874</v>
          </cell>
          <cell r="H498">
            <v>8.429706094274303E-2</v>
          </cell>
          <cell r="I498">
            <v>1.4973708021168113E-2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4.1571149551750795</v>
          </cell>
          <cell r="E499">
            <v>5.7295107942024028</v>
          </cell>
          <cell r="F499">
            <v>5.8830272352073587</v>
          </cell>
          <cell r="G499">
            <v>4.9284629646536011</v>
          </cell>
          <cell r="H499">
            <v>0.1828342989821867</v>
          </cell>
          <cell r="I499">
            <v>3.1930164378256999E-2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5.6588184279547605E-4</v>
          </cell>
          <cell r="F500">
            <v>1.0791596677167699E-2</v>
          </cell>
          <cell r="G500">
            <v>4.2851880317096303E-3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0.18133866578729047</v>
          </cell>
          <cell r="E501">
            <v>0.20343097079977837</v>
          </cell>
          <cell r="F501">
            <v>0.2109198862422369</v>
          </cell>
          <cell r="G501">
            <v>0.17617342289480703</v>
          </cell>
          <cell r="H501">
            <v>6.8565159616912636E-3</v>
          </cell>
          <cell r="I501">
            <v>1.2647639574115415E-3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55.789650581715655</v>
          </cell>
          <cell r="E502">
            <v>60.133459017623245</v>
          </cell>
          <cell r="F502">
            <v>57.246640725456182</v>
          </cell>
          <cell r="G502">
            <v>51.900163592695201</v>
          </cell>
          <cell r="H502">
            <v>5.1211369048886155</v>
          </cell>
          <cell r="I502">
            <v>1.0804974211223399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0.60944197996547256</v>
          </cell>
          <cell r="E503">
            <v>0.68519028458544251</v>
          </cell>
          <cell r="F503">
            <v>0.64863016903628445</v>
          </cell>
          <cell r="G503">
            <v>0.57952579018008465</v>
          </cell>
          <cell r="H503">
            <v>3.669167493994125E-2</v>
          </cell>
          <cell r="I503">
            <v>7.7038968441265118E-3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0.7611139233521923</v>
          </cell>
          <cell r="E504">
            <v>0.8203746114273297</v>
          </cell>
          <cell r="F504">
            <v>0.78099100580431247</v>
          </cell>
          <cell r="G504">
            <v>0.70805134505723433</v>
          </cell>
          <cell r="H504">
            <v>6.9865442085792928E-2</v>
          </cell>
          <cell r="I504">
            <v>1.4740756086252893E-2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8.0612000745570902E-4</v>
          </cell>
          <cell r="F505">
            <v>2.7343271018765601E-3</v>
          </cell>
          <cell r="G505">
            <v>1.8669253020669799E-3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5.0151360580379202E-2</v>
          </cell>
          <cell r="E506">
            <v>5.1735802608764661E-2</v>
          </cell>
          <cell r="F506">
            <v>5.3770169696148645E-2</v>
          </cell>
          <cell r="G506">
            <v>4.5789089130292372E-2</v>
          </cell>
          <cell r="H506">
            <v>3.2853865729051963E-3</v>
          </cell>
          <cell r="I506">
            <v>6.8648548786591371E-4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5.3368562432344906E-4</v>
          </cell>
          <cell r="H507">
            <v>6.712581781054683E-4</v>
          </cell>
          <cell r="I507">
            <v>7.1441278581529097E-4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3.2220212819875665E-2</v>
          </cell>
          <cell r="H508">
            <v>3.7412915243198057E-2</v>
          </cell>
          <cell r="I508">
            <v>3.6977739363426292E-2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8.4509756852196397E-6</v>
          </cell>
          <cell r="H509">
            <v>3.5228079953246901E-7</v>
          </cell>
          <cell r="I509">
            <v>2.09995597701681E-7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8.4509756852196397E-6</v>
          </cell>
          <cell r="H510">
            <v>1.3895694002090281E-5</v>
          </cell>
          <cell r="I510">
            <v>1.3655345769358008E-5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273.86499073431952</v>
          </cell>
          <cell r="E511">
            <v>312.83578101947592</v>
          </cell>
          <cell r="F511">
            <v>406.17194662017164</v>
          </cell>
          <cell r="G511">
            <v>368.97131924438042</v>
          </cell>
          <cell r="H511">
            <v>79.173336121320602</v>
          </cell>
          <cell r="I511">
            <v>19.197088571413602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1.6722514463205433</v>
          </cell>
          <cell r="E512">
            <v>1.9286589689504723</v>
          </cell>
          <cell r="F512">
            <v>2.4774824161906999</v>
          </cell>
          <cell r="G512">
            <v>2.2485148324753306</v>
          </cell>
          <cell r="H512">
            <v>0.50072789828537301</v>
          </cell>
          <cell r="I512">
            <v>0.12311603200974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3.7109077335273635</v>
          </cell>
          <cell r="E513">
            <v>4.2389672224861208</v>
          </cell>
          <cell r="F513">
            <v>5.5036849135524575</v>
          </cell>
          <cell r="G513">
            <v>4.999611371875071</v>
          </cell>
          <cell r="H513">
            <v>1.07280943253822</v>
          </cell>
          <cell r="I513">
            <v>0.26012315137416797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5.2395403975166895E-4</v>
          </cell>
          <cell r="F514">
            <v>5.0753778078387497E-2</v>
          </cell>
          <cell r="G514">
            <v>1.06237315457005E-2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0.13765691741483191</v>
          </cell>
          <cell r="E515">
            <v>0.15187462915507569</v>
          </cell>
          <cell r="F515">
            <v>0.19903248907412352</v>
          </cell>
          <cell r="G515">
            <v>0.17964539962297199</v>
          </cell>
          <cell r="H515">
            <v>5.4585554313075234E-2</v>
          </cell>
          <cell r="I515">
            <v>1.3563157061107688E-2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317.6970358605405</v>
          </cell>
          <cell r="E516">
            <v>376.64225142140106</v>
          </cell>
          <cell r="F516">
            <v>371.04427688547321</v>
          </cell>
          <cell r="G516">
            <v>291.21347785090921</v>
          </cell>
          <cell r="H516">
            <v>5.3456045876231677</v>
          </cell>
          <cell r="I516">
            <v>1.1218039458258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2.3142785849284495</v>
          </cell>
          <cell r="E517">
            <v>2.7588216453394128</v>
          </cell>
          <cell r="F517">
            <v>2.7154783177692998</v>
          </cell>
          <cell r="G517">
            <v>2.1611472731553003</v>
          </cell>
          <cell r="H517">
            <v>3.5168823062279503E-2</v>
          </cell>
          <cell r="I517">
            <v>7.4344654528497572E-3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4.3342023991888077</v>
          </cell>
          <cell r="E518">
            <v>5.138366322256485</v>
          </cell>
          <cell r="F518">
            <v>5.0619955918891435</v>
          </cell>
          <cell r="G518">
            <v>3.9728987428500564</v>
          </cell>
          <cell r="H518">
            <v>7.2927756993494713E-2</v>
          </cell>
          <cell r="I518">
            <v>1.530428302627279E-2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5.6827617804872099E-4</v>
          </cell>
          <cell r="F519">
            <v>2.0123284462036698E-3</v>
          </cell>
          <cell r="G519">
            <v>1.5277921848485E-3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0.18168340267380412</v>
          </cell>
          <cell r="E520">
            <v>0.18969222540906183</v>
          </cell>
          <cell r="F520">
            <v>0.18961689049006206</v>
          </cell>
          <cell r="G520">
            <v>0.15004188423157619</v>
          </cell>
          <cell r="H520">
            <v>2.7453598329345713E-3</v>
          </cell>
          <cell r="I520">
            <v>5.8401817785207861E-4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134.53424268158068</v>
          </cell>
          <cell r="E521">
            <v>135.90233363349662</v>
          </cell>
          <cell r="F521">
            <v>129.06046567901518</v>
          </cell>
          <cell r="G521">
            <v>105.44957180834862</v>
          </cell>
          <cell r="H521">
            <v>3.9417497293239006</v>
          </cell>
          <cell r="I521">
            <v>0.84892115966674797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0.85640738220959289</v>
          </cell>
          <cell r="E522">
            <v>0.87101358433741582</v>
          </cell>
          <cell r="F522">
            <v>0.82924136509384327</v>
          </cell>
          <cell r="G522">
            <v>0.68271019389671983</v>
          </cell>
          <cell r="H522">
            <v>2.4093882861441773E-2</v>
          </cell>
          <cell r="I522">
            <v>5.3164912758687293E-3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1.8353921238960538</v>
          </cell>
          <cell r="E523">
            <v>1.8540563933628453</v>
          </cell>
          <cell r="F523">
            <v>1.7607157664258508</v>
          </cell>
          <cell r="G523">
            <v>1.4386026167578294</v>
          </cell>
          <cell r="H523">
            <v>5.3775576116287839E-2</v>
          </cell>
          <cell r="I523">
            <v>1.1581461932697795E-2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2.9378013918093598E-4</v>
          </cell>
          <cell r="F524">
            <v>1.3615420104119301E-3</v>
          </cell>
          <cell r="G524">
            <v>1.1883051800064899E-3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7.1047922406521594E-2</v>
          </cell>
          <cell r="E525">
            <v>6.855942517518071E-2</v>
          </cell>
          <cell r="F525">
            <v>6.876725334571808E-2</v>
          </cell>
          <cell r="G525">
            <v>5.6977094728977357E-2</v>
          </cell>
          <cell r="H525">
            <v>2.1590073225543596E-3</v>
          </cell>
          <cell r="I525">
            <v>4.6625009298375002E-4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5.2983378418409401</v>
          </cell>
          <cell r="E526">
            <v>2.1408497074753701</v>
          </cell>
          <cell r="F526">
            <v>3.5706432482199202</v>
          </cell>
          <cell r="G526">
            <v>1.7900487775745799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2.6076770749132738E-2</v>
          </cell>
          <cell r="E527">
            <v>1.0634797722278865E-2</v>
          </cell>
          <cell r="F527">
            <v>1.7983061485280977E-2</v>
          </cell>
          <cell r="G527">
            <v>9.0153384113139147E-3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9.3942160316328627E-2</v>
          </cell>
          <cell r="E528">
            <v>3.7958328146726457E-2</v>
          </cell>
          <cell r="F528">
            <v>6.330927745070776E-2</v>
          </cell>
          <cell r="G528">
            <v>3.1738453503095357E-2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1.3876578200984601E-3</v>
          </cell>
          <cell r="G529">
            <v>6.945301276622065E-4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5922.3004645413503</v>
          </cell>
          <cell r="E530">
            <v>5836.1361624157798</v>
          </cell>
          <cell r="F530">
            <v>5383.5470409403597</v>
          </cell>
          <cell r="G530">
            <v>3066.8164451001899</v>
          </cell>
          <cell r="H530">
            <v>516.953285959563</v>
          </cell>
          <cell r="I530">
            <v>69.271301838471302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83.653382706501091</v>
          </cell>
          <cell r="E531">
            <v>82.455153291465891</v>
          </cell>
          <cell r="F531">
            <v>76.06890204964688</v>
          </cell>
          <cell r="G531">
            <v>43.363808642712506</v>
          </cell>
          <cell r="H531">
            <v>11.89075096100316</v>
          </cell>
          <cell r="I531">
            <v>5.5381526840506083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80.247973774273021</v>
          </cell>
          <cell r="E532">
            <v>79.080435805091795</v>
          </cell>
          <cell r="F532">
            <v>72.947791882660738</v>
          </cell>
          <cell r="G532">
            <v>41.555778388891497</v>
          </cell>
          <cell r="H532">
            <v>7.0047870726228085</v>
          </cell>
          <cell r="I532">
            <v>0.93863552626654856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4.653136917588248</v>
          </cell>
          <cell r="E533">
            <v>4.6045609631943583</v>
          </cell>
          <cell r="F533">
            <v>4.2557007806733376</v>
          </cell>
          <cell r="G533">
            <v>2.4557185306759708</v>
          </cell>
          <cell r="H533">
            <v>5.0633180247821263</v>
          </cell>
          <cell r="I533">
            <v>4.7270657589070897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0.10869702624606824</v>
          </cell>
          <cell r="E534">
            <v>0.23217727344228614</v>
          </cell>
          <cell r="F534">
            <v>0.29645904187310107</v>
          </cell>
          <cell r="G534">
            <v>0.33550990698125888</v>
          </cell>
          <cell r="H534">
            <v>0.53960230780536378</v>
          </cell>
          <cell r="I534">
            <v>1.0490284086460724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9.793471578317137E-3</v>
          </cell>
          <cell r="E535">
            <v>2.0866241497528418E-2</v>
          </cell>
          <cell r="F535">
            <v>2.6577065100642505E-2</v>
          </cell>
          <cell r="G535">
            <v>2.9904213619347232E-2</v>
          </cell>
          <cell r="H535">
            <v>4.6616137674670335E-2</v>
          </cell>
          <cell r="I535">
            <v>8.8406773133521008E-2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3.3243768643649099E-2</v>
          </cell>
          <cell r="E536">
            <v>3.83404612968768E-2</v>
          </cell>
          <cell r="F536">
            <v>2.6515749551496302E-2</v>
          </cell>
          <cell r="G536">
            <v>3.2302577389691403E-2</v>
          </cell>
          <cell r="H536">
            <v>9.3053034330281406E-2</v>
          </cell>
          <cell r="I536">
            <v>0.35637631618258497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3.9180912820649484E-2</v>
          </cell>
          <cell r="E537">
            <v>7.9385208301054652E-2</v>
          </cell>
          <cell r="F537">
            <v>0.10586803978551372</v>
          </cell>
          <cell r="G537">
            <v>0.1214165233468852</v>
          </cell>
          <cell r="H537">
            <v>0.19427040501648601</v>
          </cell>
          <cell r="I537">
            <v>0.41978954497345372</v>
          </cell>
        </row>
        <row r="538">
          <cell r="A538" t="str">
            <v>TPRLPDSLEXT</v>
          </cell>
          <cell r="B538" t="str">
            <v>VAR_ncap</v>
          </cell>
          <cell r="C538" t="str">
            <v>-</v>
          </cell>
          <cell r="D538">
            <v>6.6054556191167695E-8</v>
          </cell>
          <cell r="E538">
            <v>8.00558405180604E-8</v>
          </cell>
          <cell r="F538">
            <v>1.5101779951070901E-7</v>
          </cell>
          <cell r="G538">
            <v>1.4728778159279499E-7</v>
          </cell>
          <cell r="H538">
            <v>1.83847594837475E-7</v>
          </cell>
          <cell r="I538">
            <v>1.5712505014213199E-7</v>
          </cell>
        </row>
        <row r="539">
          <cell r="A539" t="str">
            <v>TPRLPDSLEXT</v>
          </cell>
          <cell r="B539" t="str">
            <v>VAR_cap</v>
          </cell>
          <cell r="C539" t="str">
            <v>-</v>
          </cell>
          <cell r="D539">
            <v>6.6054556191167695E-8</v>
          </cell>
          <cell r="E539">
            <v>1.46110396709228E-7</v>
          </cell>
          <cell r="F539">
            <v>-1.1172856599135999E-7</v>
          </cell>
          <cell r="G539">
            <v>-9.5713881351797779E-7</v>
          </cell>
          <cell r="H539">
            <v>-4.5548189916043503E-7</v>
          </cell>
          <cell r="I539">
            <v>-1.0769587489295561E-6</v>
          </cell>
        </row>
        <row r="540">
          <cell r="A540" t="str">
            <v>T_TW-BEVELC-S2</v>
          </cell>
          <cell r="B540" t="str">
            <v>VAR_fout</v>
          </cell>
          <cell r="C540" t="str">
            <v>TPTWL</v>
          </cell>
          <cell r="D540">
            <v>3.1355609687997194E-2</v>
          </cell>
          <cell r="E540">
            <v>6.0556950022497821E-2</v>
          </cell>
          <cell r="F540">
            <v>8.7457234756830635E-2</v>
          </cell>
          <cell r="G540">
            <v>0.11006434065334994</v>
          </cell>
          <cell r="H540">
            <v>0.10218728909069706</v>
          </cell>
          <cell r="I540">
            <v>7.6034967339280196E-2</v>
          </cell>
        </row>
        <row r="541">
          <cell r="A541" t="str">
            <v>T_TW-BEVELC-S2</v>
          </cell>
          <cell r="B541" t="str">
            <v>VAR_fin</v>
          </cell>
          <cell r="C541" t="str">
            <v>T-ELC-TWSTGout_S2</v>
          </cell>
          <cell r="D541">
            <v>4.9893369612698168E-3</v>
          </cell>
          <cell r="E541">
            <v>9.6138845216235079E-3</v>
          </cell>
          <cell r="F541">
            <v>1.3832683267475178E-2</v>
          </cell>
          <cell r="G541">
            <v>1.7329701563452742E-2</v>
          </cell>
          <cell r="H541">
            <v>1.5621103104075999E-2</v>
          </cell>
          <cell r="I541">
            <v>1.1439095157543292E-2</v>
          </cell>
        </row>
        <row r="542">
          <cell r="A542" t="str">
            <v>T_TW-BEVELC-S2</v>
          </cell>
          <cell r="B542" t="str">
            <v>VAR_ncap</v>
          </cell>
          <cell r="C542" t="str">
            <v>-</v>
          </cell>
          <cell r="D542">
            <v>1.0400333069175999E-2</v>
          </cell>
          <cell r="E542">
            <v>8.9446376549139409E-3</v>
          </cell>
          <cell r="F542">
            <v>1.1334367038709299E-2</v>
          </cell>
          <cell r="G542">
            <v>9.5901694987128704E-3</v>
          </cell>
          <cell r="H542">
            <v>1.48697090793649E-2</v>
          </cell>
          <cell r="I542">
            <v>1.3663541481363201E-2</v>
          </cell>
        </row>
        <row r="543">
          <cell r="A543" t="str">
            <v>T_TW-BEVELC-S2</v>
          </cell>
          <cell r="B543" t="str">
            <v>VAR_cap</v>
          </cell>
          <cell r="C543" t="str">
            <v>-</v>
          </cell>
          <cell r="D543">
            <v>1.1183271419171316E-2</v>
          </cell>
          <cell r="E543">
            <v>2.0212726065723823E-2</v>
          </cell>
          <cell r="F543">
            <v>3.1539546652782913E-2</v>
          </cell>
          <cell r="G543">
            <v>4.0913614241697545E-2</v>
          </cell>
          <cell r="H543">
            <v>3.8851375536267219E-2</v>
          </cell>
          <cell r="I543">
            <v>2.9875294824559966E-2</v>
          </cell>
        </row>
        <row r="544">
          <cell r="A544" t="str">
            <v>TFRLFH2OFCL</v>
          </cell>
          <cell r="B544" t="str">
            <v>VAR_fout</v>
          </cell>
          <cell r="C544" t="str">
            <v>TFRLF</v>
          </cell>
          <cell r="G544">
            <v>4.5248707340807102E-4</v>
          </cell>
          <cell r="H544">
            <v>4.5702011569610367E-4</v>
          </cell>
          <cell r="I544">
            <v>4.6043072685078166E-4</v>
          </cell>
        </row>
        <row r="545">
          <cell r="A545" t="str">
            <v>TFRLFH2OFCL</v>
          </cell>
          <cell r="B545" t="str">
            <v>VAR_fin</v>
          </cell>
          <cell r="C545" t="str">
            <v>TH2O</v>
          </cell>
          <cell r="G545">
            <v>5.2252374391606592E-2</v>
          </cell>
          <cell r="H545">
            <v>6.2632324291381519E-2</v>
          </cell>
          <cell r="I545">
            <v>7.7590660820126084E-2</v>
          </cell>
        </row>
        <row r="546">
          <cell r="A546" t="str">
            <v>TFRLFH2OFCL</v>
          </cell>
          <cell r="B546" t="str">
            <v>VAR_ncap</v>
          </cell>
          <cell r="C546" t="str">
            <v>-</v>
          </cell>
          <cell r="G546">
            <v>1.9104605181336601E-7</v>
          </cell>
          <cell r="H546">
            <v>3.1039204174429501E-7</v>
          </cell>
          <cell r="I546">
            <v>3.1632504471583802E-7</v>
          </cell>
        </row>
        <row r="547">
          <cell r="A547" t="str">
            <v>TFRLFH2OFCL</v>
          </cell>
          <cell r="B547" t="str">
            <v>VAR_cap</v>
          </cell>
          <cell r="C547" t="str">
            <v>-</v>
          </cell>
          <cell r="G547">
            <v>1.9104605181336601E-7</v>
          </cell>
          <cell r="H547">
            <v>6.4917309087448197E-7</v>
          </cell>
          <cell r="I547">
            <v>9.4239728961863399E-7</v>
          </cell>
        </row>
        <row r="548">
          <cell r="A548" t="str">
            <v>T_TW-BEVELC-S3</v>
          </cell>
          <cell r="B548" t="str">
            <v>VAR_fout</v>
          </cell>
          <cell r="C548" t="str">
            <v>TPTWL</v>
          </cell>
          <cell r="D548">
            <v>1.5510997407742286E-2</v>
          </cell>
          <cell r="E548">
            <v>2.8581230137959709E-2</v>
          </cell>
          <cell r="F548">
            <v>4.1024437617485948E-2</v>
          </cell>
          <cell r="G548">
            <v>5.142318728870178E-2</v>
          </cell>
          <cell r="H548">
            <v>6.3186327886327692E-2</v>
          </cell>
          <cell r="I548">
            <v>4.045780085603827E-2</v>
          </cell>
        </row>
        <row r="549">
          <cell r="A549" t="str">
            <v>T_TW-BEVELC-S3</v>
          </cell>
          <cell r="B549" t="str">
            <v>VAR_fin</v>
          </cell>
          <cell r="C549" t="str">
            <v>T-ELC-TWSTGout_S3</v>
          </cell>
          <cell r="D549">
            <v>3.7922870594771368E-3</v>
          </cell>
          <cell r="E549">
            <v>6.9707644835564327E-3</v>
          </cell>
          <cell r="F549">
            <v>9.9615139168078362E-3</v>
          </cell>
          <cell r="G549">
            <v>1.2419177400641544E-2</v>
          </cell>
          <cell r="H549">
            <v>1.4985045944974382E-2</v>
          </cell>
          <cell r="I549">
            <v>9.3274337977445818E-3</v>
          </cell>
        </row>
        <row r="550">
          <cell r="A550" t="str">
            <v>T_TW-BEVELC-S3</v>
          </cell>
          <cell r="B550" t="str">
            <v>VAR_ncap</v>
          </cell>
          <cell r="C550" t="str">
            <v>-</v>
          </cell>
          <cell r="D550">
            <v>5.3742141619705199E-3</v>
          </cell>
          <cell r="E550">
            <v>3.75672677919841E-3</v>
          </cell>
          <cell r="F550">
            <v>5.1318350796378297E-3</v>
          </cell>
          <cell r="G550">
            <v>4.4692957873722202E-3</v>
          </cell>
          <cell r="H550">
            <v>4.6428231310650901E-3</v>
          </cell>
          <cell r="I550">
            <v>5.1398733728253597E-3</v>
          </cell>
        </row>
        <row r="551">
          <cell r="A551" t="str">
            <v>T_TW-BEVELC-S3</v>
          </cell>
          <cell r="B551" t="str">
            <v>VAR_cap</v>
          </cell>
          <cell r="C551" t="str">
            <v>-</v>
          </cell>
          <cell r="D551">
            <v>5.4787103040095783E-3</v>
          </cell>
          <cell r="E551">
            <v>9.2450590147630969E-3</v>
          </cell>
          <cell r="F551">
            <v>1.4370295957091174E-2</v>
          </cell>
          <cell r="G551">
            <v>1.879940335532328E-2</v>
          </cell>
          <cell r="H551">
            <v>2.358483853775379E-2</v>
          </cell>
          <cell r="I551">
            <v>1.5446068079621889E-2</v>
          </cell>
        </row>
        <row r="552">
          <cell r="A552" t="str">
            <v>T_TW-BEVELC-S4</v>
          </cell>
          <cell r="B552" t="str">
            <v>VAR_fout</v>
          </cell>
          <cell r="C552" t="str">
            <v>TPTWL</v>
          </cell>
          <cell r="D552">
            <v>2.2531860212086082E-2</v>
          </cell>
          <cell r="E552">
            <v>3.9597680291911866E-2</v>
          </cell>
          <cell r="F552">
            <v>5.9338326251496938E-2</v>
          </cell>
          <cell r="G552">
            <v>7.1462258412073681E-2</v>
          </cell>
          <cell r="H552">
            <v>0.10327064332607112</v>
          </cell>
          <cell r="I552">
            <v>7.1147781325285028E-2</v>
          </cell>
        </row>
        <row r="553">
          <cell r="A553" t="str">
            <v>T_TW-BEVELC-S4</v>
          </cell>
          <cell r="B553" t="str">
            <v>VAR_fin</v>
          </cell>
          <cell r="C553" t="str">
            <v>T-ELC-TWSTGout_S4</v>
          </cell>
          <cell r="D553">
            <v>5.9844728140147916E-3</v>
          </cell>
          <cell r="E553">
            <v>1.049023190948745E-2</v>
          </cell>
          <cell r="F553">
            <v>1.5635304343908051E-2</v>
          </cell>
          <cell r="G553">
            <v>1.873376832332126E-2</v>
          </cell>
          <cell r="H553">
            <v>2.6725243142320939E-2</v>
          </cell>
          <cell r="I553">
            <v>1.7955037458033979E-2</v>
          </cell>
        </row>
        <row r="554">
          <cell r="A554" t="str">
            <v>T_TW-BEVELC-S4</v>
          </cell>
          <cell r="B554" t="str">
            <v>VAR_ncap</v>
          </cell>
          <cell r="C554" t="str">
            <v>-</v>
          </cell>
          <cell r="D554">
            <v>8.0807208236605196E-3</v>
          </cell>
          <cell r="E554">
            <v>5.0517866280633096E-3</v>
          </cell>
          <cell r="F554">
            <v>8.3623889833070193E-3</v>
          </cell>
          <cell r="G554">
            <v>5.5286395186295899E-3</v>
          </cell>
          <cell r="H554">
            <v>5.7002352027351504E-3</v>
          </cell>
          <cell r="I554">
            <v>6.2785656681756596E-3</v>
          </cell>
        </row>
        <row r="555">
          <cell r="A555" t="str">
            <v>T_TW-BEVELC-S4</v>
          </cell>
          <cell r="B555" t="str">
            <v>VAR_cap</v>
          </cell>
          <cell r="C555" t="str">
            <v>-</v>
          </cell>
          <cell r="D555">
            <v>8.0916102119883097E-3</v>
          </cell>
          <cell r="E555">
            <v>1.3126640264741425E-2</v>
          </cell>
          <cell r="F555">
            <v>2.1481185066913794E-2</v>
          </cell>
          <cell r="G555">
            <v>2.6979450060124414E-2</v>
          </cell>
          <cell r="H555">
            <v>3.9325604578480396E-2</v>
          </cell>
          <cell r="I555">
            <v>2.7386093571075017E-2</v>
          </cell>
        </row>
        <row r="556">
          <cell r="A556" t="str">
            <v>T_B_u-BeVELCEXT</v>
          </cell>
          <cell r="B556" t="str">
            <v>VAR_fout</v>
          </cell>
          <cell r="C556" t="str">
            <v>TPBSu</v>
          </cell>
          <cell r="D556">
            <v>2.0749705220458334E-3</v>
          </cell>
          <cell r="E556">
            <v>2.1816850307724801E-3</v>
          </cell>
          <cell r="F556">
            <v>1.3881090925281271E-3</v>
          </cell>
        </row>
        <row r="557">
          <cell r="A557" t="str">
            <v>T_B_u-BeVELCEXT</v>
          </cell>
          <cell r="B557" t="str">
            <v>VAR_fin</v>
          </cell>
          <cell r="C557" t="str">
            <v>TELC</v>
          </cell>
          <cell r="D557">
            <v>4.951482926693492E-4</v>
          </cell>
          <cell r="E557">
            <v>6.466645593098914E-4</v>
          </cell>
          <cell r="F557">
            <v>6.4609175972406188E-4</v>
          </cell>
        </row>
        <row r="558">
          <cell r="A558" t="str">
            <v>T_B_u-BeVELCEXT</v>
          </cell>
          <cell r="B558" t="str">
            <v>VAR_cap</v>
          </cell>
          <cell r="C558" t="str">
            <v>-</v>
          </cell>
          <cell r="D558">
            <v>3.77895550061805E-5</v>
          </cell>
          <cell r="E558">
            <v>3.02316440049444E-5</v>
          </cell>
          <cell r="F558">
            <v>1.8394776697274639E-5</v>
          </cell>
        </row>
        <row r="559">
          <cell r="A559" t="str">
            <v>T_B_u-HYBDSL-S1</v>
          </cell>
          <cell r="B559" t="str">
            <v>VAR_fout</v>
          </cell>
          <cell r="C559" t="str">
            <v>CO2_T</v>
          </cell>
          <cell r="E559">
            <v>10.2314315541258</v>
          </cell>
          <cell r="F559">
            <v>5.4843330439865996</v>
          </cell>
          <cell r="G559">
            <v>4.3960455196131498</v>
          </cell>
          <cell r="H559">
            <v>4.4392091392059836</v>
          </cell>
          <cell r="I559">
            <v>10.995769506689312</v>
          </cell>
        </row>
        <row r="560">
          <cell r="A560" t="str">
            <v>T_B_u-HYBDSL-S1</v>
          </cell>
          <cell r="B560" t="str">
            <v>VAR_fout</v>
          </cell>
          <cell r="C560" t="str">
            <v>TPBSu</v>
          </cell>
          <cell r="E560">
            <v>2.2684144542620785E-2</v>
          </cell>
          <cell r="F560">
            <v>1.2333908645267181E-2</v>
          </cell>
          <cell r="G560">
            <v>1.0376208065814843E-2</v>
          </cell>
          <cell r="H560">
            <v>1.2030090909782324E-2</v>
          </cell>
          <cell r="I560">
            <v>3.3264218364410507E-2</v>
          </cell>
        </row>
        <row r="561">
          <cell r="A561" t="str">
            <v>T_B_u-HYBDSL-S1</v>
          </cell>
          <cell r="B561" t="str">
            <v>VAR_fin</v>
          </cell>
          <cell r="C561" t="str">
            <v>TDSL</v>
          </cell>
          <cell r="E561">
            <v>0.13958296799625883</v>
          </cell>
          <cell r="F561">
            <v>7.4820368949339758E-2</v>
          </cell>
          <cell r="G561">
            <v>5.9973335874667751E-2</v>
          </cell>
          <cell r="H561">
            <v>6.0562198352059796E-2</v>
          </cell>
          <cell r="I561">
            <v>0.15001049804487485</v>
          </cell>
        </row>
        <row r="562">
          <cell r="A562" t="str">
            <v>T_B_u-HYBDSL-S1</v>
          </cell>
          <cell r="B562" t="str">
            <v>VAR_ncap</v>
          </cell>
          <cell r="C562" t="str">
            <v>-</v>
          </cell>
          <cell r="E562">
            <v>4.3325247764900598E-4</v>
          </cell>
          <cell r="F562">
            <v>7.0292295774311399E-5</v>
          </cell>
          <cell r="G562">
            <v>7.7785211498769603E-5</v>
          </cell>
          <cell r="H562">
            <v>1.25102639885495E-4</v>
          </cell>
          <cell r="I562">
            <v>7.4867857468995005E-4</v>
          </cell>
        </row>
        <row r="563">
          <cell r="A563" t="str">
            <v>T_B_u-HYBDSL-S1</v>
          </cell>
          <cell r="B563" t="str">
            <v>VAR_cap</v>
          </cell>
          <cell r="C563" t="str">
            <v>-</v>
          </cell>
          <cell r="E563">
            <v>4.3325247764900598E-4</v>
          </cell>
          <cell r="F563">
            <v>2.3969045337395299E-4</v>
          </cell>
          <cell r="G563">
            <v>2.03532762273379E-4</v>
          </cell>
          <cell r="H563">
            <v>2.3369740982851322E-4</v>
          </cell>
          <cell r="I563">
            <v>8.2776950626815794E-4</v>
          </cell>
        </row>
        <row r="564">
          <cell r="A564" t="str">
            <v>T_B_u-HYBDSL-S2</v>
          </cell>
          <cell r="B564" t="str">
            <v>VAR_fout</v>
          </cell>
          <cell r="C564" t="str">
            <v>CO2_T</v>
          </cell>
          <cell r="E564">
            <v>0.86303637854578996</v>
          </cell>
          <cell r="F564">
            <v>1.611295351940512</v>
          </cell>
          <cell r="G564">
            <v>2.966719886583709</v>
          </cell>
          <cell r="H564">
            <v>2.8187508399513703</v>
          </cell>
          <cell r="I564">
            <v>1.9308771029192551</v>
          </cell>
        </row>
        <row r="565">
          <cell r="A565" t="str">
            <v>T_B_u-HYBDSL-S2</v>
          </cell>
          <cell r="B565" t="str">
            <v>VAR_fout</v>
          </cell>
          <cell r="C565" t="str">
            <v>TPBSu</v>
          </cell>
          <cell r="E565">
            <v>1.3716030454351596E-3</v>
          </cell>
          <cell r="F565">
            <v>2.6267019489919193E-3</v>
          </cell>
          <cell r="G565">
            <v>5.0627343219813038E-3</v>
          </cell>
          <cell r="H565">
            <v>5.4342425060113376E-3</v>
          </cell>
          <cell r="I565">
            <v>3.9986934457398732E-3</v>
          </cell>
        </row>
        <row r="566">
          <cell r="A566" t="str">
            <v>T_B_u-HYBDSL-S2</v>
          </cell>
          <cell r="B566" t="str">
            <v>VAR_fin</v>
          </cell>
          <cell r="C566" t="str">
            <v>TDSL</v>
          </cell>
          <cell r="E566">
            <v>1.1774029720952107E-2</v>
          </cell>
          <cell r="F566">
            <v>2.1982201254304383E-2</v>
          </cell>
          <cell r="G566">
            <v>4.0473668302642735E-2</v>
          </cell>
          <cell r="H566">
            <v>3.845499099524366E-2</v>
          </cell>
          <cell r="I566">
            <v>2.634211600162694E-2</v>
          </cell>
        </row>
        <row r="567">
          <cell r="A567" t="str">
            <v>T_B_u-HYBDSL-S2</v>
          </cell>
          <cell r="B567" t="str">
            <v>VAR_ncap</v>
          </cell>
          <cell r="C567" t="str">
            <v>-</v>
          </cell>
          <cell r="E567">
            <v>2.1739546756368099E-5</v>
          </cell>
          <cell r="F567">
            <v>2.34007362605141E-5</v>
          </cell>
          <cell r="G567">
            <v>3.9533950080762899E-5</v>
          </cell>
          <cell r="H567">
            <v>4.0073153303617699E-5</v>
          </cell>
          <cell r="I567">
            <v>3.3078644155782897E-5</v>
          </cell>
        </row>
        <row r="568">
          <cell r="A568" t="str">
            <v>T_B_u-HYBDSL-S2</v>
          </cell>
          <cell r="B568" t="str">
            <v>VAR_cap</v>
          </cell>
          <cell r="C568" t="str">
            <v>-</v>
          </cell>
          <cell r="E568">
            <v>2.1739546756368099E-5</v>
          </cell>
          <cell r="F568">
            <v>4.2947923722027424E-5</v>
          </cell>
          <cell r="G568">
            <v>7.8096762380806833E-5</v>
          </cell>
          <cell r="H568">
            <v>8.7923988055361885E-5</v>
          </cell>
          <cell r="I568">
            <v>5.9904265047394928E-5</v>
          </cell>
        </row>
        <row r="569">
          <cell r="A569" t="str">
            <v>T_B_u-HYBDSL-S3</v>
          </cell>
          <cell r="B569" t="str">
            <v>VAR_fout</v>
          </cell>
          <cell r="C569" t="str">
            <v>CO2_T</v>
          </cell>
          <cell r="E569">
            <v>5.6632880640463004</v>
          </cell>
          <cell r="F569">
            <v>7.1281409238169697</v>
          </cell>
          <cell r="G569">
            <v>8.5273659797495007</v>
          </cell>
          <cell r="H569">
            <v>13.849337518849861</v>
          </cell>
          <cell r="I569">
            <v>4.2914503896309197</v>
          </cell>
        </row>
        <row r="570">
          <cell r="A570" t="str">
            <v>T_B_u-HYBDSL-S3</v>
          </cell>
          <cell r="B570" t="str">
            <v>VAR_fout</v>
          </cell>
          <cell r="C570" t="str">
            <v>TPBSu</v>
          </cell>
          <cell r="E570">
            <v>6.0446389062106011E-3</v>
          </cell>
          <cell r="F570">
            <v>7.6924147251632045E-3</v>
          </cell>
          <cell r="G570">
            <v>9.6782222789725848E-3</v>
          </cell>
          <cell r="H570">
            <v>1.8249798400530565E-2</v>
          </cell>
          <cell r="I570">
            <v>5.9727205446061683E-3</v>
          </cell>
        </row>
        <row r="571">
          <cell r="A571" t="str">
            <v>T_B_u-HYBDSL-S3</v>
          </cell>
          <cell r="B571" t="str">
            <v>VAR_fin</v>
          </cell>
          <cell r="C571" t="str">
            <v>TDSL</v>
          </cell>
          <cell r="E571">
            <v>7.7261774407179989E-2</v>
          </cell>
          <cell r="F571">
            <v>9.7246124472264231E-2</v>
          </cell>
          <cell r="G571">
            <v>0.11633514297066168</v>
          </cell>
          <cell r="H571">
            <v>0.18894048456821075</v>
          </cell>
          <cell r="I571">
            <v>5.8546390035892494E-2</v>
          </cell>
        </row>
        <row r="572">
          <cell r="A572" t="str">
            <v>T_B_u-HYBDSL-S3</v>
          </cell>
          <cell r="B572" t="str">
            <v>VAR_ncap</v>
          </cell>
          <cell r="C572" t="str">
            <v>-</v>
          </cell>
          <cell r="E572">
            <v>1.08851379759932E-4</v>
          </cell>
          <cell r="F572">
            <v>2.79530921310659E-5</v>
          </cell>
          <cell r="G572">
            <v>7.0650305607791104E-5</v>
          </cell>
          <cell r="H572">
            <v>1.9512456895710701E-4</v>
          </cell>
          <cell r="I572">
            <v>3.3599853675060398E-5</v>
          </cell>
        </row>
        <row r="573">
          <cell r="A573" t="str">
            <v>T_B_u-HYBDSL-S3</v>
          </cell>
          <cell r="B573" t="str">
            <v>VAR_cap</v>
          </cell>
          <cell r="C573" t="str">
            <v>-</v>
          </cell>
          <cell r="E573">
            <v>1.08851379759932E-4</v>
          </cell>
          <cell r="F573">
            <v>1.3631839174702842E-4</v>
          </cell>
          <cell r="G573">
            <v>1.6078959178351208E-4</v>
          </cell>
          <cell r="H573">
            <v>3.3336795584423546E-4</v>
          </cell>
          <cell r="I573">
            <v>1.0023942434974588E-4</v>
          </cell>
        </row>
        <row r="574">
          <cell r="A574" t="str">
            <v>T_C-HY-GSL-S1</v>
          </cell>
          <cell r="B574" t="str">
            <v>VAR_fout</v>
          </cell>
          <cell r="C574" t="str">
            <v>CO2_T</v>
          </cell>
          <cell r="D574">
            <v>3.1882013225417438</v>
          </cell>
          <cell r="E574">
            <v>4.6272139164746724</v>
          </cell>
          <cell r="F574">
            <v>6.1219408492878671</v>
          </cell>
          <cell r="G574">
            <v>8.6735870651675526</v>
          </cell>
          <cell r="H574">
            <v>7.3602159411733776</v>
          </cell>
          <cell r="I574">
            <v>2.2502920537930953</v>
          </cell>
        </row>
        <row r="575">
          <cell r="A575" t="str">
            <v>T_C-HY-GSL-S1</v>
          </cell>
          <cell r="B575" t="str">
            <v>VAR_fout</v>
          </cell>
          <cell r="C575" t="str">
            <v>TPCAR</v>
          </cell>
          <cell r="D575">
            <v>4.8686175238648793E-2</v>
          </cell>
          <cell r="E575">
            <v>7.4165334534890728E-2</v>
          </cell>
          <cell r="F575">
            <v>9.7396187987083355E-2</v>
          </cell>
          <cell r="G575">
            <v>0.12492920438809173</v>
          </cell>
          <cell r="H575">
            <v>9.3617731937320592E-2</v>
          </cell>
          <cell r="I575">
            <v>2.8968121569442215E-2</v>
          </cell>
        </row>
        <row r="576">
          <cell r="A576" t="str">
            <v>T_C-HY-GSL-S1</v>
          </cell>
          <cell r="B576" t="str">
            <v>VAR_fin</v>
          </cell>
          <cell r="C576" t="str">
            <v>TGSL</v>
          </cell>
          <cell r="D576">
            <v>4.3200559926039918E-2</v>
          </cell>
          <cell r="E576">
            <v>6.2699375561987347E-2</v>
          </cell>
          <cell r="F576">
            <v>8.2953128039131074E-2</v>
          </cell>
          <cell r="G576">
            <v>0.11752828001582057</v>
          </cell>
          <cell r="H576">
            <v>9.9731923322132363E-2</v>
          </cell>
          <cell r="I576">
            <v>3.0491762246518943E-2</v>
          </cell>
        </row>
        <row r="577">
          <cell r="A577" t="str">
            <v>T_C-HY-GSL-S1</v>
          </cell>
          <cell r="B577" t="str">
            <v>VAR_ncap</v>
          </cell>
          <cell r="C577" t="str">
            <v>-</v>
          </cell>
          <cell r="E577">
            <v>1.10815934014651E-3</v>
          </cell>
          <cell r="F577">
            <v>5.9963144303580703E-3</v>
          </cell>
          <cell r="G577">
            <v>6.7454625605343002E-3</v>
          </cell>
          <cell r="H577">
            <v>4.8863331064233099E-3</v>
          </cell>
        </row>
        <row r="578">
          <cell r="A578" t="str">
            <v>T_C-HY-GSL-S1</v>
          </cell>
          <cell r="B578" t="str">
            <v>VAR_cap</v>
          </cell>
          <cell r="C578" t="str">
            <v>-</v>
          </cell>
          <cell r="D578">
            <v>5.6640991811888856E-3</v>
          </cell>
          <cell r="E578">
            <v>7.6238196393482683E-3</v>
          </cell>
          <cell r="F578">
            <v>1.3368556361863224E-2</v>
          </cell>
          <cell r="G578">
            <v>1.7529204699645428E-2</v>
          </cell>
          <cell r="H578">
            <v>1.3577933473897495E-2</v>
          </cell>
          <cell r="I578">
            <v>4.171683676301558E-3</v>
          </cell>
        </row>
        <row r="579">
          <cell r="A579" t="str">
            <v>T_B_u-HYBDSL-S4</v>
          </cell>
          <cell r="B579" t="str">
            <v>VAR_fout</v>
          </cell>
          <cell r="C579" t="str">
            <v>CO2_T</v>
          </cell>
          <cell r="E579">
            <v>0.24453109039474499</v>
          </cell>
          <cell r="F579">
            <v>0.94946398168346102</v>
          </cell>
          <cell r="G579">
            <v>1.5089456246334132</v>
          </cell>
          <cell r="H579">
            <v>0.92757061417381292</v>
          </cell>
          <cell r="I579">
            <v>0.75475330649405403</v>
          </cell>
        </row>
        <row r="580">
          <cell r="A580" t="str">
            <v>T_B_u-HYBDSL-S4</v>
          </cell>
          <cell r="B580" t="str">
            <v>VAR_fout</v>
          </cell>
          <cell r="C580" t="str">
            <v>TPBSu</v>
          </cell>
          <cell r="E580">
            <v>1.7598045159132836E-4</v>
          </cell>
          <cell r="F580">
            <v>6.9943265211156044E-4</v>
          </cell>
          <cell r="G580">
            <v>1.149965273354216E-3</v>
          </cell>
          <cell r="H580">
            <v>8.2072328777294239E-4</v>
          </cell>
          <cell r="I580">
            <v>7.1896635727547746E-4</v>
          </cell>
        </row>
        <row r="581">
          <cell r="A581" t="str">
            <v>T_B_u-HYBDSL-S4</v>
          </cell>
          <cell r="B581" t="str">
            <v>VAR_fin</v>
          </cell>
          <cell r="C581" t="str">
            <v>TDSL</v>
          </cell>
          <cell r="E581">
            <v>3.3360312468587268E-3</v>
          </cell>
          <cell r="F581">
            <v>1.2953123897455123E-2</v>
          </cell>
          <cell r="G581">
            <v>2.0585888467031559E-2</v>
          </cell>
          <cell r="H581">
            <v>1.2654442212466732E-2</v>
          </cell>
          <cell r="I581">
            <v>1.0296770893506876E-2</v>
          </cell>
        </row>
        <row r="582">
          <cell r="A582" t="str">
            <v>T_B_u-HYBDSL-S4</v>
          </cell>
          <cell r="B582" t="str">
            <v>VAR_ncap</v>
          </cell>
          <cell r="C582" t="str">
            <v>-</v>
          </cell>
          <cell r="E582">
            <v>3.5996402000716103E-8</v>
          </cell>
          <cell r="F582">
            <v>3.7061681221020001E-7</v>
          </cell>
          <cell r="G582">
            <v>3.7905778376874499E-7</v>
          </cell>
          <cell r="H582">
            <v>6.0584585452889E-7</v>
          </cell>
          <cell r="I582">
            <v>2.35340329369557E-7</v>
          </cell>
        </row>
        <row r="583">
          <cell r="A583" t="str">
            <v>T_B_u-HYBDSL-S4</v>
          </cell>
          <cell r="B583" t="str">
            <v>VAR_cap</v>
          </cell>
          <cell r="C583" t="str">
            <v>-</v>
          </cell>
          <cell r="E583">
            <v>3.5996402000716103E-8</v>
          </cell>
          <cell r="F583">
            <v>1.91131659475577E-7</v>
          </cell>
          <cell r="G583">
            <v>1.7623977231889093E-7</v>
          </cell>
          <cell r="H583">
            <v>1.033833863793188E-6</v>
          </cell>
          <cell r="I583">
            <v>9.3114228927970018E-8</v>
          </cell>
        </row>
        <row r="584">
          <cell r="A584" t="str">
            <v>TFRLFDSLEXT</v>
          </cell>
          <cell r="B584" t="str">
            <v>VAR_fout</v>
          </cell>
          <cell r="C584" t="str">
            <v>CO2_T</v>
          </cell>
          <cell r="D584">
            <v>20.797738512558698</v>
          </cell>
          <cell r="E584">
            <v>7.8627605946254304</v>
          </cell>
          <cell r="F584">
            <v>-3.9121312547212201</v>
          </cell>
          <cell r="G584">
            <v>8.2750177557163394</v>
          </cell>
          <cell r="H584">
            <v>8.1799252540709606</v>
          </cell>
          <cell r="I584">
            <v>8.0721882174493604</v>
          </cell>
        </row>
        <row r="585">
          <cell r="A585" t="str">
            <v>TFRLFDSLEXT</v>
          </cell>
          <cell r="B585" t="str">
            <v>VAR_fout</v>
          </cell>
          <cell r="C585" t="str">
            <v>TFRLF</v>
          </cell>
          <cell r="D585">
            <v>1.1499968740715557E-3</v>
          </cell>
          <cell r="E585">
            <v>4.3476602515855997E-4</v>
          </cell>
          <cell r="F585">
            <v>-2.1631864979792658E-4</v>
          </cell>
          <cell r="G585">
            <v>4.5756150584420657E-4</v>
          </cell>
          <cell r="H585">
            <v>4.5230343032922682E-4</v>
          </cell>
          <cell r="I585">
            <v>4.463461838112102E-4</v>
          </cell>
        </row>
        <row r="586">
          <cell r="A586" t="str">
            <v>TFRLFDSLEXT</v>
          </cell>
          <cell r="B586" t="str">
            <v>VAR_fin</v>
          </cell>
          <cell r="C586" t="str">
            <v>TDSL</v>
          </cell>
          <cell r="D586">
            <v>0.28373449539643569</v>
          </cell>
          <cell r="E586">
            <v>0.10726822093622708</v>
          </cell>
          <cell r="F586">
            <v>-5.3371504157179034E-2</v>
          </cell>
          <cell r="G586">
            <v>0.11289246597157356</v>
          </cell>
          <cell r="H586">
            <v>0.11159516035567475</v>
          </cell>
          <cell r="I586">
            <v>0.11012535085196964</v>
          </cell>
        </row>
        <row r="587">
          <cell r="A587" t="str">
            <v>TFRLFDSLEXT</v>
          </cell>
          <cell r="B587" t="str">
            <v>VAR_ncap</v>
          </cell>
          <cell r="C587" t="str">
            <v>-</v>
          </cell>
          <cell r="D587">
            <v>1.48655155991387E-4</v>
          </cell>
          <cell r="E587">
            <v>2.1546032668195398E-6</v>
          </cell>
          <cell r="F587">
            <v>7.5037057971149394E-8</v>
          </cell>
          <cell r="G587">
            <v>3.6991793981552501E-8</v>
          </cell>
          <cell r="H587">
            <v>1.0705469750519801E-7</v>
          </cell>
          <cell r="I587">
            <v>1.65782900384917E-7</v>
          </cell>
        </row>
        <row r="588">
          <cell r="A588" t="str">
            <v>TFRLFDSLEXT</v>
          </cell>
          <cell r="B588" t="str">
            <v>VAR_cap</v>
          </cell>
          <cell r="C588" t="str">
            <v>-</v>
          </cell>
          <cell r="D588">
            <v>1.48655155991387E-4</v>
          </cell>
          <cell r="E588">
            <v>1.5080975925820599E-4</v>
          </cell>
          <cell r="F588">
            <v>2.2604975851207013E-5</v>
          </cell>
          <cell r="G588">
            <v>6.6315461323598196E-7</v>
          </cell>
          <cell r="H588">
            <v>2.6843977232998001E-7</v>
          </cell>
          <cell r="I588">
            <v>5.5391997597209063E-8</v>
          </cell>
        </row>
        <row r="589">
          <cell r="A589" t="str">
            <v>T_C-HY-GSL-S2</v>
          </cell>
          <cell r="B589" t="str">
            <v>VAR_fout</v>
          </cell>
          <cell r="C589" t="str">
            <v>CO2_T</v>
          </cell>
          <cell r="D589">
            <v>9.8488593772044783</v>
          </cell>
          <cell r="E589">
            <v>21.1569449783712</v>
          </cell>
          <cell r="F589">
            <v>34.242895392533789</v>
          </cell>
          <cell r="G589">
            <v>36.065322801448474</v>
          </cell>
          <cell r="H589">
            <v>12.977140464080428</v>
          </cell>
          <cell r="I589">
            <v>3.77529186807811</v>
          </cell>
        </row>
        <row r="590">
          <cell r="A590" t="str">
            <v>T_C-HY-GSL-S2</v>
          </cell>
          <cell r="B590" t="str">
            <v>VAR_fout</v>
          </cell>
          <cell r="C590" t="str">
            <v>TPCAR</v>
          </cell>
          <cell r="D590">
            <v>0.20715856577478653</v>
          </cell>
          <cell r="E590">
            <v>0.59411350856998113</v>
          </cell>
          <cell r="F590">
            <v>0.91866731875435004</v>
          </cell>
          <cell r="G590">
            <v>0.87131530875926511</v>
          </cell>
          <cell r="H590">
            <v>0.15261239353202291</v>
          </cell>
          <cell r="I590">
            <v>4.0350661329509728E-2</v>
          </cell>
        </row>
        <row r="591">
          <cell r="A591" t="str">
            <v>T_C-HY-GSL-S2</v>
          </cell>
          <cell r="B591" t="str">
            <v>VAR_fin</v>
          </cell>
          <cell r="C591" t="str">
            <v>TGSL</v>
          </cell>
          <cell r="D591">
            <v>0.1334533790949117</v>
          </cell>
          <cell r="E591">
            <v>0.28667947125164256</v>
          </cell>
          <cell r="F591">
            <v>0.46399587252755881</v>
          </cell>
          <cell r="G591">
            <v>0.48869001085973574</v>
          </cell>
          <cell r="H591">
            <v>0.1758420117084068</v>
          </cell>
          <cell r="I591">
            <v>5.1155716369622031E-2</v>
          </cell>
        </row>
        <row r="592">
          <cell r="A592" t="str">
            <v>T_C-HY-GSL-S2</v>
          </cell>
          <cell r="B592" t="str">
            <v>VAR_ncap</v>
          </cell>
          <cell r="C592" t="str">
            <v>-</v>
          </cell>
          <cell r="E592">
            <v>1.5813859269163899E-2</v>
          </cell>
          <cell r="F592">
            <v>3.1515869669793702E-2</v>
          </cell>
          <cell r="G592">
            <v>5.0392568700927502E-3</v>
          </cell>
          <cell r="H592">
            <v>4.3632152504708803E-3</v>
          </cell>
        </row>
        <row r="593">
          <cell r="A593" t="str">
            <v>T_C-HY-GSL-S2</v>
          </cell>
          <cell r="B593" t="str">
            <v>VAR_cap</v>
          </cell>
          <cell r="C593" t="str">
            <v>-</v>
          </cell>
          <cell r="D593">
            <v>1.7223319023385149E-2</v>
          </cell>
          <cell r="E593">
            <v>4.4821456110693922E-2</v>
          </cell>
          <cell r="F593">
            <v>7.3937771949572212E-2</v>
          </cell>
          <cell r="G593">
            <v>6.6407648545378672E-2</v>
          </cell>
          <cell r="H593">
            <v>1.4426875461676657E-2</v>
          </cell>
          <cell r="I593">
            <v>3.8703361554236456E-3</v>
          </cell>
        </row>
        <row r="594">
          <cell r="A594" t="str">
            <v>TPSHPNGAEXT</v>
          </cell>
          <cell r="B594" t="str">
            <v>VAR_fout</v>
          </cell>
          <cell r="C594" t="str">
            <v>TPSHP</v>
          </cell>
          <cell r="E594">
            <v>1.4741541773513401E-3</v>
          </cell>
          <cell r="F594">
            <v>5.0190956682606398</v>
          </cell>
          <cell r="G594">
            <v>5.7013836958562196</v>
          </cell>
          <cell r="H594">
            <v>1.6262190493906299E-6</v>
          </cell>
          <cell r="I594">
            <v>1.6115863262711199E-6</v>
          </cell>
        </row>
        <row r="595">
          <cell r="A595" t="str">
            <v>TPSHPNGAEXT</v>
          </cell>
          <cell r="B595" t="str">
            <v>VAR_fout</v>
          </cell>
          <cell r="C595" t="str">
            <v>CO2_T</v>
          </cell>
          <cell r="E595">
            <v>8.8355811412600002E-2</v>
          </cell>
          <cell r="F595">
            <v>300.82760483264201</v>
          </cell>
          <cell r="G595">
            <v>341.721639677506</v>
          </cell>
          <cell r="H595">
            <v>9.7470065106555496E-5</v>
          </cell>
          <cell r="I595">
            <v>9.6593029214201901E-5</v>
          </cell>
        </row>
        <row r="596">
          <cell r="A596" t="str">
            <v>TPSHPNGAEXT</v>
          </cell>
          <cell r="B596" t="str">
            <v>VAR_fin</v>
          </cell>
          <cell r="C596" t="str">
            <v>TNGA</v>
          </cell>
          <cell r="E596">
            <v>1.5665924009326303E-3</v>
          </cell>
          <cell r="F596">
            <v>5.3338227807205705</v>
          </cell>
          <cell r="G596">
            <v>6.0588943205231489</v>
          </cell>
          <cell r="H596">
            <v>1.7281926437332641E-6</v>
          </cell>
          <cell r="I596">
            <v>1.7126423619539439E-6</v>
          </cell>
        </row>
        <row r="597">
          <cell r="A597" t="str">
            <v>TPSHPNGAEXT</v>
          </cell>
          <cell r="B597" t="str">
            <v>VAR_ncap</v>
          </cell>
          <cell r="C597" t="str">
            <v>-</v>
          </cell>
          <cell r="D597">
            <v>6.4101530811300697E-3</v>
          </cell>
          <cell r="E597">
            <v>1.4686070157017801E-2</v>
          </cell>
          <cell r="F597">
            <v>4.9988354225335803</v>
          </cell>
          <cell r="G597">
            <v>0.68473087535283395</v>
          </cell>
          <cell r="H597">
            <v>2.3549879617737902E-6</v>
          </cell>
          <cell r="I597">
            <v>2.5123782981548399E-6</v>
          </cell>
        </row>
        <row r="598">
          <cell r="A598" t="str">
            <v>TPSHPNGAEXT</v>
          </cell>
          <cell r="B598" t="str">
            <v>VAR_cap</v>
          </cell>
          <cell r="C598" t="str">
            <v>-</v>
          </cell>
          <cell r="D598">
            <v>6.4101530811300697E-3</v>
          </cell>
          <cell r="E598">
            <v>2.1096223238147901E-2</v>
          </cell>
          <cell r="F598">
            <v>5.0195032031943718</v>
          </cell>
          <cell r="G598">
            <v>5.7018817749300199</v>
          </cell>
          <cell r="H598">
            <v>-1.1654903797619909E-6</v>
          </cell>
          <cell r="I598">
            <v>1.1700505229972347E-6</v>
          </cell>
        </row>
        <row r="599">
          <cell r="A599" t="str">
            <v>T_C-HY-DSL-S1</v>
          </cell>
          <cell r="B599" t="str">
            <v>VAR_fout</v>
          </cell>
          <cell r="C599" t="str">
            <v>CO2_T</v>
          </cell>
          <cell r="D599">
            <v>8.4602376878203905E-2</v>
          </cell>
          <cell r="E599">
            <v>0.72905336292326872</v>
          </cell>
          <cell r="F599">
            <v>3.2301375128087231</v>
          </cell>
          <cell r="G599">
            <v>5.0007009347037039</v>
          </cell>
          <cell r="H599">
            <v>6.4833858722417617</v>
          </cell>
          <cell r="I599">
            <v>2.1260070466025871</v>
          </cell>
        </row>
        <row r="600">
          <cell r="A600" t="str">
            <v>T_C-HY-DSL-S1</v>
          </cell>
          <cell r="B600" t="str">
            <v>VAR_fout</v>
          </cell>
          <cell r="C600" t="str">
            <v>TPCAR</v>
          </cell>
          <cell r="D600">
            <v>4.8273120924622215E-4</v>
          </cell>
          <cell r="E600">
            <v>1.5437794776160555E-2</v>
          </cell>
          <cell r="F600">
            <v>6.2192429293034104E-2</v>
          </cell>
          <cell r="G600">
            <v>8.0051611873900821E-2</v>
          </cell>
          <cell r="H600">
            <v>8.4224204667290456E-2</v>
          </cell>
          <cell r="I600">
            <v>2.7537339538836272E-2</v>
          </cell>
        </row>
        <row r="601">
          <cell r="A601" t="str">
            <v>T_C-HY-DSL-S1</v>
          </cell>
          <cell r="B601" t="str">
            <v>VAR_fin</v>
          </cell>
          <cell r="C601" t="str">
            <v>TDSL</v>
          </cell>
          <cell r="D601">
            <v>1.1541934089795895E-3</v>
          </cell>
          <cell r="E601">
            <v>9.9461577479300119E-3</v>
          </cell>
          <cell r="F601">
            <v>4.4067360338454709E-2</v>
          </cell>
          <cell r="G601">
            <v>6.822238655803145E-2</v>
          </cell>
          <cell r="H601">
            <v>8.8450011899614711E-2</v>
          </cell>
          <cell r="I601">
            <v>2.9004188903173106E-2</v>
          </cell>
        </row>
        <row r="602">
          <cell r="A602" t="str">
            <v>T_C-HY-DSL-S1</v>
          </cell>
          <cell r="B602" t="str">
            <v>VAR_ncap</v>
          </cell>
          <cell r="C602" t="str">
            <v>-</v>
          </cell>
          <cell r="E602">
            <v>1.5763922202212601E-3</v>
          </cell>
          <cell r="F602">
            <v>7.5406099565070699E-3</v>
          </cell>
          <cell r="G602">
            <v>4.0441575755033703E-3</v>
          </cell>
          <cell r="H602">
            <v>4.6031216560168398E-3</v>
          </cell>
        </row>
        <row r="603">
          <cell r="A603" t="str">
            <v>T_C-HY-DSL-S1</v>
          </cell>
          <cell r="B603" t="str">
            <v>VAR_cap</v>
          </cell>
          <cell r="C603" t="str">
            <v>-</v>
          </cell>
          <cell r="D603">
            <v>1.3930043736307508E-6</v>
          </cell>
          <cell r="E603">
            <v>1.5559330058837429E-3</v>
          </cell>
          <cell r="F603">
            <v>8.905755527352878E-3</v>
          </cell>
          <cell r="G603">
            <v>1.1548776609567551E-2</v>
          </cell>
          <cell r="H603">
            <v>1.2161203411119944E-2</v>
          </cell>
          <cell r="I603">
            <v>3.9582924176106496E-3</v>
          </cell>
        </row>
        <row r="604">
          <cell r="A604" t="str">
            <v>T_C-HY-GSL-S3</v>
          </cell>
          <cell r="B604" t="str">
            <v>VAR_fout</v>
          </cell>
          <cell r="C604" t="str">
            <v>CO2_T</v>
          </cell>
          <cell r="D604">
            <v>7.27820664389243</v>
          </cell>
          <cell r="E604">
            <v>100.86485582845806</v>
          </cell>
          <cell r="F604">
            <v>96.024540317608668</v>
          </cell>
          <cell r="G604">
            <v>80.044681631505611</v>
          </cell>
          <cell r="H604">
            <v>6.3403532292523366</v>
          </cell>
          <cell r="I604">
            <v>2.0247215980146898</v>
          </cell>
        </row>
        <row r="605">
          <cell r="A605" t="str">
            <v>T_C-HY-GSL-S3</v>
          </cell>
          <cell r="B605" t="str">
            <v>VAR_fout</v>
          </cell>
          <cell r="C605" t="str">
            <v>TPCAR</v>
          </cell>
          <cell r="D605">
            <v>0.18591861609076329</v>
          </cell>
          <cell r="E605">
            <v>3.4158803656744312</v>
          </cell>
          <cell r="F605">
            <v>3.2399075155999686</v>
          </cell>
          <cell r="G605">
            <v>2.646938915265197</v>
          </cell>
          <cell r="H605">
            <v>6.2092731358191204E-2</v>
          </cell>
          <cell r="I605">
            <v>1.9488170232903126E-2</v>
          </cell>
        </row>
        <row r="606">
          <cell r="A606" t="str">
            <v>T_C-HY-GSL-S3</v>
          </cell>
          <cell r="B606" t="str">
            <v>VAR_fin</v>
          </cell>
          <cell r="C606" t="str">
            <v>TGSL</v>
          </cell>
          <cell r="D606">
            <v>9.8620686231604582E-2</v>
          </cell>
          <cell r="E606">
            <v>1.3667324638002452</v>
          </cell>
          <cell r="F606">
            <v>1.3011455327589259</v>
          </cell>
          <cell r="G606">
            <v>1.084616282269725</v>
          </cell>
          <cell r="H606">
            <v>8.5912645382822991E-2</v>
          </cell>
          <cell r="I606">
            <v>2.7435252005619061E-2</v>
          </cell>
        </row>
        <row r="607">
          <cell r="A607" t="str">
            <v>T_C-HY-GSL-S3</v>
          </cell>
          <cell r="B607" t="str">
            <v>VAR_ncap</v>
          </cell>
          <cell r="C607" t="str">
            <v>-</v>
          </cell>
          <cell r="E607">
            <v>0.211591069294564</v>
          </cell>
          <cell r="F607">
            <v>2.8279676299058799E-3</v>
          </cell>
          <cell r="G607">
            <v>1.77994151001405E-3</v>
          </cell>
          <cell r="H607">
            <v>1.7828344866137201E-3</v>
          </cell>
        </row>
        <row r="608">
          <cell r="A608" t="str">
            <v>T_C-HY-GSL-S3</v>
          </cell>
          <cell r="B608" t="str">
            <v>VAR_cap</v>
          </cell>
          <cell r="C608" t="str">
            <v>-</v>
          </cell>
          <cell r="D608">
            <v>1.4246124644334961E-2</v>
          </cell>
          <cell r="E608">
            <v>0.23470072171483275</v>
          </cell>
          <cell r="F608">
            <v>0.22445536785140544</v>
          </cell>
          <cell r="G608">
            <v>0.1825233685268923</v>
          </cell>
          <cell r="H608">
            <v>4.7382349539158812E-3</v>
          </cell>
          <cell r="I608">
            <v>1.5195335560745258E-3</v>
          </cell>
        </row>
        <row r="609">
          <cell r="A609" t="str">
            <v>T_C-HY-DSL-S2</v>
          </cell>
          <cell r="B609" t="str">
            <v>VAR_fout</v>
          </cell>
          <cell r="C609" t="str">
            <v>CO2_T</v>
          </cell>
          <cell r="D609">
            <v>0.26057180116921891</v>
          </cell>
          <cell r="E609">
            <v>45.268507982561808</v>
          </cell>
          <cell r="F609">
            <v>78.823613192431381</v>
          </cell>
          <cell r="G609">
            <v>69.854414644732771</v>
          </cell>
          <cell r="H609">
            <v>12.268630063845031</v>
          </cell>
          <cell r="I609">
            <v>3.3024752650712603</v>
          </cell>
        </row>
        <row r="610">
          <cell r="A610" t="str">
            <v>T_C-HY-DSL-S2</v>
          </cell>
          <cell r="B610" t="str">
            <v>VAR_fout</v>
          </cell>
          <cell r="C610" t="str">
            <v>TPCAR</v>
          </cell>
          <cell r="D610">
            <v>4.9401736372243731E-3</v>
          </cell>
          <cell r="E610">
            <v>1.6548291893965892</v>
          </cell>
          <cell r="F610">
            <v>2.5232174735595305</v>
          </cell>
          <cell r="G610">
            <v>2.1376144367370236</v>
          </cell>
          <cell r="H610">
            <v>0.16792204935548877</v>
          </cell>
          <cell r="I610">
            <v>3.5501430343509929E-2</v>
          </cell>
        </row>
        <row r="611">
          <cell r="A611" t="str">
            <v>T_C-HY-DSL-S2</v>
          </cell>
          <cell r="B611" t="str">
            <v>VAR_fin</v>
          </cell>
          <cell r="C611" t="str">
            <v>TDSL</v>
          </cell>
          <cell r="D611">
            <v>3.5548676830725566E-3</v>
          </cell>
          <cell r="E611">
            <v>0.61757855365022962</v>
          </cell>
          <cell r="F611">
            <v>1.0753562509199373</v>
          </cell>
          <cell r="G611">
            <v>0.95299337850931443</v>
          </cell>
          <cell r="H611">
            <v>0.16737558068001449</v>
          </cell>
          <cell r="I611">
            <v>4.5054232811340522E-2</v>
          </cell>
        </row>
        <row r="612">
          <cell r="A612" t="str">
            <v>T_C-HY-DSL-S2</v>
          </cell>
          <cell r="B612" t="str">
            <v>VAR_ncap</v>
          </cell>
          <cell r="C612" t="str">
            <v>-</v>
          </cell>
          <cell r="E612">
            <v>0.12650642331543399</v>
          </cell>
          <cell r="F612">
            <v>7.4173126834863407E-2</v>
          </cell>
          <cell r="G612">
            <v>3.2434319952601401E-3</v>
          </cell>
          <cell r="H612">
            <v>3.7674015114895301E-3</v>
          </cell>
        </row>
        <row r="613">
          <cell r="A613" t="str">
            <v>T_C-HY-DSL-S2</v>
          </cell>
          <cell r="B613" t="str">
            <v>VAR_cap</v>
          </cell>
          <cell r="C613" t="str">
            <v>-</v>
          </cell>
          <cell r="D613">
            <v>2.5928688280982872E-4</v>
          </cell>
          <cell r="E613">
            <v>0.12533947598535647</v>
          </cell>
          <cell r="F613">
            <v>0.19134919932862837</v>
          </cell>
          <cell r="G613">
            <v>0.16227314599119078</v>
          </cell>
          <cell r="H613">
            <v>1.6113030583286763E-2</v>
          </cell>
          <cell r="I613">
            <v>3.388906073575395E-3</v>
          </cell>
        </row>
        <row r="614">
          <cell r="A614" t="str">
            <v>D-T-ELC-Bus_c_S1</v>
          </cell>
          <cell r="B614" t="str">
            <v>VAR_fout</v>
          </cell>
          <cell r="C614" t="str">
            <v>T-ELC-Bus_c_BatSTGin_S1</v>
          </cell>
          <cell r="D614">
            <v>1.4960798755619944E-3</v>
          </cell>
          <cell r="E614">
            <v>6.2057045099494232E-3</v>
          </cell>
          <cell r="F614">
            <v>1.4745713977618691E-2</v>
          </cell>
          <cell r="G614">
            <v>3.6401449381459748E-2</v>
          </cell>
          <cell r="H614">
            <v>6.7729669029023373E-2</v>
          </cell>
          <cell r="I614">
            <v>0.11761352652102004</v>
          </cell>
        </row>
        <row r="615">
          <cell r="A615" t="str">
            <v>D-T-ELC-Bus_c_S1</v>
          </cell>
          <cell r="B615" t="str">
            <v>VAR_fin</v>
          </cell>
          <cell r="C615" t="str">
            <v>TELC</v>
          </cell>
          <cell r="D615">
            <v>1.4960798755619944E-3</v>
          </cell>
          <cell r="E615">
            <v>6.2057045099494232E-3</v>
          </cell>
          <cell r="F615">
            <v>1.4745713977618691E-2</v>
          </cell>
          <cell r="G615">
            <v>3.6401449381459748E-2</v>
          </cell>
          <cell r="H615">
            <v>6.7729669029023373E-2</v>
          </cell>
          <cell r="I615">
            <v>0.11761352652102004</v>
          </cell>
        </row>
        <row r="616">
          <cell r="A616" t="str">
            <v>D-T-ELC-Bus_c_S1</v>
          </cell>
          <cell r="B616" t="str">
            <v>VAR_ncap</v>
          </cell>
          <cell r="C616" t="str">
            <v>-</v>
          </cell>
          <cell r="D616">
            <v>4.1684278419160402E-4</v>
          </cell>
          <cell r="E616">
            <v>2.9194946217527999E-4</v>
          </cell>
          <cell r="F616">
            <v>1.1712484863942701E-3</v>
          </cell>
          <cell r="G616">
            <v>2.4652415191974701E-3</v>
          </cell>
          <cell r="H616">
            <v>3.7880198700747298E-3</v>
          </cell>
          <cell r="I616">
            <v>1.1928516987718E-2</v>
          </cell>
        </row>
        <row r="617">
          <cell r="A617" t="str">
            <v>D-T-ELC-Bus_c_S1</v>
          </cell>
          <cell r="B617" t="str">
            <v>VAR_cap</v>
          </cell>
          <cell r="C617" t="str">
            <v>-</v>
          </cell>
          <cell r="D617">
            <v>4.1684278419160402E-4</v>
          </cell>
          <cell r="E617">
            <v>7.0879224636688401E-4</v>
          </cell>
          <cell r="F617">
            <v>1.8800407327611501E-3</v>
          </cell>
          <cell r="G617">
            <v>4.1947600115982203E-3</v>
          </cell>
          <cell r="H617">
            <v>7.9820818666349307E-3</v>
          </cell>
          <cell r="I617">
            <v>1.44876123934429E-2</v>
          </cell>
        </row>
        <row r="618">
          <cell r="A618" t="str">
            <v>T_C-HY-GSL-S4</v>
          </cell>
          <cell r="B618" t="str">
            <v>VAR_fout</v>
          </cell>
          <cell r="C618" t="str">
            <v>CO2_T</v>
          </cell>
          <cell r="D618">
            <v>6.4588444896433561</v>
          </cell>
          <cell r="E618">
            <v>16.878703675770666</v>
          </cell>
          <cell r="F618">
            <v>17.252034201873116</v>
          </cell>
          <cell r="G618">
            <v>17.465967582400303</v>
          </cell>
          <cell r="H618">
            <v>7.5270702643437009</v>
          </cell>
          <cell r="I618">
            <v>2.5270273116242969</v>
          </cell>
        </row>
        <row r="619">
          <cell r="A619" t="str">
            <v>T_C-HY-GSL-S4</v>
          </cell>
          <cell r="B619" t="str">
            <v>VAR_fout</v>
          </cell>
          <cell r="C619" t="str">
            <v>TPCAR</v>
          </cell>
          <cell r="D619">
            <v>9.7652798014625744E-2</v>
          </cell>
          <cell r="E619">
            <v>0.33215241044265759</v>
          </cell>
          <cell r="F619">
            <v>0.33408937751368806</v>
          </cell>
          <cell r="G619">
            <v>0.30970100511508775</v>
          </cell>
          <cell r="H619">
            <v>7.186669697383917E-2</v>
          </cell>
          <cell r="I619">
            <v>2.3986546275731113E-2</v>
          </cell>
        </row>
        <row r="620">
          <cell r="A620" t="str">
            <v>T_C-HY-GSL-S4</v>
          </cell>
          <cell r="B620" t="str">
            <v>VAR_fin</v>
          </cell>
          <cell r="C620" t="str">
            <v>TGSL</v>
          </cell>
          <cell r="D620">
            <v>8.7518218016847532E-2</v>
          </cell>
          <cell r="E620">
            <v>0.22870872189391148</v>
          </cell>
          <cell r="F620">
            <v>0.23376740110939226</v>
          </cell>
          <cell r="G620">
            <v>0.23666622740379856</v>
          </cell>
          <cell r="H620">
            <v>0.10199282201007726</v>
          </cell>
          <cell r="I620">
            <v>3.4241562488134127E-2</v>
          </cell>
        </row>
        <row r="621">
          <cell r="A621" t="str">
            <v>T_C-HY-GSL-S4</v>
          </cell>
          <cell r="B621" t="str">
            <v>VAR_ncap</v>
          </cell>
          <cell r="C621" t="str">
            <v>-</v>
          </cell>
          <cell r="E621">
            <v>1.2049191397068001E-2</v>
          </cell>
          <cell r="F621">
            <v>3.0934490835273598E-3</v>
          </cell>
          <cell r="G621">
            <v>2.1260652772125401E-3</v>
          </cell>
          <cell r="H621">
            <v>2.78332346295985E-3</v>
          </cell>
        </row>
        <row r="622">
          <cell r="A622" t="str">
            <v>T_C-HY-GSL-S4</v>
          </cell>
          <cell r="B622" t="str">
            <v>VAR_cap</v>
          </cell>
          <cell r="C622" t="str">
            <v>-</v>
          </cell>
          <cell r="D622">
            <v>8.3182593771575532E-3</v>
          </cell>
          <cell r="E622">
            <v>2.5958269882922741E-2</v>
          </cell>
          <cell r="F622">
            <v>2.7750627981564097E-2</v>
          </cell>
          <cell r="G622">
            <v>2.4975273471848251E-2</v>
          </cell>
          <cell r="H622">
            <v>6.6144019027530527E-3</v>
          </cell>
          <cell r="I622">
            <v>2.2485959126906348E-3</v>
          </cell>
        </row>
        <row r="623">
          <cell r="A623" t="str">
            <v>T_C-HY-DSL-S3</v>
          </cell>
          <cell r="B623" t="str">
            <v>VAR_fout</v>
          </cell>
          <cell r="C623" t="str">
            <v>CO2_T</v>
          </cell>
          <cell r="D623">
            <v>2.0902217910110572</v>
          </cell>
          <cell r="E623">
            <v>6.5748875002016014</v>
          </cell>
          <cell r="F623">
            <v>8.0896792357666651</v>
          </cell>
          <cell r="G623">
            <v>8.6939718966577395</v>
          </cell>
          <cell r="H623">
            <v>5.6687630221766279</v>
          </cell>
          <cell r="I623">
            <v>1.826159951264777</v>
          </cell>
        </row>
        <row r="624">
          <cell r="A624" t="str">
            <v>T_C-HY-DSL-S3</v>
          </cell>
          <cell r="B624" t="str">
            <v>VAR_fout</v>
          </cell>
          <cell r="C624" t="str">
            <v>TPCAR</v>
          </cell>
          <cell r="D624">
            <v>2.5655339267084919E-2</v>
          </cell>
          <cell r="E624">
            <v>0.12550923322539456</v>
          </cell>
          <cell r="F624">
            <v>0.15042459774518444</v>
          </cell>
          <cell r="G624">
            <v>0.14357749027221928</v>
          </cell>
          <cell r="H624">
            <v>5.545322406655577E-2</v>
          </cell>
          <cell r="I624">
            <v>1.7678853884553931E-2</v>
          </cell>
        </row>
        <row r="625">
          <cell r="A625" t="str">
            <v>T_C-HY-DSL-S3</v>
          </cell>
          <cell r="B625" t="str">
            <v>VAR_fin</v>
          </cell>
          <cell r="C625" t="str">
            <v>TDSL</v>
          </cell>
          <cell r="D625">
            <v>2.8515986234802955E-2</v>
          </cell>
          <cell r="E625">
            <v>8.9698328788562057E-2</v>
          </cell>
          <cell r="F625">
            <v>0.1103639732028196</v>
          </cell>
          <cell r="G625">
            <v>0.11860807498850943</v>
          </cell>
          <cell r="H625">
            <v>7.7336466878262303E-2</v>
          </cell>
          <cell r="I625">
            <v>2.4913505474280759E-2</v>
          </cell>
        </row>
        <row r="626">
          <cell r="A626" t="str">
            <v>T_C-HY-DSL-S3</v>
          </cell>
          <cell r="B626" t="str">
            <v>VAR_ncap</v>
          </cell>
          <cell r="C626" t="str">
            <v>-</v>
          </cell>
          <cell r="E626">
            <v>4.8382552434877296E-3</v>
          </cell>
          <cell r="F626">
            <v>2.7240523684741698E-3</v>
          </cell>
          <cell r="G626">
            <v>1.45090895525695E-3</v>
          </cell>
          <cell r="H626">
            <v>1.59664267790073E-3</v>
          </cell>
        </row>
        <row r="627">
          <cell r="A627" t="str">
            <v>T_C-HY-DSL-S3</v>
          </cell>
          <cell r="B627" t="str">
            <v>VAR_cap</v>
          </cell>
          <cell r="C627" t="str">
            <v>-</v>
          </cell>
          <cell r="D627">
            <v>1.8551922638929178E-3</v>
          </cell>
          <cell r="E627">
            <v>8.4423349020096052E-3</v>
          </cell>
          <cell r="F627">
            <v>1.0678250315443245E-2</v>
          </cell>
          <cell r="G627">
            <v>1.0113403979776657E-2</v>
          </cell>
          <cell r="H627">
            <v>4.2513144953447886E-3</v>
          </cell>
          <cell r="I627">
            <v>1.3745588604149863E-3</v>
          </cell>
        </row>
        <row r="628">
          <cell r="A628" t="str">
            <v>D-T-ELC-Bus_c_S2</v>
          </cell>
          <cell r="B628" t="str">
            <v>VAR_fout</v>
          </cell>
          <cell r="C628" t="str">
            <v>T-ELC-Bus_c_BatSTGin_S2</v>
          </cell>
          <cell r="D628">
            <v>2.8108147086130879E-3</v>
          </cell>
          <cell r="E628">
            <v>7.3525964755641656E-3</v>
          </cell>
          <cell r="F628">
            <v>1.4556951941538146E-2</v>
          </cell>
          <cell r="G628">
            <v>3.5769121758928837E-2</v>
          </cell>
          <cell r="H628">
            <v>8.4425855525564808E-2</v>
          </cell>
          <cell r="I628">
            <v>0.13924375557770338</v>
          </cell>
        </row>
        <row r="629">
          <cell r="A629" t="str">
            <v>D-T-ELC-Bus_c_S2</v>
          </cell>
          <cell r="B629" t="str">
            <v>VAR_fin</v>
          </cell>
          <cell r="C629" t="str">
            <v>TELC</v>
          </cell>
          <cell r="D629">
            <v>2.8108147086130879E-3</v>
          </cell>
          <cell r="E629">
            <v>7.3525964755641656E-3</v>
          </cell>
          <cell r="F629">
            <v>1.4556951941538146E-2</v>
          </cell>
          <cell r="G629">
            <v>3.5769121758928837E-2</v>
          </cell>
          <cell r="H629">
            <v>8.4425855525564808E-2</v>
          </cell>
          <cell r="I629">
            <v>0.13924375557770338</v>
          </cell>
        </row>
        <row r="630">
          <cell r="A630" t="str">
            <v>D-T-ELC-Bus_c_S2</v>
          </cell>
          <cell r="B630" t="str">
            <v>VAR_ncap</v>
          </cell>
          <cell r="C630" t="str">
            <v>-</v>
          </cell>
          <cell r="D630">
            <v>5.0669653006798197E-4</v>
          </cell>
          <cell r="E630">
            <v>3.0852794373839598E-4</v>
          </cell>
          <cell r="F630">
            <v>1.0692519027666E-3</v>
          </cell>
          <cell r="G630">
            <v>2.4487647268995501E-3</v>
          </cell>
          <cell r="H630">
            <v>4.5910735789940404E-3</v>
          </cell>
          <cell r="I630">
            <v>1.39276368350556E-2</v>
          </cell>
        </row>
        <row r="631">
          <cell r="A631" t="str">
            <v>D-T-ELC-Bus_c_S2</v>
          </cell>
          <cell r="B631" t="str">
            <v>VAR_cap</v>
          </cell>
          <cell r="C631" t="str">
            <v>-</v>
          </cell>
          <cell r="D631">
            <v>5.0669653006798197E-4</v>
          </cell>
          <cell r="E631">
            <v>8.1522447380637795E-4</v>
          </cell>
          <cell r="F631">
            <v>1.88447637657298E-3</v>
          </cell>
          <cell r="G631">
            <v>4.1564142385827497E-3</v>
          </cell>
          <cell r="H631">
            <v>9.8331072409334093E-3</v>
          </cell>
          <cell r="I631">
            <v>1.7073887188638399E-2</v>
          </cell>
        </row>
        <row r="632">
          <cell r="A632" t="str">
            <v>T_C-HY-DSL-S4</v>
          </cell>
          <cell r="B632" t="str">
            <v>VAR_fout</v>
          </cell>
          <cell r="C632" t="str">
            <v>CO2_T</v>
          </cell>
          <cell r="D632">
            <v>2.4859769673945982</v>
          </cell>
          <cell r="E632">
            <v>20.618075668667963</v>
          </cell>
          <cell r="F632">
            <v>21.434216774377518</v>
          </cell>
          <cell r="G632">
            <v>19.695879314071885</v>
          </cell>
          <cell r="H632">
            <v>6.6550500707029503</v>
          </cell>
          <cell r="I632">
            <v>2.2629208641728842</v>
          </cell>
        </row>
        <row r="633">
          <cell r="A633" t="str">
            <v>T_C-HY-DSL-S4</v>
          </cell>
          <cell r="B633" t="str">
            <v>VAR_fout</v>
          </cell>
          <cell r="C633" t="str">
            <v>TPCAR</v>
          </cell>
          <cell r="D633">
            <v>4.5049036508708361E-2</v>
          </cell>
          <cell r="E633">
            <v>0.46195324907789298</v>
          </cell>
          <cell r="F633">
            <v>0.46944920438613297</v>
          </cell>
          <cell r="G633">
            <v>0.40388651354159305</v>
          </cell>
          <cell r="H633">
            <v>6.4318830608546193E-2</v>
          </cell>
          <cell r="I633">
            <v>2.1605122199712404E-2</v>
          </cell>
        </row>
        <row r="634">
          <cell r="A634" t="str">
            <v>T_C-HY-DSL-S4</v>
          </cell>
          <cell r="B634" t="str">
            <v>VAR_fin</v>
          </cell>
          <cell r="C634" t="str">
            <v>TDSL</v>
          </cell>
          <cell r="D634">
            <v>3.391510187441478E-2</v>
          </cell>
          <cell r="E634">
            <v>0.28128343340611139</v>
          </cell>
          <cell r="F634">
            <v>0.29241769132847828</v>
          </cell>
          <cell r="G634">
            <v>0.26870230987819782</v>
          </cell>
          <cell r="H634">
            <v>9.0791951851336219E-2</v>
          </cell>
          <cell r="I634">
            <v>3.0872044531690117E-2</v>
          </cell>
        </row>
        <row r="635">
          <cell r="A635" t="str">
            <v>T_C-HY-DSL-S4</v>
          </cell>
          <cell r="B635" t="str">
            <v>VAR_ncap</v>
          </cell>
          <cell r="C635" t="str">
            <v>-</v>
          </cell>
          <cell r="E635">
            <v>2.7754641499532599E-2</v>
          </cell>
          <cell r="F635">
            <v>3.5215899334316999E-3</v>
          </cell>
          <cell r="G635">
            <v>1.72755627746109E-3</v>
          </cell>
          <cell r="H635">
            <v>2.4747353505644798E-3</v>
          </cell>
        </row>
        <row r="636">
          <cell r="A636" t="str">
            <v>T_C-HY-DSL-S4</v>
          </cell>
          <cell r="B636" t="str">
            <v>VAR_cap</v>
          </cell>
          <cell r="C636" t="str">
            <v>-</v>
          </cell>
          <cell r="D636">
            <v>3.7716960667892006E-3</v>
          </cell>
          <cell r="E636">
            <v>3.6148580816715896E-2</v>
          </cell>
          <cell r="F636">
            <v>3.7646193705335666E-2</v>
          </cell>
          <cell r="G636">
            <v>3.2412267217688279E-2</v>
          </cell>
          <cell r="H636">
            <v>5.946485316931335E-3</v>
          </cell>
          <cell r="I636">
            <v>2.0179662235821514E-3</v>
          </cell>
        </row>
        <row r="637">
          <cell r="A637" t="str">
            <v>D-T-ELC-Bus_c_S3</v>
          </cell>
          <cell r="B637" t="str">
            <v>VAR_fout</v>
          </cell>
          <cell r="C637" t="str">
            <v>T-ELC-Bus_c_BatSTGin_S3</v>
          </cell>
          <cell r="D637">
            <v>2.0482397872208149E-3</v>
          </cell>
          <cell r="E637">
            <v>6.8404475567253641E-3</v>
          </cell>
          <cell r="F637">
            <v>1.112019261804708E-2</v>
          </cell>
          <cell r="G637">
            <v>2.6093357580903056E-2</v>
          </cell>
          <cell r="H637">
            <v>3.7090714436018225E-2</v>
          </cell>
          <cell r="I637">
            <v>5.124552862134997E-2</v>
          </cell>
        </row>
        <row r="638">
          <cell r="A638" t="str">
            <v>D-T-ELC-Bus_c_S3</v>
          </cell>
          <cell r="B638" t="str">
            <v>VAR_fin</v>
          </cell>
          <cell r="C638" t="str">
            <v>TELC</v>
          </cell>
          <cell r="D638">
            <v>2.0482397872208149E-3</v>
          </cell>
          <cell r="E638">
            <v>6.8404475567253641E-3</v>
          </cell>
          <cell r="F638">
            <v>1.112019261804708E-2</v>
          </cell>
          <cell r="G638">
            <v>2.6093357580903056E-2</v>
          </cell>
          <cell r="H638">
            <v>3.7090714436018225E-2</v>
          </cell>
          <cell r="I638">
            <v>5.124552862134997E-2</v>
          </cell>
        </row>
        <row r="639">
          <cell r="A639" t="str">
            <v>D-T-ELC-Bus_c_S3</v>
          </cell>
          <cell r="B639" t="str">
            <v>VAR_ncap</v>
          </cell>
          <cell r="C639" t="str">
            <v>-</v>
          </cell>
          <cell r="D639">
            <v>4.6448980555843198E-4</v>
          </cell>
          <cell r="E639">
            <v>2.9968675353146798E-4</v>
          </cell>
          <cell r="F639">
            <v>7.35145531960587E-4</v>
          </cell>
          <cell r="G639">
            <v>1.9168940410554901E-3</v>
          </cell>
          <cell r="H639">
            <v>2.4480078965303E-3</v>
          </cell>
          <cell r="I639">
            <v>6.1338469843421296E-3</v>
          </cell>
        </row>
        <row r="640">
          <cell r="A640" t="str">
            <v>D-T-ELC-Bus_c_S3</v>
          </cell>
          <cell r="B640" t="str">
            <v>VAR_cap</v>
          </cell>
          <cell r="C640" t="str">
            <v>-</v>
          </cell>
          <cell r="D640">
            <v>4.6448980555843198E-4</v>
          </cell>
          <cell r="E640">
            <v>7.6417655908990001E-4</v>
          </cell>
          <cell r="F640">
            <v>1.49932209105049E-3</v>
          </cell>
          <cell r="G640">
            <v>3.0385345653566702E-3</v>
          </cell>
          <cell r="H640">
            <v>4.6337427937064198E-3</v>
          </cell>
          <cell r="I640">
            <v>6.9723417011016801E-3</v>
          </cell>
        </row>
        <row r="641">
          <cell r="A641" t="str">
            <v>D-T-ELC-Bus_c_S4</v>
          </cell>
          <cell r="B641" t="str">
            <v>VAR_fout</v>
          </cell>
          <cell r="C641" t="str">
            <v>T-ELC-Bus_c_BatSTGin_S4</v>
          </cell>
          <cell r="D641">
            <v>4.5539316372634754E-4</v>
          </cell>
          <cell r="E641">
            <v>3.7345576153684874E-3</v>
          </cell>
          <cell r="F641">
            <v>9.2624863851786289E-3</v>
          </cell>
          <cell r="G641">
            <v>1.9093456550332268E-2</v>
          </cell>
          <cell r="H641">
            <v>2.3106460956428466E-2</v>
          </cell>
          <cell r="I641">
            <v>2.0063893589215131E-2</v>
          </cell>
        </row>
        <row r="642">
          <cell r="A642" t="str">
            <v>D-T-ELC-Bus_c_S4</v>
          </cell>
          <cell r="B642" t="str">
            <v>VAR_fin</v>
          </cell>
          <cell r="C642" t="str">
            <v>TELC</v>
          </cell>
          <cell r="D642">
            <v>4.5539316372634754E-4</v>
          </cell>
          <cell r="E642">
            <v>3.7345576153684874E-3</v>
          </cell>
          <cell r="F642">
            <v>9.2624863851786289E-3</v>
          </cell>
          <cell r="G642">
            <v>1.9093456550332268E-2</v>
          </cell>
          <cell r="H642">
            <v>2.3106460956428466E-2</v>
          </cell>
          <cell r="I642">
            <v>2.0063893589215131E-2</v>
          </cell>
        </row>
        <row r="643">
          <cell r="A643" t="str">
            <v>D-T-ELC-Bus_c_S4</v>
          </cell>
          <cell r="B643" t="str">
            <v>VAR_ncap</v>
          </cell>
          <cell r="C643" t="str">
            <v>-</v>
          </cell>
          <cell r="D643">
            <v>2.7814338121437301E-4</v>
          </cell>
          <cell r="E643">
            <v>2.15474812267468E-4</v>
          </cell>
          <cell r="F643">
            <v>7.6145424791096699E-4</v>
          </cell>
          <cell r="G643">
            <v>1.5132201776841801E-3</v>
          </cell>
          <cell r="H643">
            <v>1.85743186068762E-3</v>
          </cell>
          <cell r="I643">
            <v>2.8538625097573201E-3</v>
          </cell>
        </row>
        <row r="644">
          <cell r="A644" t="str">
            <v>D-T-ELC-Bus_c_S4</v>
          </cell>
          <cell r="B644" t="str">
            <v>VAR_cap</v>
          </cell>
          <cell r="C644" t="str">
            <v>-</v>
          </cell>
          <cell r="D644">
            <v>2.7814338121437301E-4</v>
          </cell>
          <cell r="E644">
            <v>4.9361819348184201E-4</v>
          </cell>
          <cell r="F644">
            <v>1.25507244139281E-3</v>
          </cell>
          <cell r="G644">
            <v>2.1785212861849599E-3</v>
          </cell>
          <cell r="H644">
            <v>3.1464631800367099E-3</v>
          </cell>
          <cell r="I644">
            <v>3.17982069405312E-3</v>
          </cell>
        </row>
        <row r="645">
          <cell r="A645" t="str">
            <v>D-TH2O</v>
          </cell>
          <cell r="B645" t="str">
            <v>VAR_fout</v>
          </cell>
          <cell r="C645" t="str">
            <v>TH2O</v>
          </cell>
          <cell r="D645">
            <v>5.8303532734283311E-3</v>
          </cell>
          <cell r="E645">
            <v>5.2912062491463852E-2</v>
          </cell>
          <cell r="F645">
            <v>9.5406500525789889E-2</v>
          </cell>
          <cell r="G645">
            <v>0.19262161677214554</v>
          </cell>
          <cell r="H645">
            <v>1.5995708804738258</v>
          </cell>
          <cell r="I645">
            <v>3.5410523168060082</v>
          </cell>
        </row>
        <row r="646">
          <cell r="A646" t="str">
            <v>D-TH2O</v>
          </cell>
          <cell r="B646" t="str">
            <v>VAR_fin</v>
          </cell>
          <cell r="C646" t="str">
            <v>H2</v>
          </cell>
          <cell r="D646">
            <v>5.8303532734283311E-3</v>
          </cell>
          <cell r="E646">
            <v>5.2912062491463852E-2</v>
          </cell>
          <cell r="F646">
            <v>9.5406500525789889E-2</v>
          </cell>
          <cell r="G646">
            <v>0.19262161677214554</v>
          </cell>
          <cell r="H646">
            <v>1.5995708804738258</v>
          </cell>
          <cell r="I646">
            <v>3.5410523168060082</v>
          </cell>
        </row>
        <row r="647">
          <cell r="A647" t="str">
            <v>D-TH2O</v>
          </cell>
          <cell r="B647" t="str">
            <v>VAR_ncap</v>
          </cell>
          <cell r="C647" t="str">
            <v>-</v>
          </cell>
          <cell r="D647">
            <v>2.31051927682779E-2</v>
          </cell>
          <cell r="E647">
            <v>2.5201157508918001E-4</v>
          </cell>
          <cell r="F647">
            <v>6.3678477965886998E-3</v>
          </cell>
          <cell r="G647">
            <v>1.0243740480562801E-2</v>
          </cell>
          <cell r="H647">
            <v>8.1352360830515794E-2</v>
          </cell>
          <cell r="I647">
            <v>0.35002010433643099</v>
          </cell>
        </row>
        <row r="648">
          <cell r="A648" t="str">
            <v>D-TH2O</v>
          </cell>
          <cell r="B648" t="str">
            <v>VAR_cap</v>
          </cell>
          <cell r="C648" t="str">
            <v>-</v>
          </cell>
          <cell r="D648">
            <v>2.31051927682779E-2</v>
          </cell>
          <cell r="E648">
            <v>2.3357204343367102E-2</v>
          </cell>
          <cell r="F648">
            <v>2.9725052139955799E-2</v>
          </cell>
          <cell r="G648">
            <v>3.9968792620518702E-2</v>
          </cell>
          <cell r="H648">
            <v>0.28879006050135198</v>
          </cell>
          <cell r="I648">
            <v>0.63881016483778297</v>
          </cell>
        </row>
        <row r="649">
          <cell r="A649" t="str">
            <v>TFHGV-HYBDSL</v>
          </cell>
          <cell r="B649" t="str">
            <v>VAR_fout</v>
          </cell>
          <cell r="C649" t="str">
            <v>CO2_T</v>
          </cell>
          <cell r="E649">
            <v>378.77721417559002</v>
          </cell>
          <cell r="F649">
            <v>524.06165417780403</v>
          </cell>
          <cell r="G649">
            <v>766.01752458137503</v>
          </cell>
          <cell r="H649">
            <v>777.792302057391</v>
          </cell>
          <cell r="I649">
            <v>188.7488467925331</v>
          </cell>
        </row>
        <row r="650">
          <cell r="A650" t="str">
            <v>TFHGV-HYBDSL</v>
          </cell>
          <cell r="B650" t="str">
            <v>VAR_fout</v>
          </cell>
          <cell r="C650" t="str">
            <v>TFHGV</v>
          </cell>
          <cell r="E650">
            <v>0.84471376326416403</v>
          </cell>
          <cell r="F650">
            <v>1.1687136277362262</v>
          </cell>
          <cell r="G650">
            <v>1.7083011377117077</v>
          </cell>
          <cell r="H650">
            <v>1.7345601528296386</v>
          </cell>
          <cell r="I650">
            <v>0.42093014764077341</v>
          </cell>
        </row>
        <row r="651">
          <cell r="A651" t="str">
            <v>TFHGV-HYBDSL</v>
          </cell>
          <cell r="B651" t="str">
            <v>VAR_fin</v>
          </cell>
          <cell r="C651" t="str">
            <v>TDSL</v>
          </cell>
          <cell r="E651">
            <v>5.1674926899807661</v>
          </cell>
          <cell r="F651">
            <v>7.1495450774598099</v>
          </cell>
          <cell r="G651">
            <v>10.450443718709064</v>
          </cell>
          <cell r="H651">
            <v>10.611081883456903</v>
          </cell>
          <cell r="I651">
            <v>2.5750183737044128</v>
          </cell>
        </row>
        <row r="652">
          <cell r="A652" t="str">
            <v>TFHGV-HYBDSL</v>
          </cell>
          <cell r="B652" t="str">
            <v>VAR_ncap</v>
          </cell>
          <cell r="C652" t="str">
            <v>-</v>
          </cell>
          <cell r="E652">
            <v>1.5887781807966302E-2</v>
          </cell>
          <cell r="F652">
            <v>6.1758667717229402E-3</v>
          </cell>
          <cell r="G652">
            <v>2.28339818529847E-2</v>
          </cell>
          <cell r="H652">
            <v>1.17978927855765E-2</v>
          </cell>
          <cell r="I652">
            <v>7.8580143258718694E-3</v>
          </cell>
        </row>
        <row r="653">
          <cell r="A653" t="str">
            <v>TFHGV-HYBDSL</v>
          </cell>
          <cell r="B653" t="str">
            <v>VAR_cap</v>
          </cell>
          <cell r="C653" t="str">
            <v>-</v>
          </cell>
          <cell r="E653">
            <v>1.5887781807966302E-2</v>
          </cell>
          <cell r="F653">
            <v>2.2062077890989042E-2</v>
          </cell>
          <cell r="G653">
            <v>3.2174541326107059E-2</v>
          </cell>
          <cell r="H653">
            <v>3.433306249720737E-2</v>
          </cell>
          <cell r="I653">
            <v>9.9282714812810625E-3</v>
          </cell>
        </row>
        <row r="654">
          <cell r="A654" t="str">
            <v>D-TKER</v>
          </cell>
          <cell r="B654" t="str">
            <v>VAR_fout</v>
          </cell>
          <cell r="C654" t="str">
            <v>CO2</v>
          </cell>
          <cell r="D654">
            <v>80.763254672403804</v>
          </cell>
          <cell r="E654">
            <v>102.299643522715</v>
          </cell>
          <cell r="F654">
            <v>134.604226798182</v>
          </cell>
          <cell r="G654">
            <v>168.608691823735</v>
          </cell>
          <cell r="H654">
            <v>131.53357823669501</v>
          </cell>
          <cell r="I654">
            <v>2.3438667124565898E-3</v>
          </cell>
        </row>
        <row r="655">
          <cell r="A655" t="str">
            <v>D-TKER</v>
          </cell>
          <cell r="B655" t="str">
            <v>VAR_fout</v>
          </cell>
          <cell r="C655" t="str">
            <v>TKER</v>
          </cell>
          <cell r="D655">
            <v>1.0930817228491501</v>
          </cell>
          <cell r="E655">
            <v>1.3845636984571901</v>
          </cell>
          <cell r="F655">
            <v>1.82178666186924</v>
          </cell>
          <cell r="G655">
            <v>2.2820164949222201</v>
          </cell>
          <cell r="H655">
            <v>1.78022729389343</v>
          </cell>
          <cell r="I655">
            <v>3.1722815958483803E-5</v>
          </cell>
        </row>
        <row r="656">
          <cell r="A656" t="str">
            <v>D-TKER</v>
          </cell>
          <cell r="B656" t="str">
            <v>VAR_fin</v>
          </cell>
          <cell r="C656" t="str">
            <v>KER</v>
          </cell>
          <cell r="D656">
            <v>1.1093853663791744</v>
          </cell>
          <cell r="E656">
            <v>1.4052148835537817</v>
          </cell>
          <cell r="F656">
            <v>1.8489591593156731</v>
          </cell>
          <cell r="G656">
            <v>2.3160534591172448</v>
          </cell>
          <cell r="H656">
            <v>1.8067799208337196</v>
          </cell>
          <cell r="I656">
            <v>3.2195971324953032E-5</v>
          </cell>
        </row>
        <row r="657">
          <cell r="A657" t="str">
            <v>T_B_u-BEVELC-S1</v>
          </cell>
          <cell r="B657" t="str">
            <v>VAR_fout</v>
          </cell>
          <cell r="C657" t="str">
            <v>TPBSu</v>
          </cell>
          <cell r="D657">
            <v>2.0491525326285136E-3</v>
          </cell>
          <cell r="E657">
            <v>9.4025416506977495E-3</v>
          </cell>
          <cell r="F657">
            <v>2.97599007959434E-2</v>
          </cell>
          <cell r="G657">
            <v>8.160127220785092E-2</v>
          </cell>
          <cell r="H657">
            <v>3.4531140279665126E-2</v>
          </cell>
          <cell r="I657">
            <v>8.404378475473781E-2</v>
          </cell>
        </row>
        <row r="658">
          <cell r="A658" t="str">
            <v>T_B_u-BEVELC-S1</v>
          </cell>
          <cell r="B658" t="str">
            <v>VAR_fin</v>
          </cell>
          <cell r="C658" t="str">
            <v>T-ELC-Bus_u_BatSTGout_S1</v>
          </cell>
          <cell r="D658">
            <v>5.4111149620280335E-3</v>
          </cell>
          <cell r="E658">
            <v>2.4164102308669423E-2</v>
          </cell>
          <cell r="F658">
            <v>7.3394777916530859E-2</v>
          </cell>
          <cell r="G658">
            <v>0.18488194985201106</v>
          </cell>
          <cell r="H658">
            <v>7.1357791661036951E-2</v>
          </cell>
          <cell r="I658">
            <v>0.15738621525812468</v>
          </cell>
        </row>
        <row r="659">
          <cell r="A659" t="str">
            <v>T_B_u-BEVELC-S1</v>
          </cell>
          <cell r="B659" t="str">
            <v>VAR_ncap</v>
          </cell>
          <cell r="C659" t="str">
            <v>-</v>
          </cell>
          <cell r="E659">
            <v>1.2537890597126401E-4</v>
          </cell>
          <cell r="F659">
            <v>4.0936954874981802E-4</v>
          </cell>
          <cell r="G659">
            <v>1.48284208489883E-3</v>
          </cell>
          <cell r="H659">
            <v>4.1573366715935901E-4</v>
          </cell>
          <cell r="I659">
            <v>1.3956886977484499E-3</v>
          </cell>
        </row>
        <row r="660">
          <cell r="A660" t="str">
            <v>T_B_u-BEVELC-S1</v>
          </cell>
          <cell r="B660" t="str">
            <v>VAR_cap</v>
          </cell>
          <cell r="C660" t="str">
            <v>-</v>
          </cell>
          <cell r="D660">
            <v>-1.3146467476540403E-8</v>
          </cell>
          <cell r="E660">
            <v>1.2270695945585961E-4</v>
          </cell>
          <cell r="F660">
            <v>5.2789374984954051E-4</v>
          </cell>
          <cell r="G660">
            <v>1.6342190700595525E-3</v>
          </cell>
          <cell r="H660">
            <v>6.7425970641669009E-4</v>
          </cell>
          <cell r="I660">
            <v>1.6392348275574879E-3</v>
          </cell>
        </row>
        <row r="661">
          <cell r="A661" t="str">
            <v>TPSHPH2OEXT</v>
          </cell>
          <cell r="B661" t="str">
            <v>VAR_fout</v>
          </cell>
          <cell r="C661" t="str">
            <v>TPSHP</v>
          </cell>
          <cell r="G661">
            <v>3.1350367830522202E-4</v>
          </cell>
          <cell r="H661">
            <v>1.57908724683722E-6</v>
          </cell>
          <cell r="I661">
            <v>1.6009402289775099E-6</v>
          </cell>
        </row>
        <row r="662">
          <cell r="A662" t="str">
            <v>TPSHPH2OEXT</v>
          </cell>
          <cell r="B662" t="str">
            <v>VAR_fin</v>
          </cell>
          <cell r="C662" t="str">
            <v>TH2O</v>
          </cell>
          <cell r="G662">
            <v>1.7480205093381931E-4</v>
          </cell>
          <cell r="H662">
            <v>8.8046076793347908E-7</v>
          </cell>
          <cell r="I662">
            <v>8.9264546100563953E-7</v>
          </cell>
        </row>
        <row r="663">
          <cell r="A663" t="str">
            <v>TPSHPH2OEXT</v>
          </cell>
          <cell r="B663" t="str">
            <v>VAR_ncap</v>
          </cell>
          <cell r="C663" t="str">
            <v>-</v>
          </cell>
          <cell r="G663">
            <v>5.8084280100285696E-4</v>
          </cell>
          <cell r="H663">
            <v>2.7041523468880001E-6</v>
          </cell>
          <cell r="I663">
            <v>2.37151630898628E-6</v>
          </cell>
        </row>
        <row r="664">
          <cell r="A664" t="str">
            <v>TPSHPH2OEXT</v>
          </cell>
          <cell r="B664" t="str">
            <v>VAR_cap</v>
          </cell>
          <cell r="C664" t="str">
            <v>-</v>
          </cell>
          <cell r="G664">
            <v>5.8084280100285696E-4</v>
          </cell>
          <cell r="H664">
            <v>1.5812262606600125E-6</v>
          </cell>
          <cell r="I664">
            <v>1.581226260678986E-6</v>
          </cell>
        </row>
        <row r="665">
          <cell r="A665" t="str">
            <v>T_B_u-BEVELC-S2</v>
          </cell>
          <cell r="B665" t="str">
            <v>VAR_fout</v>
          </cell>
          <cell r="C665" t="str">
            <v>TPBSu</v>
          </cell>
          <cell r="D665">
            <v>2.3933239966658143E-3</v>
          </cell>
          <cell r="E665">
            <v>7.0799190748357813E-3</v>
          </cell>
          <cell r="F665">
            <v>1.4032727909754614E-2</v>
          </cell>
          <cell r="G665">
            <v>2.6076666963966197E-2</v>
          </cell>
          <cell r="H665">
            <v>3.2091144721056571E-2</v>
          </cell>
          <cell r="I665">
            <v>3.907356537795139E-2</v>
          </cell>
        </row>
        <row r="666">
          <cell r="A666" t="str">
            <v>T_B_u-BEVELC-S2</v>
          </cell>
          <cell r="B666" t="str">
            <v>VAR_fin</v>
          </cell>
          <cell r="C666" t="str">
            <v>T-ELC-Bus_u_BatSTGout_S2</v>
          </cell>
          <cell r="D666">
            <v>8.6972812900200369E-3</v>
          </cell>
          <cell r="E666">
            <v>2.5190622339101538E-2</v>
          </cell>
          <cell r="F666">
            <v>4.8335244424563363E-2</v>
          </cell>
          <cell r="G666">
            <v>8.3977872281803895E-2</v>
          </cell>
          <cell r="H666">
            <v>9.2460046279106603E-2</v>
          </cell>
          <cell r="I666">
            <v>0.10244438062877409</v>
          </cell>
        </row>
        <row r="667">
          <cell r="A667" t="str">
            <v>T_B_u-BEVELC-S2</v>
          </cell>
          <cell r="B667" t="str">
            <v>VAR_ncap</v>
          </cell>
          <cell r="C667" t="str">
            <v>-</v>
          </cell>
          <cell r="E667">
            <v>6.8275165369502102E-5</v>
          </cell>
          <cell r="F667">
            <v>1.4273146469499201E-4</v>
          </cell>
          <cell r="G667">
            <v>3.0576983849652699E-4</v>
          </cell>
          <cell r="H667">
            <v>2.4862252853415502E-4</v>
          </cell>
          <cell r="I667">
            <v>5.5334688956382204E-4</v>
          </cell>
        </row>
        <row r="668">
          <cell r="A668" t="str">
            <v>T_B_u-BEVELC-S2</v>
          </cell>
          <cell r="B668" t="str">
            <v>VAR_cap</v>
          </cell>
          <cell r="C668" t="str">
            <v>-</v>
          </cell>
          <cell r="D668">
            <v>7.8578896415345648E-6</v>
          </cell>
          <cell r="E668">
            <v>7.5098588356438064E-5</v>
          </cell>
          <cell r="F668">
            <v>2.1351646731185931E-4</v>
          </cell>
          <cell r="G668">
            <v>4.4351485184504708E-4</v>
          </cell>
          <cell r="H668">
            <v>6.0556888982054061E-4</v>
          </cell>
          <cell r="I668">
            <v>7.3405151934556622E-4</v>
          </cell>
        </row>
        <row r="669">
          <cell r="A669" t="str">
            <v>TFHGV-ICEDSL</v>
          </cell>
          <cell r="B669" t="str">
            <v>VAR_fout</v>
          </cell>
          <cell r="C669" t="str">
            <v>CO2_T</v>
          </cell>
          <cell r="D669">
            <v>383.17805638280822</v>
          </cell>
          <cell r="E669">
            <v>10.461117242872913</v>
          </cell>
          <cell r="F669">
            <v>19.075312077137102</v>
          </cell>
          <cell r="G669">
            <v>19.569108457659564</v>
          </cell>
          <cell r="H669">
            <v>13.60516657045412</v>
          </cell>
          <cell r="I669">
            <v>3.6698940344942503</v>
          </cell>
        </row>
        <row r="670">
          <cell r="A670" t="str">
            <v>TFHGV-ICEDSL</v>
          </cell>
          <cell r="B670" t="str">
            <v>VAR_fout</v>
          </cell>
          <cell r="C670" t="str">
            <v>TFHGV</v>
          </cell>
          <cell r="D670">
            <v>0.62052635945955625</v>
          </cell>
          <cell r="E670">
            <v>1.6940946618598584E-2</v>
          </cell>
          <cell r="F670">
            <v>3.089094942053645E-2</v>
          </cell>
          <cell r="G670">
            <v>3.1690613350179073E-2</v>
          </cell>
          <cell r="H670">
            <v>2.2032484222871372E-2</v>
          </cell>
          <cell r="I670">
            <v>5.9431012473010305E-3</v>
          </cell>
        </row>
        <row r="671">
          <cell r="A671" t="str">
            <v>TFHGV-ICEDSL</v>
          </cell>
          <cell r="B671" t="str">
            <v>VAR_fin</v>
          </cell>
          <cell r="C671" t="str">
            <v>TDSL</v>
          </cell>
          <cell r="D671">
            <v>5.2275314649769324</v>
          </cell>
          <cell r="E671">
            <v>0.1427164698891257</v>
          </cell>
          <cell r="F671">
            <v>0.26023618113420344</v>
          </cell>
          <cell r="G671">
            <v>0.26697283025456442</v>
          </cell>
          <cell r="H671">
            <v>0.18560936658191166</v>
          </cell>
          <cell r="I671">
            <v>5.00667671827318E-2</v>
          </cell>
        </row>
        <row r="672">
          <cell r="A672" t="str">
            <v>TFHGV-ICEDSL</v>
          </cell>
          <cell r="B672" t="str">
            <v>VAR_ncap</v>
          </cell>
          <cell r="C672" t="str">
            <v>-</v>
          </cell>
          <cell r="E672">
            <v>2.9187650512694601E-5</v>
          </cell>
          <cell r="F672">
            <v>3.3877394385448199E-4</v>
          </cell>
          <cell r="G672">
            <v>3.1690895769667898E-4</v>
          </cell>
          <cell r="H672">
            <v>3.6442539711650503E-4</v>
          </cell>
          <cell r="I672">
            <v>6.4223587076285397E-5</v>
          </cell>
        </row>
        <row r="673">
          <cell r="A673" t="str">
            <v>TFHGV-ICEDSL</v>
          </cell>
          <cell r="B673" t="str">
            <v>VAR_cap</v>
          </cell>
          <cell r="C673" t="str">
            <v>-</v>
          </cell>
          <cell r="D673">
            <v>1.1777613609932706E-2</v>
          </cell>
          <cell r="E673">
            <v>2.8655226436449452E-4</v>
          </cell>
          <cell r="F673">
            <v>6.0444063847547684E-4</v>
          </cell>
          <cell r="G673">
            <v>6.1181757834132E-4</v>
          </cell>
          <cell r="H673">
            <v>5.0810157509384273E-4</v>
          </cell>
          <cell r="I673">
            <v>1.280280252477018E-4</v>
          </cell>
        </row>
        <row r="674">
          <cell r="A674" t="str">
            <v>D-T-ELC-Bus_u_S1</v>
          </cell>
          <cell r="B674" t="str">
            <v>VAR_fout</v>
          </cell>
          <cell r="C674" t="str">
            <v>T-ELC-Bus_u_BatSTGin_S1</v>
          </cell>
          <cell r="D674">
            <v>1.88324221693857E-3</v>
          </cell>
          <cell r="E674">
            <v>1.922549945636106E-2</v>
          </cell>
          <cell r="F674">
            <v>6.7997574635669036E-2</v>
          </cell>
          <cell r="G674">
            <v>0.25046342655238091</v>
          </cell>
          <cell r="H674">
            <v>0.15179248613385191</v>
          </cell>
          <cell r="I674">
            <v>0.2013704400864689</v>
          </cell>
        </row>
        <row r="675">
          <cell r="A675" t="str">
            <v>D-T-ELC-Bus_u_S1</v>
          </cell>
          <cell r="B675" t="str">
            <v>VAR_fin</v>
          </cell>
          <cell r="C675" t="str">
            <v>TELC</v>
          </cell>
          <cell r="D675">
            <v>1.88324221693857E-3</v>
          </cell>
          <cell r="E675">
            <v>1.922549945636106E-2</v>
          </cell>
          <cell r="F675">
            <v>6.7997574635669036E-2</v>
          </cell>
          <cell r="G675">
            <v>0.25046342655238091</v>
          </cell>
          <cell r="H675">
            <v>0.15179248613385191</v>
          </cell>
          <cell r="I675">
            <v>0.2013704400864689</v>
          </cell>
        </row>
        <row r="676">
          <cell r="A676" t="str">
            <v>D-T-ELC-Bus_u_S1</v>
          </cell>
          <cell r="B676" t="str">
            <v>VAR_ncap</v>
          </cell>
          <cell r="C676" t="str">
            <v>-</v>
          </cell>
          <cell r="D676">
            <v>1.81146130507682E-2</v>
          </cell>
          <cell r="E676">
            <v>1.4549028992985E-2</v>
          </cell>
          <cell r="F676">
            <v>1.6777611619737801E-2</v>
          </cell>
          <cell r="G676">
            <v>1.92327389601409E-2</v>
          </cell>
          <cell r="H676">
            <v>1.80383137703879E-2</v>
          </cell>
          <cell r="I676">
            <v>1.19057716275395E-2</v>
          </cell>
        </row>
        <row r="677">
          <cell r="A677" t="str">
            <v>D-T-ELC-Bus_u_S1</v>
          </cell>
          <cell r="B677" t="str">
            <v>VAR_cap</v>
          </cell>
          <cell r="C677" t="str">
            <v>-</v>
          </cell>
          <cell r="D677">
            <v>1.81146130507682E-2</v>
          </cell>
          <cell r="E677">
            <v>3.2663642043753098E-2</v>
          </cell>
          <cell r="F677">
            <v>4.9441253663490899E-2</v>
          </cell>
          <cell r="G677">
            <v>6.1886103346190602E-2</v>
          </cell>
          <cell r="H677">
            <v>4.4288504000211698E-2</v>
          </cell>
          <cell r="I677">
            <v>2.49608824832834E-2</v>
          </cell>
        </row>
        <row r="678">
          <cell r="A678" t="str">
            <v>T-Plg-DSL-mix_S1</v>
          </cell>
          <cell r="B678" t="str">
            <v>VAR_fout</v>
          </cell>
          <cell r="C678" t="str">
            <v>CO2_T</v>
          </cell>
          <cell r="D678">
            <v>4.8501710345363699E-2</v>
          </cell>
          <cell r="E678">
            <v>5.1168001878846194</v>
          </cell>
          <cell r="F678">
            <v>6.3247837663092499</v>
          </cell>
          <cell r="G678">
            <v>7.5820513253458746</v>
          </cell>
          <cell r="H678">
            <v>6.7732415719493488</v>
          </cell>
          <cell r="I678">
            <v>3.6288143975764742</v>
          </cell>
        </row>
        <row r="679">
          <cell r="A679" t="str">
            <v>T-Plg-DSL-mix_S1</v>
          </cell>
          <cell r="B679" t="str">
            <v>VAR_fout</v>
          </cell>
          <cell r="C679" t="str">
            <v>T-PEVmix-ELC_DSL_S1</v>
          </cell>
          <cell r="D679">
            <v>4.819771087700518E-4</v>
          </cell>
          <cell r="E679">
            <v>5.0847290603772161E-2</v>
          </cell>
          <cell r="F679">
            <v>6.2851412281647437E-2</v>
          </cell>
          <cell r="G679">
            <v>7.534528473975094E-2</v>
          </cell>
          <cell r="H679">
            <v>7.1681961664332064E-2</v>
          </cell>
          <cell r="I679">
            <v>4.213302075002439E-2</v>
          </cell>
        </row>
        <row r="680">
          <cell r="A680" t="str">
            <v>T-Plg-DSL-mix_S1</v>
          </cell>
          <cell r="B680" t="str">
            <v>VAR_fin</v>
          </cell>
          <cell r="C680" t="str">
            <v>TDSL</v>
          </cell>
          <cell r="D680">
            <v>6.6168772640332431E-4</v>
          </cell>
          <cell r="E680">
            <v>6.9806278143037095E-2</v>
          </cell>
          <cell r="F680">
            <v>8.628627239166782E-2</v>
          </cell>
          <cell r="G680">
            <v>0.1034386265395071</v>
          </cell>
          <cell r="H680">
            <v>9.2404387066157515E-2</v>
          </cell>
          <cell r="I680">
            <v>4.950633557403103E-2</v>
          </cell>
        </row>
        <row r="681">
          <cell r="A681" t="str">
            <v>T_B_u-BEVELC-S3</v>
          </cell>
          <cell r="B681" t="str">
            <v>VAR_fout</v>
          </cell>
          <cell r="C681" t="str">
            <v>TPBSu</v>
          </cell>
          <cell r="D681">
            <v>3.5831504134077046E-3</v>
          </cell>
          <cell r="E681">
            <v>9.9833993672376747E-3</v>
          </cell>
          <cell r="F681">
            <v>1.5069136824913926E-2</v>
          </cell>
          <cell r="G681">
            <v>2.3131836433573503E-2</v>
          </cell>
          <cell r="H681">
            <v>0.11321171856415624</v>
          </cell>
          <cell r="I681">
            <v>0.18724654827414006</v>
          </cell>
        </row>
        <row r="682">
          <cell r="A682" t="str">
            <v>T_B_u-BEVELC-S3</v>
          </cell>
          <cell r="B682" t="str">
            <v>VAR_fin</v>
          </cell>
          <cell r="C682" t="str">
            <v>T-ELC-Bus_u_BatSTGout_S3</v>
          </cell>
          <cell r="D682">
            <v>1.9583223700080327E-2</v>
          </cell>
          <cell r="E682">
            <v>5.3530531515444416E-2</v>
          </cell>
          <cell r="F682">
            <v>7.9005668545289648E-2</v>
          </cell>
          <cell r="G682">
            <v>0.1121553011574465</v>
          </cell>
          <cell r="H682">
            <v>0.48312056083776456</v>
          </cell>
          <cell r="I682">
            <v>0.72297210339022855</v>
          </cell>
        </row>
        <row r="683">
          <cell r="A683" t="str">
            <v>T_B_u-BEVELC-S3</v>
          </cell>
          <cell r="B683" t="str">
            <v>VAR_ncap</v>
          </cell>
          <cell r="C683" t="str">
            <v>-</v>
          </cell>
          <cell r="E683">
            <v>8.3981180004383301E-5</v>
          </cell>
          <cell r="F683">
            <v>8.9972178371794601E-5</v>
          </cell>
          <cell r="G683">
            <v>2.5500325677128399E-4</v>
          </cell>
          <cell r="H683">
            <v>1.28045907766361E-3</v>
          </cell>
          <cell r="I683">
            <v>3.0818068711416899E-3</v>
          </cell>
        </row>
        <row r="684">
          <cell r="A684" t="str">
            <v>T_B_u-BEVELC-S3</v>
          </cell>
          <cell r="B684" t="str">
            <v>VAR_cap</v>
          </cell>
          <cell r="C684" t="str">
            <v>-</v>
          </cell>
          <cell r="D684">
            <v>3.4459092318835238E-5</v>
          </cell>
          <cell r="E684">
            <v>1.2934593403975995E-4</v>
          </cell>
          <cell r="F684">
            <v>2.1801682384349659E-4</v>
          </cell>
          <cell r="G684">
            <v>3.8033894461919659E-4</v>
          </cell>
          <cell r="H684">
            <v>2.1290756959105642E-3</v>
          </cell>
          <cell r="I684">
            <v>3.519811353985628E-3</v>
          </cell>
        </row>
        <row r="685">
          <cell r="A685" t="str">
            <v>D-T-ELC-Bus_u_S2</v>
          </cell>
          <cell r="B685" t="str">
            <v>VAR_fout</v>
          </cell>
          <cell r="C685" t="str">
            <v>T-ELC-Bus_u_BatSTGin_S2</v>
          </cell>
          <cell r="D685">
            <v>3.6367002381547842E-3</v>
          </cell>
          <cell r="E685">
            <v>1.7900463874197838E-2</v>
          </cell>
          <cell r="F685">
            <v>4.0236701726905674E-2</v>
          </cell>
          <cell r="G685">
            <v>0.14190460258469928</v>
          </cell>
          <cell r="H685">
            <v>0.15490505160943635</v>
          </cell>
          <cell r="I685">
            <v>0.14538285714863242</v>
          </cell>
        </row>
        <row r="686">
          <cell r="A686" t="str">
            <v>D-T-ELC-Bus_u_S2</v>
          </cell>
          <cell r="B686" t="str">
            <v>VAR_fin</v>
          </cell>
          <cell r="C686" t="str">
            <v>TELC</v>
          </cell>
          <cell r="D686">
            <v>3.6367002381547842E-3</v>
          </cell>
          <cell r="E686">
            <v>1.7900463874197838E-2</v>
          </cell>
          <cell r="F686">
            <v>4.0236701726905674E-2</v>
          </cell>
          <cell r="G686">
            <v>0.14190460258469928</v>
          </cell>
          <cell r="H686">
            <v>0.15490505160943635</v>
          </cell>
          <cell r="I686">
            <v>0.14538285714863242</v>
          </cell>
        </row>
        <row r="687">
          <cell r="A687" t="str">
            <v>D-T-ELC-Bus_u_S2</v>
          </cell>
          <cell r="B687" t="str">
            <v>VAR_ncap</v>
          </cell>
          <cell r="C687" t="str">
            <v>-</v>
          </cell>
          <cell r="D687">
            <v>1.7714097077727201E-2</v>
          </cell>
          <cell r="E687">
            <v>1.4112531909893099E-2</v>
          </cell>
          <cell r="F687">
            <v>1.6168000944858499E-2</v>
          </cell>
          <cell r="G687">
            <v>1.8622100461025099E-2</v>
          </cell>
          <cell r="H687">
            <v>1.70622058521065E-2</v>
          </cell>
          <cell r="I687">
            <v>1.00983866051737E-2</v>
          </cell>
        </row>
        <row r="688">
          <cell r="A688" t="str">
            <v>D-T-ELC-Bus_u_S2</v>
          </cell>
          <cell r="B688" t="str">
            <v>VAR_cap</v>
          </cell>
          <cell r="C688" t="str">
            <v>-</v>
          </cell>
          <cell r="D688">
            <v>1.7714097077727201E-2</v>
          </cell>
          <cell r="E688">
            <v>3.1826628987620301E-2</v>
          </cell>
          <cell r="F688">
            <v>4.7994629932478799E-2</v>
          </cell>
          <cell r="G688">
            <v>5.9994134718999399E-2</v>
          </cell>
          <cell r="H688">
            <v>4.2448485902758397E-2</v>
          </cell>
          <cell r="I688">
            <v>2.25313481631704E-2</v>
          </cell>
        </row>
        <row r="689">
          <cell r="A689" t="str">
            <v>T-Plg-DSL-mix_S2</v>
          </cell>
          <cell r="B689" t="str">
            <v>VAR_fout</v>
          </cell>
          <cell r="C689" t="str">
            <v>CO2_T</v>
          </cell>
          <cell r="D689">
            <v>5.6805531454983398E-2</v>
          </cell>
          <cell r="E689">
            <v>3.4874273065966399</v>
          </cell>
          <cell r="F689">
            <v>25.642218424757829</v>
          </cell>
          <cell r="G689">
            <v>36.470912406687262</v>
          </cell>
          <cell r="H689">
            <v>32.878887361117705</v>
          </cell>
          <cell r="I689">
            <v>15.695579974465939</v>
          </cell>
        </row>
        <row r="690">
          <cell r="A690" t="str">
            <v>T-Plg-DSL-mix_S2</v>
          </cell>
          <cell r="B690" t="str">
            <v>VAR_fout</v>
          </cell>
          <cell r="C690" t="str">
            <v>T-PEVmix-ELC_DSL_S2</v>
          </cell>
          <cell r="D690">
            <v>4.6151515135867463E-4</v>
          </cell>
          <cell r="E690">
            <v>2.833351788164859E-2</v>
          </cell>
          <cell r="F690">
            <v>0.20832957661618851</v>
          </cell>
          <cell r="G690">
            <v>0.29630703610087622</v>
          </cell>
          <cell r="H690">
            <v>0.28972000031506562</v>
          </cell>
          <cell r="I690">
            <v>0.15540009847188707</v>
          </cell>
        </row>
        <row r="691">
          <cell r="A691" t="str">
            <v>T-Plg-DSL-mix_S2</v>
          </cell>
          <cell r="B691" t="str">
            <v>VAR_fin</v>
          </cell>
          <cell r="C691" t="str">
            <v>TDSL</v>
          </cell>
          <cell r="D691">
            <v>7.749731439970455E-4</v>
          </cell>
          <cell r="E691">
            <v>4.7577453023146608E-2</v>
          </cell>
          <cell r="F691">
            <v>0.34982562653148436</v>
          </cell>
          <cell r="G691">
            <v>0.49755678590296476</v>
          </cell>
          <cell r="H691">
            <v>0.44855235144771749</v>
          </cell>
          <cell r="I691">
            <v>0.21412796690949404</v>
          </cell>
        </row>
        <row r="692">
          <cell r="A692" t="str">
            <v>T_B_u-BEVELC-S4</v>
          </cell>
          <cell r="B692" t="str">
            <v>VAR_fout</v>
          </cell>
          <cell r="C692" t="str">
            <v>TPBSu</v>
          </cell>
          <cell r="D692">
            <v>2.3304676346373484E-3</v>
          </cell>
          <cell r="E692">
            <v>3.1360629476207221E-3</v>
          </cell>
          <cell r="F692">
            <v>6.0943189920722989E-3</v>
          </cell>
          <cell r="G692">
            <v>2.7329627397711144E-3</v>
          </cell>
          <cell r="H692">
            <v>2.7743491090035199E-3</v>
          </cell>
          <cell r="I692">
            <v>1.7449541803251254E-3</v>
          </cell>
        </row>
        <row r="693">
          <cell r="A693" t="str">
            <v>T_B_u-BEVELC-S4</v>
          </cell>
          <cell r="B693" t="str">
            <v>VAR_fin</v>
          </cell>
          <cell r="C693" t="str">
            <v>T-ELC-Bus_u_BatSTGout_S4</v>
          </cell>
          <cell r="D693">
            <v>1.9104212750864467E-2</v>
          </cell>
          <cell r="E693">
            <v>2.5329461996770389E-2</v>
          </cell>
          <cell r="F693">
            <v>4.8058747473467091E-2</v>
          </cell>
          <cell r="G693">
            <v>2.0421579923685075E-2</v>
          </cell>
          <cell r="H693">
            <v>1.7649577544451029E-2</v>
          </cell>
          <cell r="I693">
            <v>1.0299357640181906E-2</v>
          </cell>
        </row>
        <row r="694">
          <cell r="A694" t="str">
            <v>T_B_u-BEVELC-S4</v>
          </cell>
          <cell r="B694" t="str">
            <v>VAR_ncap</v>
          </cell>
          <cell r="C694" t="str">
            <v>-</v>
          </cell>
          <cell r="E694">
            <v>2.2980790265439398E-5</v>
          </cell>
          <cell r="F694">
            <v>3.0402535772160999E-5</v>
          </cell>
          <cell r="G694">
            <v>3.7575012832100398E-5</v>
          </cell>
          <cell r="H694">
            <v>5.5647828869006699E-5</v>
          </cell>
          <cell r="I694">
            <v>2.8487933742478899E-5</v>
          </cell>
        </row>
        <row r="695">
          <cell r="A695" t="str">
            <v>T_B_u-BEVELC-S4</v>
          </cell>
          <cell r="B695" t="str">
            <v>VAR_cap</v>
          </cell>
          <cell r="C695" t="str">
            <v>-</v>
          </cell>
          <cell r="D695">
            <v>3.9000034227179947E-7</v>
          </cell>
          <cell r="E695">
            <v>2.1272164807514968E-5</v>
          </cell>
          <cell r="F695">
            <v>5.1658924645716831E-5</v>
          </cell>
          <cell r="G695">
            <v>4.295282575984282E-5</v>
          </cell>
          <cell r="H695">
            <v>6.7736347144462796E-5</v>
          </cell>
          <cell r="I695">
            <v>3.6022715188190708E-5</v>
          </cell>
        </row>
        <row r="696">
          <cell r="A696" t="str">
            <v>D-TBDS1</v>
          </cell>
          <cell r="B696" t="str">
            <v>VAR_fout</v>
          </cell>
          <cell r="C696" t="str">
            <v>TDSL</v>
          </cell>
          <cell r="D696">
            <v>2.977884556866063</v>
          </cell>
          <cell r="E696">
            <v>2.9722922424825922</v>
          </cell>
          <cell r="F696">
            <v>2.9721140953225373</v>
          </cell>
          <cell r="G696">
            <v>2.7049026994919494</v>
          </cell>
          <cell r="H696">
            <v>3.3702023331337503</v>
          </cell>
          <cell r="I696">
            <v>17.159011531211998</v>
          </cell>
        </row>
        <row r="697">
          <cell r="A697" t="str">
            <v>D-TBDS1</v>
          </cell>
          <cell r="B697" t="str">
            <v>VAR_fout</v>
          </cell>
          <cell r="C697" t="str">
            <v>TKER</v>
          </cell>
          <cell r="G697">
            <v>0.26894278128436</v>
          </cell>
          <cell r="H697">
            <v>0.34157494110671899</v>
          </cell>
          <cell r="I697">
            <v>1.69120199085978</v>
          </cell>
        </row>
        <row r="698">
          <cell r="A698" t="str">
            <v>D-TBDS1</v>
          </cell>
          <cell r="B698" t="str">
            <v>VAR_fin</v>
          </cell>
          <cell r="C698" t="str">
            <v>BDS</v>
          </cell>
          <cell r="D698">
            <v>3.0223006030534951</v>
          </cell>
          <cell r="E698">
            <v>3.0166248776145577</v>
          </cell>
          <cell r="F698">
            <v>3.0164440733358875</v>
          </cell>
          <cell r="G698">
            <v>3.017739097436392</v>
          </cell>
          <cell r="H698">
            <v>3.7671395516229236</v>
          </cell>
          <cell r="I698">
            <v>19.130907955803504</v>
          </cell>
        </row>
        <row r="699">
          <cell r="A699" t="str">
            <v>D-T-ELC-Bus_u_S3</v>
          </cell>
          <cell r="B699" t="str">
            <v>VAR_fout</v>
          </cell>
          <cell r="C699" t="str">
            <v>T-ELC-Bus_u_BatSTGin_S3</v>
          </cell>
          <cell r="D699">
            <v>1.1743446496205777E-2</v>
          </cell>
          <cell r="E699">
            <v>4.2110084297505145E-2</v>
          </cell>
          <cell r="F699">
            <v>6.6140671427454126E-2</v>
          </cell>
          <cell r="G699">
            <v>0.1356328349672368</v>
          </cell>
          <cell r="H699">
            <v>0.5123826019395098</v>
          </cell>
          <cell r="I699">
            <v>0.74493859505252802</v>
          </cell>
        </row>
        <row r="700">
          <cell r="A700" t="str">
            <v>D-T-ELC-Bus_u_S3</v>
          </cell>
          <cell r="B700" t="str">
            <v>VAR_fin</v>
          </cell>
          <cell r="C700" t="str">
            <v>TELC</v>
          </cell>
          <cell r="D700">
            <v>1.1743446496205777E-2</v>
          </cell>
          <cell r="E700">
            <v>4.2110084297505145E-2</v>
          </cell>
          <cell r="F700">
            <v>6.6140671427454126E-2</v>
          </cell>
          <cell r="G700">
            <v>0.1356328349672368</v>
          </cell>
          <cell r="H700">
            <v>0.5123826019395098</v>
          </cell>
          <cell r="I700">
            <v>0.74493859505252802</v>
          </cell>
        </row>
        <row r="701">
          <cell r="A701" t="str">
            <v>D-T-ELC-Bus_u_S3</v>
          </cell>
          <cell r="B701" t="str">
            <v>VAR_ncap</v>
          </cell>
          <cell r="C701" t="str">
            <v>-</v>
          </cell>
          <cell r="D701">
            <v>1.8972110423984698E-2</v>
          </cell>
          <cell r="E701">
            <v>1.514760271608E-2</v>
          </cell>
          <cell r="F701">
            <v>1.1189824730301201E-2</v>
          </cell>
          <cell r="G701">
            <v>1.3822971997399E-2</v>
          </cell>
          <cell r="H701">
            <v>3.4710615244859098E-2</v>
          </cell>
          <cell r="I701">
            <v>6.7027618339213405E-2</v>
          </cell>
        </row>
        <row r="702">
          <cell r="A702" t="str">
            <v>D-T-ELC-Bus_u_S3</v>
          </cell>
          <cell r="B702" t="str">
            <v>VAR_cap</v>
          </cell>
          <cell r="C702" t="str">
            <v>-</v>
          </cell>
          <cell r="D702">
            <v>1.8972110423984698E-2</v>
          </cell>
          <cell r="E702">
            <v>3.4119713140064803E-2</v>
          </cell>
          <cell r="F702">
            <v>4.5309537870365901E-2</v>
          </cell>
          <cell r="G702">
            <v>4.2521514076055103E-2</v>
          </cell>
          <cell r="H702">
            <v>5.7051205905521499E-2</v>
          </cell>
          <cell r="I702">
            <v>7.8916741548145805E-2</v>
          </cell>
        </row>
        <row r="703">
          <cell r="A703" t="str">
            <v>T-Plg-DSL-mix_S3</v>
          </cell>
          <cell r="B703" t="str">
            <v>VAR_fout</v>
          </cell>
          <cell r="C703" t="str">
            <v>CO2_T</v>
          </cell>
          <cell r="D703">
            <v>0.19375640469677399</v>
          </cell>
          <cell r="E703">
            <v>9.7594106608208087</v>
          </cell>
          <cell r="F703">
            <v>70.131246754290203</v>
          </cell>
          <cell r="G703">
            <v>270.87762452146421</v>
          </cell>
          <cell r="H703">
            <v>358.40729971283469</v>
          </cell>
          <cell r="I703">
            <v>186.96048796939456</v>
          </cell>
        </row>
        <row r="704">
          <cell r="A704" t="str">
            <v>T-Plg-DSL-mix_S3</v>
          </cell>
          <cell r="B704" t="str">
            <v>VAR_fout</v>
          </cell>
          <cell r="C704" t="str">
            <v>T-PEVmix-ELC_DSL_S3</v>
          </cell>
          <cell r="D704">
            <v>1.4633047330253519E-3</v>
          </cell>
          <cell r="E704">
            <v>7.3705908374315413E-2</v>
          </cell>
          <cell r="F704">
            <v>0.52965157703625887</v>
          </cell>
          <cell r="G704">
            <v>2.0457466201091408</v>
          </cell>
          <cell r="H704">
            <v>2.9979228843767083</v>
          </cell>
          <cell r="I704">
            <v>1.7631550262843743</v>
          </cell>
        </row>
        <row r="705">
          <cell r="A705" t="str">
            <v>T-Plg-DSL-mix_S3</v>
          </cell>
          <cell r="B705" t="str">
            <v>VAR_fin</v>
          </cell>
          <cell r="C705" t="str">
            <v>TDSL</v>
          </cell>
          <cell r="D705">
            <v>2.6433343069136917E-3</v>
          </cell>
          <cell r="E705">
            <v>0.13314339237136164</v>
          </cell>
          <cell r="F705">
            <v>0.956770078503277</v>
          </cell>
          <cell r="G705">
            <v>3.6954655459954227</v>
          </cell>
          <cell r="H705">
            <v>4.8895948119076982</v>
          </cell>
          <cell r="I705">
            <v>2.5506205725701792</v>
          </cell>
        </row>
        <row r="706">
          <cell r="A706" t="str">
            <v>D-T-ELC-Bus_u_S4</v>
          </cell>
          <cell r="B706" t="str">
            <v>VAR_fout</v>
          </cell>
          <cell r="C706" t="str">
            <v>T-ELC-Bus_u_BatSTGin_S4</v>
          </cell>
          <cell r="D706">
            <v>4.6275178143602201E-3</v>
          </cell>
          <cell r="E706">
            <v>7.7404194580373868E-3</v>
          </cell>
          <cell r="F706">
            <v>2.8075997808467357E-2</v>
          </cell>
          <cell r="G706">
            <v>4.5570848905058726E-2</v>
          </cell>
          <cell r="H706">
            <v>5.3584749703345869E-2</v>
          </cell>
          <cell r="I706">
            <v>3.5634245304635909E-2</v>
          </cell>
        </row>
        <row r="707">
          <cell r="A707" t="str">
            <v>D-T-ELC-Bus_u_S4</v>
          </cell>
          <cell r="B707" t="str">
            <v>VAR_fin</v>
          </cell>
          <cell r="C707" t="str">
            <v>TELC</v>
          </cell>
          <cell r="D707">
            <v>4.6275178143602201E-3</v>
          </cell>
          <cell r="E707">
            <v>7.7404194580373868E-3</v>
          </cell>
          <cell r="F707">
            <v>2.8075997808467357E-2</v>
          </cell>
          <cell r="G707">
            <v>4.5570848905058726E-2</v>
          </cell>
          <cell r="H707">
            <v>5.3584749703345869E-2</v>
          </cell>
          <cell r="I707">
            <v>3.5634245304635909E-2</v>
          </cell>
        </row>
        <row r="708">
          <cell r="A708" t="str">
            <v>D-T-ELC-Bus_u_S4</v>
          </cell>
          <cell r="B708" t="str">
            <v>VAR_ncap</v>
          </cell>
          <cell r="C708" t="str">
            <v>-</v>
          </cell>
          <cell r="D708">
            <v>1.96620673191053E-2</v>
          </cell>
          <cell r="E708">
            <v>1.5468179300044901E-2</v>
          </cell>
          <cell r="F708">
            <v>1.13337162376266E-2</v>
          </cell>
          <cell r="G708">
            <v>1.3591784930138301E-2</v>
          </cell>
          <cell r="H708">
            <v>1.76720070095348E-2</v>
          </cell>
          <cell r="I708">
            <v>6.8464109155196903E-3</v>
          </cell>
        </row>
        <row r="709">
          <cell r="A709" t="str">
            <v>D-T-ELC-Bus_u_S4</v>
          </cell>
          <cell r="B709" t="str">
            <v>VAR_cap</v>
          </cell>
          <cell r="C709" t="str">
            <v>-</v>
          </cell>
          <cell r="D709">
            <v>1.96620673191053E-2</v>
          </cell>
          <cell r="E709">
            <v>3.51302466191502E-2</v>
          </cell>
          <cell r="F709">
            <v>4.64639628567768E-2</v>
          </cell>
          <cell r="G709">
            <v>2.9601313328171501E-2</v>
          </cell>
          <cell r="H709">
            <v>2.7926693777341201E-2</v>
          </cell>
          <cell r="I709">
            <v>9.9476473267214108E-3</v>
          </cell>
        </row>
        <row r="710">
          <cell r="A710" t="str">
            <v>T_C-FC-H2O-S1</v>
          </cell>
          <cell r="B710" t="str">
            <v>VAR_fout</v>
          </cell>
          <cell r="C710" t="str">
            <v>TPCAR</v>
          </cell>
          <cell r="E710">
            <v>4.1611962507911967E-3</v>
          </cell>
          <cell r="F710">
            <v>9.7402663767234485E-3</v>
          </cell>
          <cell r="G710">
            <v>1.547655208096047E-2</v>
          </cell>
          <cell r="H710">
            <v>3.3879981749767411E-2</v>
          </cell>
          <cell r="I710">
            <v>2.7153304324321618E-2</v>
          </cell>
        </row>
        <row r="711">
          <cell r="A711" t="str">
            <v>T_C-FC-H2O-S1</v>
          </cell>
          <cell r="B711" t="str">
            <v>VAR_fin</v>
          </cell>
          <cell r="C711" t="str">
            <v>TH2O</v>
          </cell>
          <cell r="E711">
            <v>3.7947395238693395E-3</v>
          </cell>
          <cell r="F711">
            <v>8.8824875264511376E-3</v>
          </cell>
          <cell r="G711">
            <v>1.411360588044276E-2</v>
          </cell>
          <cell r="H711">
            <v>2.8407849156110641E-2</v>
          </cell>
          <cell r="I711">
            <v>2.0877162440385566E-2</v>
          </cell>
        </row>
        <row r="712">
          <cell r="A712" t="str">
            <v>T_C-FC-H2O-S1</v>
          </cell>
          <cell r="B712" t="str">
            <v>VAR_ncap</v>
          </cell>
          <cell r="C712" t="str">
            <v>-</v>
          </cell>
          <cell r="E712">
            <v>4.0635371322024797E-4</v>
          </cell>
          <cell r="F712">
            <v>8.1914069734607704E-4</v>
          </cell>
          <cell r="G712">
            <v>9.7363731942520597E-4</v>
          </cell>
          <cell r="H712">
            <v>2.6553347308999301E-3</v>
          </cell>
          <cell r="I712">
            <v>2.2976280644348502E-3</v>
          </cell>
        </row>
        <row r="713">
          <cell r="A713" t="str">
            <v>T_C-FC-H2O-S1</v>
          </cell>
          <cell r="B713" t="str">
            <v>VAR_cap</v>
          </cell>
          <cell r="C713" t="str">
            <v>-</v>
          </cell>
          <cell r="E713">
            <v>4.00943864910066E-4</v>
          </cell>
          <cell r="F713">
            <v>1.1848187422224875E-3</v>
          </cell>
          <cell r="G713">
            <v>1.9343160847965048E-3</v>
          </cell>
          <cell r="H713">
            <v>4.6089881586418233E-3</v>
          </cell>
          <cell r="I713">
            <v>3.7773918903881822E-3</v>
          </cell>
        </row>
        <row r="714">
          <cell r="A714" t="str">
            <v>T_B_c-ICEDSL-S1</v>
          </cell>
          <cell r="B714" t="str">
            <v>VAR_fout</v>
          </cell>
          <cell r="C714" t="str">
            <v>CO2_T</v>
          </cell>
          <cell r="D714">
            <v>8.6930039836860509</v>
          </cell>
          <cell r="E714">
            <v>11.32504381373246</v>
          </cell>
          <cell r="F714">
            <v>18.21429574774368</v>
          </cell>
          <cell r="G714">
            <v>23.402789221722841</v>
          </cell>
          <cell r="H714">
            <v>10.239175973418021</v>
          </cell>
          <cell r="I714">
            <v>1.4317035666042262</v>
          </cell>
        </row>
        <row r="715">
          <cell r="A715" t="str">
            <v>T_B_c-ICEDSL-S1</v>
          </cell>
          <cell r="B715" t="str">
            <v>VAR_fout</v>
          </cell>
          <cell r="C715" t="str">
            <v>TPBSc</v>
          </cell>
          <cell r="D715">
            <v>1.4696177579954145E-2</v>
          </cell>
          <cell r="E715">
            <v>1.9357763995592737E-2</v>
          </cell>
          <cell r="F715">
            <v>3.1943485222412714E-2</v>
          </cell>
          <cell r="G715">
            <v>4.3249915070919555E-2</v>
          </cell>
          <cell r="H715">
            <v>2.196366110278096E-2</v>
          </cell>
          <cell r="I715">
            <v>3.2199706699107848E-3</v>
          </cell>
        </row>
        <row r="716">
          <cell r="A716" t="str">
            <v>T_B_c-ICEDSL-S1</v>
          </cell>
          <cell r="B716" t="str">
            <v>VAR_fin</v>
          </cell>
          <cell r="C716" t="str">
            <v>TDSL</v>
          </cell>
          <cell r="D716">
            <v>0.11859487017307017</v>
          </cell>
          <cell r="E716">
            <v>0.15450264411640452</v>
          </cell>
          <cell r="F716">
            <v>0.2484897100647159</v>
          </cell>
          <cell r="G716">
            <v>0.31927406850917955</v>
          </cell>
          <cell r="H716">
            <v>0.13968862173830851</v>
          </cell>
          <cell r="I716">
            <v>1.953210868491442E-2</v>
          </cell>
        </row>
        <row r="717">
          <cell r="A717" t="str">
            <v>T_B_c-ICEDSL-S1</v>
          </cell>
          <cell r="B717" t="str">
            <v>VAR_ncap</v>
          </cell>
          <cell r="C717" t="str">
            <v>-</v>
          </cell>
          <cell r="E717">
            <v>1.13096691769953E-4</v>
          </cell>
          <cell r="F717">
            <v>2.4893432481282E-4</v>
          </cell>
          <cell r="G717">
            <v>3.4740038736883302E-4</v>
          </cell>
          <cell r="H717">
            <v>2.1935670189289001E-4</v>
          </cell>
          <cell r="I717">
            <v>1.7856922329591201E-5</v>
          </cell>
        </row>
        <row r="718">
          <cell r="A718" t="str">
            <v>T_B_c-ICEDSL-S1</v>
          </cell>
          <cell r="B718" t="str">
            <v>VAR_cap</v>
          </cell>
          <cell r="C718" t="str">
            <v>-</v>
          </cell>
          <cell r="D718">
            <v>3.0555941976829467E-4</v>
          </cell>
          <cell r="E718">
            <v>4.6167534087135674E-4</v>
          </cell>
          <cell r="F718">
            <v>7.1002313593790975E-4</v>
          </cell>
          <cell r="G718">
            <v>9.0629962437074462E-4</v>
          </cell>
          <cell r="H718">
            <v>4.6446560007257302E-4</v>
          </cell>
          <cell r="I718">
            <v>5.4061506493913985E-5</v>
          </cell>
        </row>
        <row r="719">
          <cell r="A719" t="str">
            <v>T-Plg-DSL-mix_S4</v>
          </cell>
          <cell r="B719" t="str">
            <v>VAR_fout</v>
          </cell>
          <cell r="C719" t="str">
            <v>CO2_T</v>
          </cell>
          <cell r="D719">
            <v>0.73505447210452901</v>
          </cell>
          <cell r="E719">
            <v>17.61839115372927</v>
          </cell>
          <cell r="F719">
            <v>35.65593266699225</v>
          </cell>
          <cell r="G719">
            <v>45.355401219042221</v>
          </cell>
          <cell r="H719">
            <v>35.042923460348753</v>
          </cell>
          <cell r="I719">
            <v>16.372772861670132</v>
          </cell>
        </row>
        <row r="720">
          <cell r="A720" t="str">
            <v>T-Plg-DSL-mix_S4</v>
          </cell>
          <cell r="B720" t="str">
            <v>VAR_fout</v>
          </cell>
          <cell r="C720" t="str">
            <v>T-PEVmix-ELC_DSL_S4</v>
          </cell>
          <cell r="D720">
            <v>5.2847555844769394E-3</v>
          </cell>
          <cell r="E720">
            <v>0.12666937563496544</v>
          </cell>
          <cell r="F720">
            <v>0.256352279229212</v>
          </cell>
          <cell r="G720">
            <v>0.32608768326007864</v>
          </cell>
          <cell r="H720">
            <v>0.27172511687460249</v>
          </cell>
          <cell r="I720">
            <v>0.14158977265875175</v>
          </cell>
        </row>
        <row r="721">
          <cell r="A721" t="str">
            <v>T-Plg-DSL-mix_S4</v>
          </cell>
          <cell r="B721" t="str">
            <v>VAR_fin</v>
          </cell>
          <cell r="C721" t="str">
            <v>TDSL</v>
          </cell>
          <cell r="D721">
            <v>1.0028028268820325E-2</v>
          </cell>
          <cell r="E721">
            <v>0.24036004302495587</v>
          </cell>
          <cell r="F721">
            <v>0.48643837199170953</v>
          </cell>
          <cell r="G721">
            <v>0.61876400025978584</v>
          </cell>
          <cell r="H721">
            <v>0.47807535416574098</v>
          </cell>
          <cell r="I721">
            <v>0.22336661475675462</v>
          </cell>
        </row>
        <row r="722">
          <cell r="A722" t="str">
            <v>T_C-FC-H2O-S2</v>
          </cell>
          <cell r="B722" t="str">
            <v>VAR_fout</v>
          </cell>
          <cell r="C722" t="str">
            <v>TPCAR</v>
          </cell>
          <cell r="D722">
            <v>1.0547455779366588E-3</v>
          </cell>
          <cell r="E722">
            <v>6.7436550923364973E-3</v>
          </cell>
          <cell r="F722">
            <v>1.5649172763710726E-2</v>
          </cell>
          <cell r="G722">
            <v>2.4022684886278133E-2</v>
          </cell>
          <cell r="H722">
            <v>4.3706790412264551E-2</v>
          </cell>
          <cell r="I722">
            <v>3.5315443208292906E-2</v>
          </cell>
        </row>
        <row r="723">
          <cell r="A723" t="str">
            <v>T_C-FC-H2O-S2</v>
          </cell>
          <cell r="B723" t="str">
            <v>VAR_fin</v>
          </cell>
          <cell r="C723" t="str">
            <v>TH2O</v>
          </cell>
          <cell r="D723">
            <v>1.1831197523329278E-3</v>
          </cell>
          <cell r="E723">
            <v>7.5644323233588122E-3</v>
          </cell>
          <cell r="F723">
            <v>1.7553849754588392E-2</v>
          </cell>
          <cell r="G723">
            <v>2.6946510691825028E-2</v>
          </cell>
          <cell r="H723">
            <v>4.5063104204450019E-2</v>
          </cell>
          <cell r="I723">
            <v>3.3088666324580046E-2</v>
          </cell>
        </row>
        <row r="724">
          <cell r="A724" t="str">
            <v>T_C-FC-H2O-S2</v>
          </cell>
          <cell r="B724" t="str">
            <v>VAR_ncap</v>
          </cell>
          <cell r="C724" t="str">
            <v>-</v>
          </cell>
          <cell r="E724">
            <v>4.0424334418152902E-4</v>
          </cell>
          <cell r="F724">
            <v>7.9336530300099103E-4</v>
          </cell>
          <cell r="G724">
            <v>8.7738493697247101E-4</v>
          </cell>
          <cell r="H724">
            <v>1.9684288826868398E-3</v>
          </cell>
          <cell r="I724">
            <v>2.0484999512089901E-3</v>
          </cell>
        </row>
        <row r="725">
          <cell r="A725" t="str">
            <v>T_C-FC-H2O-S2</v>
          </cell>
          <cell r="B725" t="str">
            <v>VAR_cap</v>
          </cell>
          <cell r="C725" t="str">
            <v>-</v>
          </cell>
          <cell r="D725">
            <v>6.0489100645643068E-6</v>
          </cell>
          <cell r="E725">
            <v>4.0417680413728076E-4</v>
          </cell>
          <cell r="F725">
            <v>1.1634973243289637E-3</v>
          </cell>
          <cell r="G725">
            <v>1.825117734889529E-3</v>
          </cell>
          <cell r="H725">
            <v>3.7956701737017922E-3</v>
          </cell>
          <cell r="I725">
            <v>3.1837760532516649E-3</v>
          </cell>
        </row>
        <row r="726">
          <cell r="A726" t="str">
            <v>T_B_c-ICEDSL-S2</v>
          </cell>
          <cell r="B726" t="str">
            <v>VAR_fout</v>
          </cell>
          <cell r="C726" t="str">
            <v>CO2_T</v>
          </cell>
          <cell r="D726">
            <v>38.263197843622201</v>
          </cell>
          <cell r="E726">
            <v>26.598438583544457</v>
          </cell>
          <cell r="F726">
            <v>30.876662849855645</v>
          </cell>
          <cell r="G726">
            <v>34.213662404100589</v>
          </cell>
          <cell r="H726">
            <v>11.449680158527039</v>
          </cell>
          <cell r="I726">
            <v>1.8531800396665732</v>
          </cell>
        </row>
        <row r="727">
          <cell r="A727" t="str">
            <v>T_B_c-ICEDSL-S2</v>
          </cell>
          <cell r="B727" t="str">
            <v>VAR_fout</v>
          </cell>
          <cell r="C727" t="str">
            <v>TPBSc</v>
          </cell>
          <cell r="D727">
            <v>4.5657885821671955E-2</v>
          </cell>
          <cell r="E727">
            <v>3.1961392184306214E-2</v>
          </cell>
          <cell r="F727">
            <v>3.7435933360362765E-2</v>
          </cell>
          <cell r="G727">
            <v>4.364518633204769E-2</v>
          </cell>
          <cell r="H727">
            <v>1.6925904043877827E-2</v>
          </cell>
          <cell r="I727">
            <v>2.8874598969927459E-3</v>
          </cell>
        </row>
        <row r="728">
          <cell r="A728" t="str">
            <v>T_B_c-ICEDSL-S2</v>
          </cell>
          <cell r="B728" t="str">
            <v>VAR_fin</v>
          </cell>
          <cell r="C728" t="str">
            <v>TDSL</v>
          </cell>
          <cell r="D728">
            <v>0.52200815612035711</v>
          </cell>
          <cell r="E728">
            <v>0.36287092201288546</v>
          </cell>
          <cell r="F728">
            <v>0.42123687380430591</v>
          </cell>
          <cell r="G728">
            <v>0.46676210646794725</v>
          </cell>
          <cell r="H728">
            <v>0.156203003526972</v>
          </cell>
          <cell r="I728">
            <v>2.5282128781262923E-2</v>
          </cell>
        </row>
        <row r="729">
          <cell r="A729" t="str">
            <v>T_B_c-ICEDSL-S2</v>
          </cell>
          <cell r="B729" t="str">
            <v>VAR_ncap</v>
          </cell>
          <cell r="C729" t="str">
            <v>-</v>
          </cell>
          <cell r="E729">
            <v>5.5934056400535999E-5</v>
          </cell>
          <cell r="F729">
            <v>9.7958208400968696E-5</v>
          </cell>
          <cell r="G729">
            <v>3.17918514711595E-4</v>
          </cell>
          <cell r="H729">
            <v>7.7391788099854302E-5</v>
          </cell>
          <cell r="I729">
            <v>1.02742765140823E-5</v>
          </cell>
        </row>
        <row r="730">
          <cell r="A730" t="str">
            <v>T_B_c-ICEDSL-S2</v>
          </cell>
          <cell r="B730" t="str">
            <v>VAR_cap</v>
          </cell>
          <cell r="C730" t="str">
            <v>-</v>
          </cell>
          <cell r="D730">
            <v>9.8747371782222722E-4</v>
          </cell>
          <cell r="E730">
            <v>7.0573303481664203E-4</v>
          </cell>
          <cell r="F730">
            <v>8.0633973910724502E-4</v>
          </cell>
          <cell r="G730">
            <v>8.9838746374372295E-4</v>
          </cell>
          <cell r="H730">
            <v>3.4807889168522835E-4</v>
          </cell>
          <cell r="I730">
            <v>4.1271812438619796E-5</v>
          </cell>
        </row>
        <row r="731">
          <cell r="A731" t="str">
            <v>T_TW-FCLH2O-S1</v>
          </cell>
          <cell r="B731" t="str">
            <v>VAR_fout</v>
          </cell>
          <cell r="C731" t="str">
            <v>TPTWL</v>
          </cell>
          <cell r="G731">
            <v>1.1639486745632904E-2</v>
          </cell>
          <cell r="H731">
            <v>5.3068458099458982E-2</v>
          </cell>
          <cell r="I731">
            <v>4.3526414949728524E-2</v>
          </cell>
        </row>
        <row r="732">
          <cell r="A732" t="str">
            <v>T_TW-FCLH2O-S1</v>
          </cell>
          <cell r="B732" t="str">
            <v>VAR_fin</v>
          </cell>
          <cell r="C732" t="str">
            <v>TH2O</v>
          </cell>
          <cell r="G732">
            <v>2.5089870261445091E-3</v>
          </cell>
          <cell r="H732">
            <v>1.1181928610650057E-2</v>
          </cell>
          <cell r="I732">
            <v>8.9404812796166459E-3</v>
          </cell>
        </row>
        <row r="733">
          <cell r="A733" t="str">
            <v>T_TW-FCLH2O-S1</v>
          </cell>
          <cell r="B733" t="str">
            <v>VAR_ncap</v>
          </cell>
          <cell r="C733" t="str">
            <v>-</v>
          </cell>
          <cell r="G733">
            <v>4.4132550322900704E-3</v>
          </cell>
          <cell r="H733">
            <v>9.87068035061597E-3</v>
          </cell>
          <cell r="I733">
            <v>1.0530490992447E-2</v>
          </cell>
        </row>
        <row r="734">
          <cell r="A734" t="str">
            <v>T_TW-FCLH2O-S1</v>
          </cell>
          <cell r="B734" t="str">
            <v>VAR_cap</v>
          </cell>
          <cell r="C734" t="str">
            <v>-</v>
          </cell>
          <cell r="G734">
            <v>4.4132550322900704E-3</v>
          </cell>
          <cell r="H734">
            <v>2.0415438518670375E-2</v>
          </cell>
          <cell r="I734">
            <v>1.7182767974956333E-2</v>
          </cell>
        </row>
        <row r="735">
          <cell r="A735" t="str">
            <v>D-T-ELC-TW_Bat_S1</v>
          </cell>
          <cell r="B735" t="str">
            <v>VAR_fout</v>
          </cell>
          <cell r="C735" t="str">
            <v>T-ELC-TWSTGin_S1</v>
          </cell>
          <cell r="D735">
            <v>1.012577360945683E-2</v>
          </cell>
          <cell r="E735">
            <v>2.1592626644829114E-2</v>
          </cell>
          <cell r="F735">
            <v>2.7728459849338159E-2</v>
          </cell>
          <cell r="G735">
            <v>0.3442780442291582</v>
          </cell>
          <cell r="H735">
            <v>0.40119903715016292</v>
          </cell>
          <cell r="I735">
            <v>0.33020971703261848</v>
          </cell>
        </row>
        <row r="736">
          <cell r="A736" t="str">
            <v>D-T-ELC-TW_Bat_S1</v>
          </cell>
          <cell r="B736" t="str">
            <v>VAR_fin</v>
          </cell>
          <cell r="C736" t="str">
            <v>TELC</v>
          </cell>
          <cell r="D736">
            <v>1.012577360945683E-2</v>
          </cell>
          <cell r="E736">
            <v>2.1592626644829114E-2</v>
          </cell>
          <cell r="F736">
            <v>2.7728459849338159E-2</v>
          </cell>
          <cell r="G736">
            <v>0.3442780442291582</v>
          </cell>
          <cell r="H736">
            <v>0.40119903715016292</v>
          </cell>
          <cell r="I736">
            <v>0.33020971703261848</v>
          </cell>
        </row>
        <row r="737">
          <cell r="A737" t="str">
            <v>D-T-ELC-TW_Bat_S1</v>
          </cell>
          <cell r="B737" t="str">
            <v>VAR_ncap</v>
          </cell>
          <cell r="C737" t="str">
            <v>-</v>
          </cell>
          <cell r="D737">
            <v>2.3724552427876699E-2</v>
          </cell>
          <cell r="E737">
            <v>1.7475199487864399E-4</v>
          </cell>
          <cell r="F737">
            <v>3.21227202228849E-4</v>
          </cell>
          <cell r="G737">
            <v>1.8690871066453198E-2</v>
          </cell>
          <cell r="H737">
            <v>4.9416929490873202E-3</v>
          </cell>
          <cell r="I737">
            <v>2.6617747448137601E-2</v>
          </cell>
        </row>
        <row r="738">
          <cell r="A738" t="str">
            <v>D-T-ELC-TW_Bat_S1</v>
          </cell>
          <cell r="B738" t="str">
            <v>VAR_cap</v>
          </cell>
          <cell r="C738" t="str">
            <v>-</v>
          </cell>
          <cell r="D738">
            <v>2.3724552427876699E-2</v>
          </cell>
          <cell r="E738">
            <v>2.3899304422755299E-2</v>
          </cell>
          <cell r="F738">
            <v>2.42205316249842E-2</v>
          </cell>
          <cell r="G738">
            <v>3.6522874470441002E-2</v>
          </cell>
          <cell r="H738">
            <v>4.3060405049770399E-2</v>
          </cell>
          <cell r="I738">
            <v>3.5204467216777002E-2</v>
          </cell>
        </row>
        <row r="739">
          <cell r="A739" t="str">
            <v>T_C-FC-H2O-S3</v>
          </cell>
          <cell r="B739" t="str">
            <v>VAR_fout</v>
          </cell>
          <cell r="C739" t="str">
            <v>TPCAR</v>
          </cell>
          <cell r="D739">
            <v>2.1348821376139613E-3</v>
          </cell>
          <cell r="E739">
            <v>9.0935410290010343E-3</v>
          </cell>
          <cell r="F739">
            <v>1.6332624231392538E-2</v>
          </cell>
          <cell r="G739">
            <v>2.3249404966178822E-2</v>
          </cell>
          <cell r="H739">
            <v>4.0892915491275543E-2</v>
          </cell>
          <cell r="I739">
            <v>3.8299291394417977E-2</v>
          </cell>
        </row>
        <row r="740">
          <cell r="A740" t="str">
            <v>T_C-FC-H2O-S3</v>
          </cell>
          <cell r="B740" t="str">
            <v>VAR_fin</v>
          </cell>
          <cell r="C740" t="str">
            <v>TH2O</v>
          </cell>
          <cell r="D740">
            <v>2.5721314341088145E-3</v>
          </cell>
          <cell r="E740">
            <v>1.0956006571020001E-2</v>
          </cell>
          <cell r="F740">
            <v>1.9677740258768509E-2</v>
          </cell>
          <cell r="G740">
            <v>2.8011160093676025E-2</v>
          </cell>
          <cell r="H740">
            <v>4.5168345123494887E-2</v>
          </cell>
          <cell r="I740">
            <v>3.8146726986360353E-2</v>
          </cell>
        </row>
        <row r="741">
          <cell r="A741" t="str">
            <v>T_C-FC-H2O-S3</v>
          </cell>
          <cell r="B741" t="str">
            <v>VAR_ncap</v>
          </cell>
          <cell r="C741" t="str">
            <v>-</v>
          </cell>
          <cell r="E741">
            <v>3.6231849496412701E-4</v>
          </cell>
          <cell r="F741">
            <v>6.0738523052188695E-4</v>
          </cell>
          <cell r="G741">
            <v>6.6902136352613303E-4</v>
          </cell>
          <cell r="H741">
            <v>1.64994648447734E-3</v>
          </cell>
          <cell r="I741">
            <v>2.0748314269381199E-3</v>
          </cell>
        </row>
        <row r="742">
          <cell r="A742" t="str">
            <v>T_C-FC-H2O-S3</v>
          </cell>
          <cell r="B742" t="str">
            <v>VAR_cap</v>
          </cell>
          <cell r="C742" t="str">
            <v>-</v>
          </cell>
          <cell r="D742">
            <v>5.3375282167794897E-5</v>
          </cell>
          <cell r="E742">
            <v>4.6330309947514956E-4</v>
          </cell>
          <cell r="F742">
            <v>1.0361271033698632E-3</v>
          </cell>
          <cell r="G742">
            <v>1.5146373181083228E-3</v>
          </cell>
          <cell r="H742">
            <v>3.0887820909977453E-3</v>
          </cell>
          <cell r="I742">
            <v>2.9558172009814718E-3</v>
          </cell>
        </row>
        <row r="743">
          <cell r="A743" t="str">
            <v>T_B_c-ICEDSL-S3</v>
          </cell>
          <cell r="B743" t="str">
            <v>VAR_fout</v>
          </cell>
          <cell r="C743" t="str">
            <v>CO2_T</v>
          </cell>
          <cell r="D743">
            <v>13.161104374150161</v>
          </cell>
          <cell r="E743">
            <v>9.3054455045370013</v>
          </cell>
          <cell r="F743">
            <v>10.747310558714528</v>
          </cell>
          <cell r="G743">
            <v>10.547615892664403</v>
          </cell>
          <cell r="H743">
            <v>2.889255838105679</v>
          </cell>
          <cell r="I743">
            <v>1.035380523519992</v>
          </cell>
        </row>
        <row r="744">
          <cell r="A744" t="str">
            <v>T_B_c-ICEDSL-S3</v>
          </cell>
          <cell r="B744" t="str">
            <v>VAR_fout</v>
          </cell>
          <cell r="C744" t="str">
            <v>TPBSc</v>
          </cell>
          <cell r="D744">
            <v>1.0404908407417493E-2</v>
          </cell>
          <cell r="E744">
            <v>7.4165815225000417E-3</v>
          </cell>
          <cell r="F744">
            <v>8.6295739887136472E-3</v>
          </cell>
          <cell r="G744">
            <v>8.9678556760347996E-3</v>
          </cell>
          <cell r="H744">
            <v>2.8646120403953658E-3</v>
          </cell>
          <cell r="I744">
            <v>1.1094932614645206E-3</v>
          </cell>
        </row>
        <row r="745">
          <cell r="A745" t="str">
            <v>T_B_c-ICEDSL-S3</v>
          </cell>
          <cell r="B745" t="str">
            <v>VAR_fin</v>
          </cell>
          <cell r="C745" t="str">
            <v>TDSL</v>
          </cell>
          <cell r="D745">
            <v>0.17955121929263534</v>
          </cell>
          <cell r="E745">
            <v>0.1269501433088267</v>
          </cell>
          <cell r="F745">
            <v>0.14662088074644652</v>
          </cell>
          <cell r="G745">
            <v>0.14389653332420749</v>
          </cell>
          <cell r="H745">
            <v>3.9416860001441678E-2</v>
          </cell>
          <cell r="I745">
            <v>1.4125245887039461E-2</v>
          </cell>
        </row>
        <row r="746">
          <cell r="A746" t="str">
            <v>T_B_c-ICEDSL-S3</v>
          </cell>
          <cell r="B746" t="str">
            <v>VAR_ncap</v>
          </cell>
          <cell r="C746" t="str">
            <v>-</v>
          </cell>
          <cell r="E746">
            <v>1.19025351605935E-5</v>
          </cell>
          <cell r="F746">
            <v>1.31474665679093E-5</v>
          </cell>
          <cell r="G746">
            <v>6.5466932825204396E-5</v>
          </cell>
          <cell r="H746">
            <v>1.1079811765969701E-5</v>
          </cell>
          <cell r="I746">
            <v>4.6536191744071604E-6</v>
          </cell>
        </row>
        <row r="747">
          <cell r="A747" t="str">
            <v>T_B_c-ICEDSL-S3</v>
          </cell>
          <cell r="B747" t="str">
            <v>VAR_cap</v>
          </cell>
          <cell r="C747" t="str">
            <v>-</v>
          </cell>
          <cell r="D747">
            <v>2.1097891683337784E-4</v>
          </cell>
          <cell r="E747">
            <v>1.326840074422135E-4</v>
          </cell>
          <cell r="F747">
            <v>1.488454189222408E-4</v>
          </cell>
          <cell r="G747">
            <v>1.3321176809479409E-4</v>
          </cell>
          <cell r="H747">
            <v>4.6872696120975609E-5</v>
          </cell>
          <cell r="I747">
            <v>7.9875286379933958E-6</v>
          </cell>
        </row>
        <row r="748">
          <cell r="A748" t="str">
            <v>T_TW-FCLH2O-S2</v>
          </cell>
          <cell r="B748" t="str">
            <v>VAR_fout</v>
          </cell>
          <cell r="C748" t="str">
            <v>TPTWL</v>
          </cell>
          <cell r="G748">
            <v>6.1214223991723866E-3</v>
          </cell>
          <cell r="H748">
            <v>2.299456397892841E-2</v>
          </cell>
          <cell r="I748">
            <v>1.8476134052038004E-2</v>
          </cell>
        </row>
        <row r="749">
          <cell r="A749" t="str">
            <v>T_TW-FCLH2O-S2</v>
          </cell>
          <cell r="B749" t="str">
            <v>VAR_fin</v>
          </cell>
          <cell r="C749" t="str">
            <v>TH2O</v>
          </cell>
          <cell r="G749">
            <v>2.2664490357703774E-3</v>
          </cell>
          <cell r="H749">
            <v>8.3562665862270871E-3</v>
          </cell>
          <cell r="I749">
            <v>6.5744436357498739E-3</v>
          </cell>
        </row>
        <row r="750">
          <cell r="A750" t="str">
            <v>T_TW-FCLH2O-S2</v>
          </cell>
          <cell r="B750" t="str">
            <v>VAR_ncap</v>
          </cell>
          <cell r="C750" t="str">
            <v>-</v>
          </cell>
          <cell r="G750">
            <v>2.2717621829557101E-3</v>
          </cell>
          <cell r="H750">
            <v>3.5745038774645799E-3</v>
          </cell>
          <cell r="I750">
            <v>3.29902970763477E-3</v>
          </cell>
        </row>
        <row r="751">
          <cell r="A751" t="str">
            <v>T_TW-FCLH2O-S2</v>
          </cell>
          <cell r="B751" t="str">
            <v>VAR_cap</v>
          </cell>
          <cell r="C751" t="str">
            <v>-</v>
          </cell>
          <cell r="G751">
            <v>2.2717621829557101E-3</v>
          </cell>
          <cell r="H751">
            <v>8.6617407566177158E-3</v>
          </cell>
          <cell r="I751">
            <v>6.9644786408793492E-3</v>
          </cell>
        </row>
        <row r="752">
          <cell r="A752" t="str">
            <v>D-T-ELC-TW_Bat_S2</v>
          </cell>
          <cell r="B752" t="str">
            <v>VAR_fout</v>
          </cell>
          <cell r="C752" t="str">
            <v>T-ELC-TWSTGin_S2</v>
          </cell>
          <cell r="D752">
            <v>5.2273422346130324E-3</v>
          </cell>
          <cell r="E752">
            <v>1.0199013414342076E-2</v>
          </cell>
          <cell r="F752">
            <v>1.4819559600462787E-2</v>
          </cell>
          <cell r="G752">
            <v>0.43300068474089198</v>
          </cell>
          <cell r="H752">
            <v>0.50863464763459476</v>
          </cell>
          <cell r="I752">
            <v>0.35683554260045824</v>
          </cell>
        </row>
        <row r="753">
          <cell r="A753" t="str">
            <v>D-T-ELC-TW_Bat_S2</v>
          </cell>
          <cell r="B753" t="str">
            <v>VAR_fin</v>
          </cell>
          <cell r="C753" t="str">
            <v>TELC</v>
          </cell>
          <cell r="D753">
            <v>5.2273422346130324E-3</v>
          </cell>
          <cell r="E753">
            <v>1.0199013414342076E-2</v>
          </cell>
          <cell r="F753">
            <v>1.4819559600462787E-2</v>
          </cell>
          <cell r="G753">
            <v>0.43300068474089198</v>
          </cell>
          <cell r="H753">
            <v>0.50863464763459476</v>
          </cell>
          <cell r="I753">
            <v>0.35683554260045824</v>
          </cell>
        </row>
        <row r="754">
          <cell r="A754" t="str">
            <v>D-T-ELC-TW_Bat_S2</v>
          </cell>
          <cell r="B754" t="str">
            <v>VAR_ncap</v>
          </cell>
          <cell r="C754" t="str">
            <v>-</v>
          </cell>
          <cell r="D754">
            <v>2.3412953860982601E-2</v>
          </cell>
          <cell r="E754">
            <v>1.73246607894439E-4</v>
          </cell>
          <cell r="F754">
            <v>4.8972244033290496E-4</v>
          </cell>
          <cell r="G754">
            <v>2.18258100271694E-2</v>
          </cell>
          <cell r="H754">
            <v>6.0213301646365697E-4</v>
          </cell>
          <cell r="I754">
            <v>2.30744184098618E-2</v>
          </cell>
        </row>
        <row r="755">
          <cell r="A755" t="str">
            <v>D-T-ELC-TW_Bat_S2</v>
          </cell>
          <cell r="B755" t="str">
            <v>VAR_cap</v>
          </cell>
          <cell r="C755" t="str">
            <v>-</v>
          </cell>
          <cell r="D755">
            <v>2.3412953860982601E-2</v>
          </cell>
          <cell r="E755">
            <v>2.3586200468877098E-2</v>
          </cell>
          <cell r="F755">
            <v>2.4075922909209999E-2</v>
          </cell>
          <cell r="G755">
            <v>4.5901732936379398E-2</v>
          </cell>
          <cell r="H755">
            <v>5.4427649362620102E-2</v>
          </cell>
          <cell r="I755">
            <v>3.8027604621249801E-2</v>
          </cell>
        </row>
        <row r="756">
          <cell r="A756" t="str">
            <v>T_C-FC-H2O-S4</v>
          </cell>
          <cell r="B756" t="str">
            <v>VAR_fout</v>
          </cell>
          <cell r="C756" t="str">
            <v>TPCAR</v>
          </cell>
          <cell r="E756">
            <v>6.5707493982125791E-3</v>
          </cell>
          <cell r="F756">
            <v>1.550684368838973E-2</v>
          </cell>
          <cell r="G756">
            <v>2.3838302103149162E-2</v>
          </cell>
          <cell r="H756">
            <v>6.6812717761836712E-2</v>
          </cell>
          <cell r="I756">
            <v>0.5931744618015109</v>
          </cell>
        </row>
        <row r="757">
          <cell r="A757" t="str">
            <v>T_C-FC-H2O-S4</v>
          </cell>
          <cell r="B757" t="str">
            <v>VAR_fin</v>
          </cell>
          <cell r="C757" t="str">
            <v>TH2O</v>
          </cell>
          <cell r="E757">
            <v>7.8526767207341332E-3</v>
          </cell>
          <cell r="F757">
            <v>1.8532167803722046E-2</v>
          </cell>
          <cell r="G757">
            <v>2.8489060933924698E-2</v>
          </cell>
          <cell r="H757">
            <v>7.2984144733084039E-2</v>
          </cell>
          <cell r="I757">
            <v>0.5629359810297907</v>
          </cell>
        </row>
        <row r="758">
          <cell r="A758" t="str">
            <v>T_C-FC-H2O-S4</v>
          </cell>
          <cell r="B758" t="str">
            <v>VAR_ncap</v>
          </cell>
          <cell r="C758" t="str">
            <v>-</v>
          </cell>
          <cell r="E758">
            <v>4.9384322546698796E-4</v>
          </cell>
          <cell r="F758">
            <v>8.4866436428635505E-4</v>
          </cell>
          <cell r="G758">
            <v>9.2483511410469904E-4</v>
          </cell>
          <cell r="H758">
            <v>4.0165525781986899E-3</v>
          </cell>
          <cell r="I758">
            <v>7.2339248877434398E-2</v>
          </cell>
        </row>
        <row r="759">
          <cell r="A759" t="str">
            <v>T_C-FC-H2O-S4</v>
          </cell>
          <cell r="B759" t="str">
            <v>VAR_cap</v>
          </cell>
          <cell r="C759" t="str">
            <v>-</v>
          </cell>
          <cell r="E759">
            <v>4.8726861607652498E-4</v>
          </cell>
          <cell r="F759">
            <v>1.2959400060189338E-3</v>
          </cell>
          <cell r="G759">
            <v>1.9801658838369805E-3</v>
          </cell>
          <cell r="H759">
            <v>6.201922690521988E-3</v>
          </cell>
          <cell r="I759">
            <v>6.4333088580082909E-2</v>
          </cell>
        </row>
        <row r="760">
          <cell r="A760" t="str">
            <v>T_B_c-ICEDSL-S4</v>
          </cell>
          <cell r="B760" t="str">
            <v>VAR_fout</v>
          </cell>
          <cell r="C760" t="str">
            <v>CO2_T</v>
          </cell>
          <cell r="D760">
            <v>5.4077989485204103</v>
          </cell>
          <cell r="E760">
            <v>2.9697127928545868</v>
          </cell>
          <cell r="F760">
            <v>4.5946000723619687</v>
          </cell>
          <cell r="G760">
            <v>3.41189504868604</v>
          </cell>
          <cell r="H760">
            <v>1.1711044092154301</v>
          </cell>
          <cell r="I760">
            <v>0.96444456637994802</v>
          </cell>
        </row>
        <row r="761">
          <cell r="A761" t="str">
            <v>T_B_c-ICEDSL-S4</v>
          </cell>
          <cell r="B761" t="str">
            <v>VAR_fout</v>
          </cell>
          <cell r="C761" t="str">
            <v>TPBSc</v>
          </cell>
          <cell r="D761">
            <v>2.8511923794509687E-3</v>
          </cell>
          <cell r="E761">
            <v>1.5821928342654584E-3</v>
          </cell>
          <cell r="F761">
            <v>2.4728313426567168E-3</v>
          </cell>
          <cell r="G761">
            <v>1.9059352831730251E-3</v>
          </cell>
          <cell r="H761">
            <v>7.826761449285782E-4</v>
          </cell>
          <cell r="I761">
            <v>6.9014554519967303E-4</v>
          </cell>
        </row>
        <row r="762">
          <cell r="A762" t="str">
            <v>T_B_c-ICEDSL-S4</v>
          </cell>
          <cell r="B762" t="str">
            <v>VAR_fin</v>
          </cell>
          <cell r="C762" t="str">
            <v>TDSL</v>
          </cell>
          <cell r="D762">
            <v>7.3776247592365785E-2</v>
          </cell>
          <cell r="E762">
            <v>4.0514499220389945E-2</v>
          </cell>
          <cell r="F762">
            <v>6.2682129227312103E-2</v>
          </cell>
          <cell r="G762">
            <v>4.6546999299945935E-2</v>
          </cell>
          <cell r="H762">
            <v>1.5976867792843515E-2</v>
          </cell>
          <cell r="I762">
            <v>1.315749749495153E-2</v>
          </cell>
        </row>
        <row r="763">
          <cell r="A763" t="str">
            <v>T_B_c-ICEDSL-S4</v>
          </cell>
          <cell r="B763" t="str">
            <v>VAR_ncap</v>
          </cell>
          <cell r="C763" t="str">
            <v>-</v>
          </cell>
          <cell r="E763">
            <v>2.2509012793473601E-7</v>
          </cell>
          <cell r="F763">
            <v>3.4249899115571398E-7</v>
          </cell>
          <cell r="G763">
            <v>3.6311917992347102E-7</v>
          </cell>
          <cell r="H763">
            <v>4.8535973330415501E-7</v>
          </cell>
          <cell r="I763">
            <v>2.1414296276593299E-7</v>
          </cell>
        </row>
        <row r="764">
          <cell r="A764" t="str">
            <v>T_B_c-ICEDSL-S4</v>
          </cell>
          <cell r="B764" t="str">
            <v>VAR_cap</v>
          </cell>
          <cell r="C764" t="str">
            <v>-</v>
          </cell>
          <cell r="D764">
            <v>3.681945762077986E-5</v>
          </cell>
          <cell r="E764">
            <v>-5.9861254340229638E-6</v>
          </cell>
          <cell r="F764">
            <v>-1.9979126854028482E-6</v>
          </cell>
          <cell r="G764">
            <v>-3.1329196410509148E-7</v>
          </cell>
          <cell r="H764">
            <v>6.9525600938949393E-7</v>
          </cell>
          <cell r="I764">
            <v>4.7958820936385045E-8</v>
          </cell>
        </row>
        <row r="765">
          <cell r="A765" t="str">
            <v>D-T-ELC-HGV</v>
          </cell>
          <cell r="B765" t="str">
            <v>VAR_fout</v>
          </cell>
          <cell r="C765" t="str">
            <v>T-ELC-HGV_BatSTGin</v>
          </cell>
          <cell r="D765">
            <v>1.0717030515601137E-2</v>
          </cell>
          <cell r="E765">
            <v>3.363425196137277E-2</v>
          </cell>
          <cell r="F765">
            <v>8.5834889052039995E-2</v>
          </cell>
          <cell r="G765">
            <v>0.41839180048369928</v>
          </cell>
          <cell r="H765">
            <v>1.4771043038915987</v>
          </cell>
          <cell r="I765">
            <v>4.6125120087923959</v>
          </cell>
        </row>
        <row r="766">
          <cell r="A766" t="str">
            <v>D-T-ELC-HGV</v>
          </cell>
          <cell r="B766" t="str">
            <v>VAR_fin</v>
          </cell>
          <cell r="C766" t="str">
            <v>TELC</v>
          </cell>
          <cell r="D766">
            <v>1.0717030515601137E-2</v>
          </cell>
          <cell r="E766">
            <v>3.363425196137277E-2</v>
          </cell>
          <cell r="F766">
            <v>8.5834889052039995E-2</v>
          </cell>
          <cell r="G766">
            <v>0.41839180048369928</v>
          </cell>
          <cell r="H766">
            <v>1.4771043038915987</v>
          </cell>
          <cell r="I766">
            <v>4.6125120087923959</v>
          </cell>
        </row>
        <row r="767">
          <cell r="A767" t="str">
            <v>D-T-ELC-HGV</v>
          </cell>
          <cell r="B767" t="str">
            <v>VAR_ncap</v>
          </cell>
          <cell r="C767" t="str">
            <v>-</v>
          </cell>
          <cell r="D767">
            <v>2.3520199697342301E-2</v>
          </cell>
          <cell r="E767">
            <v>1.99876004405935E-2</v>
          </cell>
          <cell r="F767">
            <v>1.8721554208618301E-2</v>
          </cell>
          <cell r="G767">
            <v>4.4624706088213402E-2</v>
          </cell>
          <cell r="H767">
            <v>0.124277708184845</v>
          </cell>
          <cell r="I767">
            <v>0.53301154776081106</v>
          </cell>
        </row>
        <row r="768">
          <cell r="A768" t="str">
            <v>D-T-ELC-HGV</v>
          </cell>
          <cell r="B768" t="str">
            <v>VAR_cap</v>
          </cell>
          <cell r="C768" t="str">
            <v>-</v>
          </cell>
          <cell r="D768">
            <v>2.3520199697342301E-2</v>
          </cell>
          <cell r="E768">
            <v>4.3507800137935801E-2</v>
          </cell>
          <cell r="F768">
            <v>6.2229354346554001E-2</v>
          </cell>
          <cell r="G768">
            <v>6.8004627056153302E-2</v>
          </cell>
          <cell r="H768">
            <v>0.18831542804787399</v>
          </cell>
          <cell r="I768">
            <v>0.55482087329557295</v>
          </cell>
        </row>
        <row r="769">
          <cell r="A769" t="str">
            <v>T_TW-FCLH2O-S3</v>
          </cell>
          <cell r="B769" t="str">
            <v>VAR_fout</v>
          </cell>
          <cell r="C769" t="str">
            <v>TPTWL</v>
          </cell>
          <cell r="G769">
            <v>3.643931168639176E-3</v>
          </cell>
          <cell r="H769">
            <v>1.2327947231569138E-2</v>
          </cell>
          <cell r="I769">
            <v>1.337581183420208E-2</v>
          </cell>
        </row>
        <row r="770">
          <cell r="A770" t="str">
            <v>T_TW-FCLH2O-S3</v>
          </cell>
          <cell r="B770" t="str">
            <v>VAR_fin</v>
          </cell>
          <cell r="C770" t="str">
            <v>TH2O</v>
          </cell>
          <cell r="G770">
            <v>2.0696527988657795E-3</v>
          </cell>
          <cell r="H770">
            <v>6.8863063189813622E-3</v>
          </cell>
          <cell r="I770">
            <v>7.3375406090415889E-3</v>
          </cell>
        </row>
        <row r="771">
          <cell r="A771" t="str">
            <v>T_TW-FCLH2O-S3</v>
          </cell>
          <cell r="B771" t="str">
            <v>VAR_ncap</v>
          </cell>
          <cell r="C771" t="str">
            <v>-</v>
          </cell>
          <cell r="G771">
            <v>1.2960676429842101E-3</v>
          </cell>
          <cell r="H771">
            <v>1.4927457752138499E-3</v>
          </cell>
          <cell r="I771">
            <v>1.61911487125564E-3</v>
          </cell>
        </row>
        <row r="772">
          <cell r="A772" t="str">
            <v>T_TW-FCLH2O-S3</v>
          </cell>
          <cell r="B772" t="str">
            <v>VAR_cap</v>
          </cell>
          <cell r="C772" t="str">
            <v>-</v>
          </cell>
          <cell r="G772">
            <v>1.2960676429842101E-3</v>
          </cell>
          <cell r="H772">
            <v>4.4318998260570253E-3</v>
          </cell>
          <cell r="I772">
            <v>4.7518115650074686E-3</v>
          </cell>
        </row>
        <row r="773">
          <cell r="A773" t="str">
            <v>D-T-ELC-TW_Bat_S3</v>
          </cell>
          <cell r="B773" t="str">
            <v>VAR_fout</v>
          </cell>
          <cell r="C773" t="str">
            <v>T-ELC-TWSTGin_S3</v>
          </cell>
          <cell r="D773">
            <v>3.9136627082881365E-3</v>
          </cell>
          <cell r="E773">
            <v>7.3812969222756568E-3</v>
          </cell>
          <cell r="F773">
            <v>1.0745209348447689E-2</v>
          </cell>
          <cell r="G773">
            <v>0.60390924972299387</v>
          </cell>
          <cell r="H773">
            <v>1.028582303172882</v>
          </cell>
          <cell r="I773">
            <v>0.60827941009580033</v>
          </cell>
        </row>
        <row r="774">
          <cell r="A774" t="str">
            <v>D-T-ELC-TW_Bat_S3</v>
          </cell>
          <cell r="B774" t="str">
            <v>VAR_fin</v>
          </cell>
          <cell r="C774" t="str">
            <v>TELC</v>
          </cell>
          <cell r="D774">
            <v>3.9136627082881365E-3</v>
          </cell>
          <cell r="E774">
            <v>7.3812969222756568E-3</v>
          </cell>
          <cell r="F774">
            <v>1.0745209348447689E-2</v>
          </cell>
          <cell r="G774">
            <v>0.60390924972299387</v>
          </cell>
          <cell r="H774">
            <v>1.028582303172882</v>
          </cell>
          <cell r="I774">
            <v>0.60827941009580033</v>
          </cell>
        </row>
        <row r="775">
          <cell r="A775" t="str">
            <v>D-T-ELC-TW_Bat_S3</v>
          </cell>
          <cell r="B775" t="str">
            <v>VAR_ncap</v>
          </cell>
          <cell r="C775" t="str">
            <v>-</v>
          </cell>
          <cell r="D775">
            <v>2.7748021315272001E-2</v>
          </cell>
          <cell r="E775">
            <v>2.06151454986103E-4</v>
          </cell>
          <cell r="F775">
            <v>7.1683091807783501E-4</v>
          </cell>
          <cell r="G775">
            <v>3.5296788124498303E-2</v>
          </cell>
          <cell r="H775">
            <v>8.9150076622162896E-3</v>
          </cell>
          <cell r="I775">
            <v>3.0868819701059202E-3</v>
          </cell>
        </row>
        <row r="776">
          <cell r="A776" t="str">
            <v>D-T-ELC-TW_Bat_S3</v>
          </cell>
          <cell r="B776" t="str">
            <v>VAR_cap</v>
          </cell>
          <cell r="C776" t="str">
            <v>-</v>
          </cell>
          <cell r="D776">
            <v>2.7748021315272001E-2</v>
          </cell>
          <cell r="E776">
            <v>2.79541727702581E-2</v>
          </cell>
          <cell r="F776">
            <v>2.8671003688335899E-2</v>
          </cell>
          <cell r="G776">
            <v>6.3967791812834199E-2</v>
          </cell>
          <cell r="H776">
            <v>0.10909985266543901</v>
          </cell>
          <cell r="I776">
            <v>6.4493380426024496E-2</v>
          </cell>
        </row>
        <row r="777">
          <cell r="A777" t="str">
            <v>T_TW-FCLH2O-S4</v>
          </cell>
          <cell r="B777" t="str">
            <v>VAR_fout</v>
          </cell>
          <cell r="C777" t="str">
            <v>TPTWL</v>
          </cell>
          <cell r="G777">
            <v>2.0131296508698413E-3</v>
          </cell>
          <cell r="H777">
            <v>6.9967785998844853E-3</v>
          </cell>
          <cell r="I777">
            <v>8.9171420074228794E-3</v>
          </cell>
        </row>
        <row r="778">
          <cell r="A778" t="str">
            <v>T_TW-FCLH2O-S4</v>
          </cell>
          <cell r="B778" t="str">
            <v>VAR_fin</v>
          </cell>
          <cell r="C778" t="str">
            <v>TH2O</v>
          </cell>
          <cell r="G778">
            <v>1.2887814216926399E-3</v>
          </cell>
          <cell r="H778">
            <v>4.3932730334821412E-3</v>
          </cell>
          <cell r="I778">
            <v>5.5107745494414858E-3</v>
          </cell>
        </row>
        <row r="779">
          <cell r="A779" t="str">
            <v>T_TW-FCLH2O-S4</v>
          </cell>
          <cell r="B779" t="str">
            <v>VAR_ncap</v>
          </cell>
          <cell r="C779" t="str">
            <v>-</v>
          </cell>
          <cell r="G779">
            <v>6.4628213976034401E-4</v>
          </cell>
          <cell r="H779">
            <v>8.2471608850772803E-4</v>
          </cell>
          <cell r="I779">
            <v>8.6651841622202705E-4</v>
          </cell>
        </row>
        <row r="780">
          <cell r="A780" t="str">
            <v>T_TW-FCLH2O-S4</v>
          </cell>
          <cell r="B780" t="str">
            <v>VAR_cap</v>
          </cell>
          <cell r="C780" t="str">
            <v>-</v>
          </cell>
          <cell r="G780">
            <v>6.4628213976034401E-4</v>
          </cell>
          <cell r="H780">
            <v>2.3110567370576898E-3</v>
          </cell>
          <cell r="I780">
            <v>2.9479138839971987E-3</v>
          </cell>
        </row>
        <row r="781">
          <cell r="A781" t="str">
            <v>D-T-ELC-TW_Bat_S4</v>
          </cell>
          <cell r="B781" t="str">
            <v>VAR_fout</v>
          </cell>
          <cell r="C781" t="str">
            <v>T-ELC-TWSTGin_S4</v>
          </cell>
          <cell r="D781">
            <v>6.0770080534491722E-3</v>
          </cell>
          <cell r="E781">
            <v>1.0857657408892643E-2</v>
          </cell>
          <cell r="F781">
            <v>1.6368934642360073E-2</v>
          </cell>
          <cell r="G781">
            <v>0.61529410409662955</v>
          </cell>
          <cell r="H781">
            <v>1.1952453715253837</v>
          </cell>
          <cell r="I781">
            <v>0.9475309729140311</v>
          </cell>
        </row>
        <row r="782">
          <cell r="A782" t="str">
            <v>D-T-ELC-TW_Bat_S4</v>
          </cell>
          <cell r="B782" t="str">
            <v>VAR_fin</v>
          </cell>
          <cell r="C782" t="str">
            <v>TELC</v>
          </cell>
          <cell r="D782">
            <v>6.0770080534491722E-3</v>
          </cell>
          <cell r="E782">
            <v>1.0857657408892643E-2</v>
          </cell>
          <cell r="F782">
            <v>1.6368934642360073E-2</v>
          </cell>
          <cell r="G782">
            <v>0.61529410409662955</v>
          </cell>
          <cell r="H782">
            <v>1.1952453715253837</v>
          </cell>
          <cell r="I782">
            <v>0.9475309729140311</v>
          </cell>
        </row>
        <row r="783">
          <cell r="A783" t="str">
            <v>D-T-ELC-TW_Bat_S4</v>
          </cell>
          <cell r="B783" t="str">
            <v>VAR_ncap</v>
          </cell>
          <cell r="C783" t="str">
            <v>-</v>
          </cell>
          <cell r="D783">
            <v>3.08637183447024E-2</v>
          </cell>
          <cell r="E783">
            <v>2.17619753940279E-4</v>
          </cell>
          <cell r="F783">
            <v>4.3548278955158698E-4</v>
          </cell>
          <cell r="G783">
            <v>3.3661659257610201E-2</v>
          </cell>
          <cell r="H783">
            <v>5.9403230419317696E-3</v>
          </cell>
          <cell r="I783">
            <v>1.3919503973276501E-2</v>
          </cell>
        </row>
        <row r="784">
          <cell r="A784" t="str">
            <v>D-T-ELC-TW_Bat_S4</v>
          </cell>
          <cell r="B784" t="str">
            <v>VAR_cap</v>
          </cell>
          <cell r="C784" t="str">
            <v>-</v>
          </cell>
          <cell r="D784">
            <v>3.08637183447024E-2</v>
          </cell>
          <cell r="E784">
            <v>3.1081338098642601E-2</v>
          </cell>
          <cell r="F784">
            <v>3.15168208881942E-2</v>
          </cell>
          <cell r="G784">
            <v>6.5178480145804393E-2</v>
          </cell>
          <cell r="H784">
            <v>0.126784827986444</v>
          </cell>
          <cell r="I784">
            <v>0.100465091537395</v>
          </cell>
        </row>
        <row r="785">
          <cell r="A785" t="str">
            <v>T_B_u-ICENGA-S1</v>
          </cell>
          <cell r="B785" t="str">
            <v>VAR_fout</v>
          </cell>
          <cell r="C785" t="str">
            <v>CO2_T</v>
          </cell>
          <cell r="E785">
            <v>0.64753153589076295</v>
          </cell>
          <cell r="F785">
            <v>3.4514628294024243</v>
          </cell>
          <cell r="G785">
            <v>1.4068041008854659</v>
          </cell>
          <cell r="H785">
            <v>2.2544630085238779</v>
          </cell>
          <cell r="I785">
            <v>1.7589894635662668</v>
          </cell>
        </row>
        <row r="786">
          <cell r="A786" t="str">
            <v>T_B_u-ICENGA-S1</v>
          </cell>
          <cell r="B786" t="str">
            <v>VAR_fout</v>
          </cell>
          <cell r="C786" t="str">
            <v>TPBSu</v>
          </cell>
          <cell r="E786">
            <v>1.3804536495465283E-3</v>
          </cell>
          <cell r="F786">
            <v>7.6754622857824984E-3</v>
          </cell>
          <cell r="G786">
            <v>3.2183060689888474E-3</v>
          </cell>
          <cell r="H786">
            <v>5.9171130616166604E-3</v>
          </cell>
          <cell r="I786">
            <v>4.9681903947434679E-3</v>
          </cell>
        </row>
        <row r="787">
          <cell r="A787" t="str">
            <v>T_B_u-ICENGA-S1</v>
          </cell>
          <cell r="B787" t="str">
            <v>VAR_fin</v>
          </cell>
          <cell r="C787" t="str">
            <v>TNGA</v>
          </cell>
          <cell r="E787">
            <v>1.1481055600900058E-2</v>
          </cell>
          <cell r="F787">
            <v>6.1196149457489774E-2</v>
          </cell>
          <cell r="G787">
            <v>2.4943335122082719E-2</v>
          </cell>
          <cell r="H787">
            <v>3.9972748378082866E-2</v>
          </cell>
          <cell r="I787">
            <v>3.1187756446210402E-2</v>
          </cell>
        </row>
        <row r="788">
          <cell r="A788" t="str">
            <v>T_B_u-ICENGA-S1</v>
          </cell>
          <cell r="B788" t="str">
            <v>VAR_ncap</v>
          </cell>
          <cell r="C788" t="str">
            <v>-</v>
          </cell>
          <cell r="E788">
            <v>2.5716284051459399E-5</v>
          </cell>
          <cell r="F788">
            <v>1.18435010775411E-4</v>
          </cell>
          <cell r="G788">
            <v>1.9172602222328299E-5</v>
          </cell>
          <cell r="H788">
            <v>5.2142769066025398E-5</v>
          </cell>
          <cell r="I788">
            <v>5.2210326884869402E-5</v>
          </cell>
        </row>
        <row r="789">
          <cell r="A789" t="str">
            <v>T_B_u-ICENGA-S1</v>
          </cell>
          <cell r="B789" t="str">
            <v>VAR_cap</v>
          </cell>
          <cell r="C789" t="str">
            <v>-</v>
          </cell>
          <cell r="E789">
            <v>2.5716284051459399E-5</v>
          </cell>
          <cell r="F789">
            <v>1.4336673969050261E-4</v>
          </cell>
          <cell r="G789">
            <v>4.3097428019729005E-5</v>
          </cell>
          <cell r="H789">
            <v>1.009371196812603E-4</v>
          </cell>
          <cell r="I789">
            <v>8.5725531047047248E-5</v>
          </cell>
        </row>
        <row r="790">
          <cell r="A790" t="str">
            <v>T_B_u-ICENGA-S2</v>
          </cell>
          <cell r="B790" t="str">
            <v>VAR_fout</v>
          </cell>
          <cell r="C790" t="str">
            <v>CO2_T</v>
          </cell>
          <cell r="E790">
            <v>0.402070715541269</v>
          </cell>
          <cell r="F790">
            <v>1.191955318202969</v>
          </cell>
          <cell r="G790">
            <v>1.883892578711023</v>
          </cell>
          <cell r="H790">
            <v>2.1532991847899479</v>
          </cell>
          <cell r="I790">
            <v>1.5124112380270271</v>
          </cell>
        </row>
        <row r="791">
          <cell r="A791" t="str">
            <v>T_B_u-ICENGA-S2</v>
          </cell>
          <cell r="B791" t="str">
            <v>VAR_fout</v>
          </cell>
          <cell r="C791" t="str">
            <v>TPBSu</v>
          </cell>
          <cell r="E791">
            <v>6.0594392430635548E-4</v>
          </cell>
          <cell r="F791">
            <v>1.8524372703399769E-3</v>
          </cell>
          <cell r="G791">
            <v>3.0349106540264485E-3</v>
          </cell>
          <cell r="H791">
            <v>3.9393984093770351E-3</v>
          </cell>
          <cell r="I791">
            <v>2.947852171782432E-3</v>
          </cell>
        </row>
        <row r="792">
          <cell r="A792" t="str">
            <v>T_B_u-ICENGA-S2</v>
          </cell>
          <cell r="B792" t="str">
            <v>VAR_fin</v>
          </cell>
          <cell r="C792" t="str">
            <v>TNGA</v>
          </cell>
          <cell r="E792">
            <v>7.1289133961218009E-3</v>
          </cell>
          <cell r="F792">
            <v>2.113395954260584E-2</v>
          </cell>
          <cell r="G792">
            <v>3.3402350686365635E-2</v>
          </cell>
          <cell r="H792">
            <v>3.8179063560105468E-2</v>
          </cell>
          <cell r="I792">
            <v>2.6815802092677799E-2</v>
          </cell>
        </row>
        <row r="793">
          <cell r="A793" t="str">
            <v>T_B_u-ICENGA-S2</v>
          </cell>
          <cell r="B793" t="str">
            <v>VAR_ncap</v>
          </cell>
          <cell r="C793" t="str">
            <v>-</v>
          </cell>
          <cell r="E793">
            <v>7.6620370009008297E-6</v>
          </cell>
          <cell r="F793">
            <v>1.7701061532919001E-5</v>
          </cell>
          <cell r="G793">
            <v>1.5220387742920299E-5</v>
          </cell>
          <cell r="H793">
            <v>2.6524895914265398E-5</v>
          </cell>
          <cell r="I793">
            <v>1.9476140600999801E-5</v>
          </cell>
        </row>
        <row r="794">
          <cell r="A794" t="str">
            <v>T_B_u-ICENGA-S2</v>
          </cell>
          <cell r="B794" t="str">
            <v>VAR_cap</v>
          </cell>
          <cell r="C794" t="str">
            <v>-</v>
          </cell>
          <cell r="E794">
            <v>7.6620370009008297E-6</v>
          </cell>
          <cell r="F794">
            <v>2.4910525125215376E-5</v>
          </cell>
          <cell r="G794">
            <v>3.6463401255446038E-5</v>
          </cell>
          <cell r="H794">
            <v>5.6389064626588381E-5</v>
          </cell>
          <cell r="I794">
            <v>3.6702260973384533E-5</v>
          </cell>
        </row>
        <row r="795">
          <cell r="A795" t="str">
            <v>T_B_c-ICEDSLEXT</v>
          </cell>
          <cell r="B795" t="str">
            <v>VAR_fout</v>
          </cell>
          <cell r="C795" t="str">
            <v>CO2_T</v>
          </cell>
          <cell r="D795">
            <v>0.43990171249048499</v>
          </cell>
          <cell r="E795">
            <v>0.44588621292375902</v>
          </cell>
          <cell r="F795">
            <v>0.430198661027966</v>
          </cell>
        </row>
        <row r="796">
          <cell r="A796" t="str">
            <v>T_B_c-ICEDSLEXT</v>
          </cell>
          <cell r="B796" t="str">
            <v>VAR_fout</v>
          </cell>
          <cell r="C796" t="str">
            <v>TPBSc</v>
          </cell>
          <cell r="D796">
            <v>5.9715304722979944E-2</v>
          </cell>
          <cell r="E796">
            <v>4.8540929013240072E-2</v>
          </cell>
          <cell r="F796">
            <v>2.948558285557052E-2</v>
          </cell>
        </row>
        <row r="797">
          <cell r="A797" t="str">
            <v>T_B_c-ICEDSLEXT</v>
          </cell>
          <cell r="B797" t="str">
            <v>VAR_fin</v>
          </cell>
          <cell r="C797" t="str">
            <v>TDSL</v>
          </cell>
          <cell r="D797">
            <v>6.0013876192426324E-3</v>
          </cell>
          <cell r="E797">
            <v>6.0830315542122707E-3</v>
          </cell>
          <cell r="F797">
            <v>5.869013110886296E-3</v>
          </cell>
        </row>
        <row r="798">
          <cell r="A798" t="str">
            <v>T_B_c-ICEDSLEXT</v>
          </cell>
          <cell r="B798" t="str">
            <v>VAR_cap</v>
          </cell>
          <cell r="C798" t="str">
            <v>-</v>
          </cell>
          <cell r="D798">
            <v>1.30332047521267E-3</v>
          </cell>
          <cell r="E798">
            <v>1.04265638017014E-3</v>
          </cell>
          <cell r="F798">
            <v>6.4972116557486677E-4</v>
          </cell>
        </row>
        <row r="799">
          <cell r="A799" t="str">
            <v>T_B_u-ICENGA-S3</v>
          </cell>
          <cell r="B799" t="str">
            <v>VAR_fout</v>
          </cell>
          <cell r="C799" t="str">
            <v>CO2_T</v>
          </cell>
          <cell r="E799">
            <v>0.74144204961808502</v>
          </cell>
          <cell r="F799">
            <v>2.748676876922695</v>
          </cell>
          <cell r="G799">
            <v>3.9741036260349829</v>
          </cell>
          <cell r="H799">
            <v>7.5492053817888802</v>
          </cell>
          <cell r="I799">
            <v>2.7550108582458703</v>
          </cell>
        </row>
        <row r="800">
          <cell r="A800" t="str">
            <v>T_B_u-ICENGA-S3</v>
          </cell>
          <cell r="B800" t="str">
            <v>VAR_fout</v>
          </cell>
          <cell r="C800" t="str">
            <v>TPBSu</v>
          </cell>
          <cell r="E800">
            <v>7.4173301910150462E-4</v>
          </cell>
          <cell r="F800">
            <v>2.8423480681657454E-3</v>
          </cell>
          <cell r="G800">
            <v>4.2622226722037644E-3</v>
          </cell>
          <cell r="H800">
            <v>9.2966614726542017E-3</v>
          </cell>
          <cell r="I800">
            <v>3.5996933021774252E-3</v>
          </cell>
        </row>
        <row r="801">
          <cell r="A801" t="str">
            <v>T_B_u-ICENGA-S3</v>
          </cell>
          <cell r="B801" t="str">
            <v>VAR_fin</v>
          </cell>
          <cell r="C801" t="str">
            <v>TNGA</v>
          </cell>
          <cell r="E801">
            <v>1.3146135631526334E-2</v>
          </cell>
          <cell r="F801">
            <v>4.8735405619196787E-2</v>
          </cell>
          <cell r="G801">
            <v>7.0462830248847072E-2</v>
          </cell>
          <cell r="H801">
            <v>0.1338511592515757</v>
          </cell>
          <cell r="I801">
            <v>4.8847710252586399E-2</v>
          </cell>
        </row>
        <row r="802">
          <cell r="A802" t="str">
            <v>T_B_u-ICENGA-S3</v>
          </cell>
          <cell r="B802" t="str">
            <v>VAR_ncap</v>
          </cell>
          <cell r="C802" t="str">
            <v>-</v>
          </cell>
          <cell r="E802">
            <v>1.04019735592998E-5</v>
          </cell>
          <cell r="F802">
            <v>3.0037176816117599E-5</v>
          </cell>
          <cell r="G802">
            <v>2.24563794799793E-5</v>
          </cell>
          <cell r="H802">
            <v>9.32903806732732E-5</v>
          </cell>
          <cell r="I802">
            <v>2.23705724979042E-5</v>
          </cell>
        </row>
        <row r="803">
          <cell r="A803" t="str">
            <v>T_B_u-ICENGA-S3</v>
          </cell>
          <cell r="B803" t="str">
            <v>VAR_cap</v>
          </cell>
          <cell r="C803" t="str">
            <v>-</v>
          </cell>
          <cell r="E803">
            <v>1.04019735592998E-5</v>
          </cell>
          <cell r="F803">
            <v>4.0328763835523028E-5</v>
          </cell>
          <cell r="G803">
            <v>5.7087766598776216E-5</v>
          </cell>
          <cell r="H803">
            <v>1.6259211154794702E-4</v>
          </cell>
          <cell r="I803">
            <v>5.4039984697749523E-5</v>
          </cell>
        </row>
        <row r="804">
          <cell r="A804" t="str">
            <v>T_B_u-ICENGA-S4</v>
          </cell>
          <cell r="B804" t="str">
            <v>VAR_fout</v>
          </cell>
          <cell r="C804" t="str">
            <v>CO2_T</v>
          </cell>
          <cell r="E804">
            <v>0.20837425367953699</v>
          </cell>
          <cell r="F804">
            <v>1.137586232549328</v>
          </cell>
          <cell r="G804">
            <v>1.6595713731595401</v>
          </cell>
          <cell r="H804">
            <v>1.047728914832917</v>
          </cell>
          <cell r="I804">
            <v>0.83615972598787591</v>
          </cell>
        </row>
        <row r="805">
          <cell r="A805" t="str">
            <v>T_B_u-ICENGA-S4</v>
          </cell>
          <cell r="B805" t="str">
            <v>VAR_fout</v>
          </cell>
          <cell r="C805" t="str">
            <v>TPBSu</v>
          </cell>
          <cell r="E805">
            <v>1.3924556950382612E-4</v>
          </cell>
          <cell r="F805">
            <v>7.7903486147860336E-4</v>
          </cell>
          <cell r="G805">
            <v>1.1767112388720066E-3</v>
          </cell>
          <cell r="H805">
            <v>8.6014062705091945E-4</v>
          </cell>
          <cell r="I805">
            <v>7.3585650093401108E-4</v>
          </cell>
        </row>
        <row r="806">
          <cell r="A806" t="str">
            <v>T_B_u-ICENGA-S4</v>
          </cell>
          <cell r="B806" t="str">
            <v>VAR_fin</v>
          </cell>
          <cell r="C806" t="str">
            <v>TNGA</v>
          </cell>
          <cell r="E806">
            <v>3.694578965949226E-3</v>
          </cell>
          <cell r="F806">
            <v>2.0169968662222131E-2</v>
          </cell>
          <cell r="G806">
            <v>2.942502434680035E-2</v>
          </cell>
          <cell r="H806">
            <v>1.8576753809094265E-2</v>
          </cell>
          <cell r="I806">
            <v>1.4825527056522615E-2</v>
          </cell>
        </row>
        <row r="807">
          <cell r="A807" t="str">
            <v>T_B_u-ICENGA-S4</v>
          </cell>
          <cell r="B807" t="str">
            <v>VAR_ncap</v>
          </cell>
          <cell r="C807" t="str">
            <v>-</v>
          </cell>
          <cell r="E807">
            <v>3.7579337873615303E-8</v>
          </cell>
          <cell r="F807">
            <v>6.7020156104738303E-7</v>
          </cell>
          <cell r="G807">
            <v>3.4992107287505102E-7</v>
          </cell>
          <cell r="H807">
            <v>6.5247797481621496E-7</v>
          </cell>
          <cell r="I807">
            <v>2.1916682861596999E-7</v>
          </cell>
        </row>
        <row r="808">
          <cell r="A808" t="str">
            <v>T_B_u-ICENGA-S4</v>
          </cell>
          <cell r="B808" t="str">
            <v>VAR_cap</v>
          </cell>
          <cell r="C808" t="str">
            <v>-</v>
          </cell>
          <cell r="E808">
            <v>3.7579337873615303E-8</v>
          </cell>
          <cell r="F808">
            <v>5.0678969227130502E-7</v>
          </cell>
          <cell r="G808">
            <v>2.4238614443430993E-7</v>
          </cell>
          <cell r="H808">
            <v>1.122282195373803E-6</v>
          </cell>
          <cell r="I808">
            <v>7.9904866599261983E-8</v>
          </cell>
        </row>
      </sheetData>
      <sheetData sheetId="29">
        <row r="9">
          <cell r="B9">
            <v>18.875077976242856</v>
          </cell>
          <cell r="C9">
            <v>22.243347479021153</v>
          </cell>
          <cell r="D9">
            <v>28.80762332647733</v>
          </cell>
          <cell r="E9">
            <v>37.636414492114717</v>
          </cell>
          <cell r="F9">
            <v>47.946343264376189</v>
          </cell>
          <cell r="G9">
            <v>128.03578600168018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1.9984450916956706</v>
          </cell>
          <cell r="F28">
            <v>2.0184062276266039</v>
          </cell>
          <cell r="G28">
            <v>50.095355867023173</v>
          </cell>
        </row>
      </sheetData>
      <sheetData sheetId="30"/>
      <sheetData sheetId="31"/>
      <sheetData sheetId="32">
        <row r="14">
          <cell r="B14">
            <v>82.761362028662376</v>
          </cell>
          <cell r="C14">
            <v>82.484876292597392</v>
          </cell>
          <cell r="D14">
            <v>65.012954701553198</v>
          </cell>
          <cell r="E14">
            <v>68.180865596321695</v>
          </cell>
          <cell r="F14">
            <v>32.820323525416931</v>
          </cell>
          <cell r="G14">
            <v>0</v>
          </cell>
        </row>
        <row r="15">
          <cell r="B15">
            <v>66.746132045539611</v>
          </cell>
          <cell r="C15">
            <v>49.799993059438464</v>
          </cell>
          <cell r="D15">
            <v>68.284279792161243</v>
          </cell>
          <cell r="E15">
            <v>69.939720387041064</v>
          </cell>
          <cell r="F15">
            <v>70.164035312251229</v>
          </cell>
          <cell r="G15">
            <v>69.178163515576344</v>
          </cell>
        </row>
        <row r="16">
          <cell r="B16">
            <v>66.633307444366508</v>
          </cell>
          <cell r="C16">
            <v>55.76658172563959</v>
          </cell>
          <cell r="D16">
            <v>65.80515028768589</v>
          </cell>
          <cell r="E16">
            <v>64.762569721013634</v>
          </cell>
          <cell r="F16">
            <v>65.14885262096152</v>
          </cell>
          <cell r="G16">
            <v>66.135146160070462</v>
          </cell>
        </row>
        <row r="17">
          <cell r="B17">
            <v>12.842162231911914</v>
          </cell>
          <cell r="C17">
            <v>16.355035864319273</v>
          </cell>
          <cell r="D17">
            <v>9.4644272300852208</v>
          </cell>
          <cell r="E17">
            <v>12.630305255143286</v>
          </cell>
          <cell r="F17">
            <v>13.095591395738971</v>
          </cell>
          <cell r="G17">
            <v>13.495450541662068</v>
          </cell>
        </row>
        <row r="18">
          <cell r="B18">
            <v>4.0055391176938356E-2</v>
          </cell>
          <cell r="C18">
            <v>3.2381916652881554E-3</v>
          </cell>
          <cell r="D18">
            <v>9.3518058066703089E-2</v>
          </cell>
          <cell r="E18">
            <v>3.0969985765820492E-2</v>
          </cell>
          <cell r="F18">
            <v>4.152906478444994E-2</v>
          </cell>
          <cell r="G18">
            <v>9.8318037223394782E-4</v>
          </cell>
        </row>
        <row r="19">
          <cell r="B19">
            <v>6.5074550668053552</v>
          </cell>
          <cell r="C19">
            <v>7.303220624693556</v>
          </cell>
          <cell r="D19">
            <v>7.4132650741219335</v>
          </cell>
          <cell r="E19">
            <v>7.3994702604249278</v>
          </cell>
          <cell r="F19">
            <v>4.8703784679464084</v>
          </cell>
          <cell r="G19">
            <v>4.6544761336016434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2.7772519740685109</v>
          </cell>
          <cell r="G20">
            <v>4.4500706593989356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0.15949261701139519</v>
          </cell>
          <cell r="G21">
            <v>0.11649994322674383</v>
          </cell>
        </row>
        <row r="22">
          <cell r="B22">
            <v>0</v>
          </cell>
          <cell r="C22">
            <v>9.7596560646684254E-3</v>
          </cell>
          <cell r="D22">
            <v>0.34414268627710332</v>
          </cell>
          <cell r="E22">
            <v>0.17211184384697376</v>
          </cell>
          <cell r="F22">
            <v>0.10733162056565655</v>
          </cell>
          <cell r="G22">
            <v>7.0036373075924696E-2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0.13628242137799898</v>
          </cell>
          <cell r="G23">
            <v>0.65563029404483408</v>
          </cell>
        </row>
        <row r="24">
          <cell r="B24">
            <v>0.96633534471940441</v>
          </cell>
          <cell r="C24">
            <v>7.7915803361852578E-3</v>
          </cell>
          <cell r="D24">
            <v>0.12184440247515621</v>
          </cell>
          <cell r="E24">
            <v>0.10197947275048226</v>
          </cell>
          <cell r="F24">
            <v>5.0851075814669119E-2</v>
          </cell>
          <cell r="G24">
            <v>2.9670467391589701E-2</v>
          </cell>
        </row>
        <row r="25">
          <cell r="B25">
            <v>0.348243974250251</v>
          </cell>
          <cell r="C25">
            <v>1.2464164497200881E-2</v>
          </cell>
          <cell r="D25">
            <v>0.47647064115248994</v>
          </cell>
          <cell r="E25">
            <v>0.12361020424467641</v>
          </cell>
          <cell r="F25">
            <v>0.46016802928928185</v>
          </cell>
          <cell r="G25">
            <v>2.4078127514780358E-2</v>
          </cell>
        </row>
        <row r="26">
          <cell r="B26">
            <v>1.5180860053939511</v>
          </cell>
          <cell r="C26">
            <v>1.4127410993482121</v>
          </cell>
          <cell r="D26">
            <v>1.427821415535963</v>
          </cell>
          <cell r="E26">
            <v>1.4044982835077804</v>
          </cell>
          <cell r="F26">
            <v>0.92591363823348372</v>
          </cell>
          <cell r="G26">
            <v>0.61419563953442635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0.46516392240575505</v>
          </cell>
          <cell r="G27">
            <v>0.71351622769965706</v>
          </cell>
        </row>
        <row r="28">
          <cell r="B28">
            <v>2.2553930727953982E-3</v>
          </cell>
          <cell r="C28">
            <v>2.0006233369252494E-3</v>
          </cell>
          <cell r="D28">
            <v>3.0649323529949816E-2</v>
          </cell>
          <cell r="E28">
            <v>1.2380360065419727E-2</v>
          </cell>
          <cell r="F28">
            <v>8.8459510043681737E-3</v>
          </cell>
          <cell r="G28">
            <v>3.8163575699185544E-4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2.8354102670435671E-2</v>
          </cell>
          <cell r="G29">
            <v>2.8755833095548043E-2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0.19018595506763544</v>
          </cell>
          <cell r="G30">
            <v>7.9761723926668707E-2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0.12843774387710602</v>
          </cell>
          <cell r="G31">
            <v>5.9126374922181482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1.9984450916956706</v>
          </cell>
          <cell r="F32">
            <v>1.9850095848299067</v>
          </cell>
          <cell r="G32">
            <v>50.065679969521824</v>
          </cell>
        </row>
        <row r="33">
          <cell r="B33">
            <v>0.52400000000000047</v>
          </cell>
          <cell r="C33">
            <v>0.54529960898074481</v>
          </cell>
          <cell r="D33">
            <v>1.9584047333234269</v>
          </cell>
          <cell r="E33">
            <v>4.4737254254014491</v>
          </cell>
          <cell r="F33">
            <v>9.8144273218878855</v>
          </cell>
          <cell r="G33">
            <v>15.988529914032387</v>
          </cell>
        </row>
        <row r="34">
          <cell r="B34">
            <v>0</v>
          </cell>
          <cell r="C34">
            <v>0</v>
          </cell>
          <cell r="D34">
            <v>0.1404425815199741</v>
          </cell>
          <cell r="E34">
            <v>0.15909645614901874</v>
          </cell>
          <cell r="F34">
            <v>2.596074516524709</v>
          </cell>
          <cell r="G34">
            <v>7.032536917024637</v>
          </cell>
        </row>
        <row r="35">
          <cell r="B35">
            <v>3.517953999707534</v>
          </cell>
          <cell r="C35">
            <v>4.8498399489836155</v>
          </cell>
          <cell r="D35">
            <v>9.5947159557556816</v>
          </cell>
          <cell r="E35">
            <v>12.311239174391831</v>
          </cell>
          <cell r="F35">
            <v>39.085647933256965</v>
          </cell>
          <cell r="G35">
            <v>52.531612108699832</v>
          </cell>
        </row>
        <row r="36">
          <cell r="B36">
            <v>2.1349390887346629</v>
          </cell>
          <cell r="C36">
            <v>3.3910642469888059</v>
          </cell>
          <cell r="D36">
            <v>8.0529922296143361</v>
          </cell>
          <cell r="E36">
            <v>10.333565017739904</v>
          </cell>
          <cell r="F36">
            <v>13.893800598705507</v>
          </cell>
          <cell r="G36">
            <v>18.673926488723275</v>
          </cell>
        </row>
        <row r="37">
          <cell r="B37">
            <v>0.86248322578584768</v>
          </cell>
          <cell r="C37">
            <v>1.2879927223148597</v>
          </cell>
          <cell r="D37">
            <v>4.1848471266696965</v>
          </cell>
          <cell r="E37">
            <v>5.3713596862650821</v>
          </cell>
          <cell r="F37">
            <v>7.2339096919362769</v>
          </cell>
          <cell r="G37">
            <v>9.726788595764809</v>
          </cell>
        </row>
        <row r="38">
          <cell r="B38">
            <v>2.8396236857719668</v>
          </cell>
          <cell r="C38">
            <v>3.2944592118958305</v>
          </cell>
          <cell r="D38">
            <v>6.8317490174079447</v>
          </cell>
          <cell r="E38">
            <v>8.7663761412011585</v>
          </cell>
          <cell r="F38">
            <v>11.811713664741861</v>
          </cell>
          <cell r="G38">
            <v>15.876528244350322</v>
          </cell>
        </row>
        <row r="39">
          <cell r="B39">
            <v>0.67087075272433816</v>
          </cell>
          <cell r="C39">
            <v>0.11574186710903948</v>
          </cell>
          <cell r="D39">
            <v>0.1389804033214582</v>
          </cell>
          <cell r="E39">
            <v>0.35606047260141133</v>
          </cell>
          <cell r="F39">
            <v>0.62592785589333855</v>
          </cell>
          <cell r="G39">
            <v>0.40129144197828259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0.20971442609807583</v>
          </cell>
          <cell r="G40">
            <v>0.23415845665549939</v>
          </cell>
        </row>
        <row r="41">
          <cell r="B41">
            <v>7.1409269683402374E-2</v>
          </cell>
          <cell r="C41">
            <v>0.16810901294575056</v>
          </cell>
          <cell r="D41">
            <v>4.9106755948649355E-2</v>
          </cell>
          <cell r="E41">
            <v>0.12997237336984976</v>
          </cell>
          <cell r="F41">
            <v>0.12341349482204632</v>
          </cell>
          <cell r="G41">
            <v>0.10366294695676805</v>
          </cell>
        </row>
        <row r="42">
          <cell r="B42">
            <v>0.18035643975375149</v>
          </cell>
          <cell r="C42">
            <v>0.51773878377785842</v>
          </cell>
          <cell r="D42">
            <v>1.0269208582103317</v>
          </cell>
          <cell r="E42">
            <v>2.4388945385807363</v>
          </cell>
          <cell r="F42">
            <v>2.882893455347689</v>
          </cell>
          <cell r="G42">
            <v>4.0675252149133562E-2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0.60967810753320195</v>
          </cell>
          <cell r="G43">
            <v>5.6380782124793578</v>
          </cell>
        </row>
        <row r="44">
          <cell r="B44">
            <v>0.23095077478850537</v>
          </cell>
          <cell r="C44">
            <v>0.23106747394556984</v>
          </cell>
          <cell r="D44">
            <v>0.33763587242150306</v>
          </cell>
          <cell r="E44">
            <v>0.33399613007702766</v>
          </cell>
          <cell r="F44">
            <v>8.3675093852019308E-2</v>
          </cell>
          <cell r="G44">
            <v>6.5806056301387214E-3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0.22240907326942569</v>
          </cell>
          <cell r="G45">
            <v>0.58652704691284441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0.10581758531529947</v>
          </cell>
          <cell r="F46">
            <v>0.76333731669466409</v>
          </cell>
          <cell r="G46">
            <v>0.56744167815049906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6.4280692984126087E-2</v>
          </cell>
          <cell r="F47">
            <v>0.35373025629027516</v>
          </cell>
          <cell r="G47">
            <v>6.6955530265027999E-2</v>
          </cell>
        </row>
        <row r="48">
          <cell r="B48">
            <v>4.4758102113545126E-2</v>
          </cell>
          <cell r="C48">
            <v>1.6152244636311423E-2</v>
          </cell>
          <cell r="D48">
            <v>0.30527610876549549</v>
          </cell>
          <cell r="E48">
            <v>0.31100276872367161</v>
          </cell>
          <cell r="F48">
            <v>0.67319946485877846</v>
          </cell>
          <cell r="G48">
            <v>0.62055949625993834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4.0087677531984778E-2</v>
          </cell>
          <cell r="F49">
            <v>0.10902801934794706</v>
          </cell>
          <cell r="G49">
            <v>8.2336864308454577E-2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0.10211416083145586</v>
          </cell>
          <cell r="F50">
            <v>0.16318293508272769</v>
          </cell>
          <cell r="G50">
            <v>6.256828433565359E-2</v>
          </cell>
        </row>
        <row r="51">
          <cell r="B51">
            <v>5.3452672206533547E-2</v>
          </cell>
          <cell r="C51">
            <v>2.2595140760789816E-2</v>
          </cell>
          <cell r="D51">
            <v>0.73047987936367997</v>
          </cell>
          <cell r="E51">
            <v>0.72102265024607703</v>
          </cell>
          <cell r="F51">
            <v>0.75180626202827938</v>
          </cell>
          <cell r="G51">
            <v>0.90007237439492993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0.1353641941444329</v>
          </cell>
          <cell r="F52">
            <v>0.40741969185973242</v>
          </cell>
          <cell r="G52">
            <v>0.26958395684250963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0.16865095235269589</v>
          </cell>
          <cell r="F53">
            <v>0.24809237623628844</v>
          </cell>
          <cell r="G53">
            <v>8.9377669739405058E-2</v>
          </cell>
        </row>
        <row r="54">
          <cell r="B54">
            <v>0.96027604412040168</v>
          </cell>
          <cell r="C54">
            <v>1.108034970210787</v>
          </cell>
          <cell r="D54">
            <v>1.6537008790246497</v>
          </cell>
          <cell r="E54">
            <v>1.7684535644480124</v>
          </cell>
          <cell r="F54">
            <v>1.837364172969145</v>
          </cell>
          <cell r="G54">
            <v>3.1427317818986968</v>
          </cell>
        </row>
        <row r="55">
          <cell r="B55">
            <v>0.59530675651367748</v>
          </cell>
          <cell r="C55">
            <v>0.62739652733767526</v>
          </cell>
          <cell r="D55">
            <v>1.4604091596648663</v>
          </cell>
          <cell r="E55">
            <v>3.0246700773110935</v>
          </cell>
          <cell r="F55">
            <v>2.7936656518770207</v>
          </cell>
          <cell r="G55">
            <v>0.34915772024322939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0.12458181915976299</v>
          </cell>
          <cell r="F56">
            <v>0.1877679033000817</v>
          </cell>
          <cell r="G56">
            <v>4.3402299180253033E-2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7.6110391526814217E-2</v>
          </cell>
          <cell r="F57">
            <v>0.17426845427305265</v>
          </cell>
          <cell r="G57">
            <v>0.18186571998724146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7.3991773500281771E-2</v>
          </cell>
          <cell r="F58">
            <v>0.25138765278301411</v>
          </cell>
          <cell r="G58">
            <v>5.6994234980389864E-2</v>
          </cell>
        </row>
        <row r="70">
          <cell r="B70">
            <v>0.26493158933399313</v>
          </cell>
          <cell r="C70">
            <v>9.6039975455948931E-2</v>
          </cell>
          <cell r="D70">
            <v>9.927966044251367E-2</v>
          </cell>
          <cell r="E70">
            <v>8.8900821937442975E-2</v>
          </cell>
          <cell r="F70">
            <v>9.3513476539980378E-2</v>
          </cell>
          <cell r="G70">
            <v>9.4376046245063044E-2</v>
          </cell>
        </row>
        <row r="71">
          <cell r="B71">
            <v>0.49838882161512088</v>
          </cell>
          <cell r="C71">
            <v>0.42698774235115639</v>
          </cell>
          <cell r="D71">
            <v>0.53661883454987147</v>
          </cell>
          <cell r="E71">
            <v>0.37612017012725851</v>
          </cell>
          <cell r="F71">
            <v>0.64223866226022541</v>
          </cell>
          <cell r="G71">
            <v>1.6142485975440937</v>
          </cell>
        </row>
        <row r="72">
          <cell r="B72">
            <v>0.49530077793199923</v>
          </cell>
          <cell r="C72">
            <v>0.36557236093583578</v>
          </cell>
          <cell r="D72">
            <v>0.43563124958011229</v>
          </cell>
          <cell r="E72">
            <v>0.37034920321408893</v>
          </cell>
          <cell r="F72">
            <v>0.5655854617414624</v>
          </cell>
          <cell r="G72">
            <v>0.97145427452374722</v>
          </cell>
        </row>
        <row r="73">
          <cell r="B73">
            <v>0.17588859903515636</v>
          </cell>
          <cell r="C73">
            <v>0.176003043088758</v>
          </cell>
          <cell r="D73">
            <v>0.1782675211468534</v>
          </cell>
          <cell r="E73">
            <v>0.13113474097165728</v>
          </cell>
          <cell r="F73">
            <v>0.15966975753621315</v>
          </cell>
          <cell r="G73">
            <v>0.14634471898452128</v>
          </cell>
        </row>
        <row r="74">
          <cell r="B74">
            <v>0.39763303384359938</v>
          </cell>
          <cell r="C74">
            <v>0.40550298689318687</v>
          </cell>
          <cell r="D74">
            <v>0.41093219567855838</v>
          </cell>
          <cell r="E74">
            <v>0.30257631638044957</v>
          </cell>
          <cell r="F74">
            <v>0.3618553024202264</v>
          </cell>
          <cell r="G74">
            <v>0.34457625688546756</v>
          </cell>
        </row>
        <row r="75">
          <cell r="B75">
            <v>0.39761182595718214</v>
          </cell>
          <cell r="C75">
            <v>0.40546124829338059</v>
          </cell>
          <cell r="D75">
            <v>0.41089500404425755</v>
          </cell>
          <cell r="E75">
            <v>0.30254331609120055</v>
          </cell>
          <cell r="F75">
            <v>0.36184374853044149</v>
          </cell>
          <cell r="G75">
            <v>0.34472439988873327</v>
          </cell>
        </row>
        <row r="76">
          <cell r="B76">
            <v>0.17584967813050742</v>
          </cell>
          <cell r="C76">
            <v>0.1763103227533423</v>
          </cell>
          <cell r="D76">
            <v>0.17842558663545724</v>
          </cell>
          <cell r="E76">
            <v>0.1312368362557087</v>
          </cell>
          <cell r="F76">
            <v>0.15866032984654663</v>
          </cell>
          <cell r="G76">
            <v>0.1430601204596387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2.8387146377192526E-2</v>
          </cell>
          <cell r="G90">
            <v>2.5224512876149015E-2</v>
          </cell>
        </row>
        <row r="91">
          <cell r="B91">
            <v>1.8044000675626806</v>
          </cell>
          <cell r="C91">
            <v>1.4971949882641928E-2</v>
          </cell>
          <cell r="D91">
            <v>0.24405388457643934</v>
          </cell>
          <cell r="E91">
            <v>0.21810674106068889</v>
          </cell>
          <cell r="F91">
            <v>0.10758738468598111</v>
          </cell>
          <cell r="G91">
            <v>6.2107019459251664E-2</v>
          </cell>
        </row>
        <row r="92">
          <cell r="B92">
            <v>1.0210042956643464</v>
          </cell>
          <cell r="C92">
            <v>0.13787487474813828</v>
          </cell>
          <cell r="D92">
            <v>1.4214794321586768</v>
          </cell>
          <cell r="E92">
            <v>0.32922314210672404</v>
          </cell>
          <cell r="F92">
            <v>1.2176539398885291</v>
          </cell>
          <cell r="G92">
            <v>7.3638029985326398E-2</v>
          </cell>
        </row>
        <row r="93">
          <cell r="B93">
            <v>14.164254881922966</v>
          </cell>
          <cell r="C93">
            <v>13.056218832168742</v>
          </cell>
          <cell r="D93">
            <v>13.18145764678032</v>
          </cell>
          <cell r="E93">
            <v>12.783052279223124</v>
          </cell>
          <cell r="F93">
            <v>12.009584077277573</v>
          </cell>
          <cell r="G93">
            <v>10.777523798188277</v>
          </cell>
        </row>
        <row r="94">
          <cell r="B94">
            <v>1.1599164374376332E-2</v>
          </cell>
          <cell r="C94">
            <v>1.0288920018472708E-2</v>
          </cell>
          <cell r="D94">
            <v>0.15762509243974185</v>
          </cell>
          <cell r="E94">
            <v>6.3670423193587081E-2</v>
          </cell>
          <cell r="F94">
            <v>4.5493462308179168E-2</v>
          </cell>
          <cell r="G94">
            <v>1.962698178815257E-3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3.615148090480548E-2</v>
          </cell>
          <cell r="G95">
            <v>3.8101478851601138E-2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0.23094008829641374</v>
          </cell>
          <cell r="G96">
            <v>0.10065169924079609</v>
          </cell>
        </row>
        <row r="97">
          <cell r="B97">
            <v>1.7333528539568259</v>
          </cell>
          <cell r="C97">
            <v>1.2090500394898476</v>
          </cell>
          <cell r="D97">
            <v>0.15587298539775007</v>
          </cell>
          <cell r="E97">
            <v>5.8734288453577435E-2</v>
          </cell>
          <cell r="F97">
            <v>1.826643436926096E-2</v>
          </cell>
          <cell r="G97">
            <v>1.2608964170290102E-2</v>
          </cell>
        </row>
        <row r="98">
          <cell r="B98">
            <v>0.90222894793468278</v>
          </cell>
          <cell r="C98">
            <v>3.0101293384114793E-2</v>
          </cell>
          <cell r="D98">
            <v>4.7065892563893361E-2</v>
          </cell>
          <cell r="E98">
            <v>3.0885288455506279E-2</v>
          </cell>
          <cell r="F98">
            <v>4.4259955418038364E-2</v>
          </cell>
          <cell r="G98">
            <v>4.8870872066574381E-2</v>
          </cell>
        </row>
        <row r="99">
          <cell r="B99">
            <v>1.4504553204384065</v>
          </cell>
          <cell r="C99">
            <v>3.7394572723460811</v>
          </cell>
          <cell r="D99">
            <v>3.6974026518898384</v>
          </cell>
          <cell r="E99">
            <v>0.99325135446085511</v>
          </cell>
          <cell r="F99">
            <v>0</v>
          </cell>
          <cell r="G99">
            <v>0</v>
          </cell>
        </row>
        <row r="100">
          <cell r="B100">
            <v>0.1845187447783361</v>
          </cell>
          <cell r="C100">
            <v>1.9211502999866601</v>
          </cell>
          <cell r="D100">
            <v>4.5441851923355453E-2</v>
          </cell>
          <cell r="E100">
            <v>2.476311276445808E-2</v>
          </cell>
          <cell r="F100">
            <v>1.1523105464382725E-2</v>
          </cell>
          <cell r="G100">
            <v>1.4670645950624966E-3</v>
          </cell>
        </row>
        <row r="101">
          <cell r="B101">
            <v>1.8077263745022003</v>
          </cell>
          <cell r="C101">
            <v>1.6315472706652445</v>
          </cell>
          <cell r="D101">
            <v>1.3989526560981698</v>
          </cell>
          <cell r="E101">
            <v>1.0826241082400174</v>
          </cell>
          <cell r="F101">
            <v>0.64851244455821688</v>
          </cell>
          <cell r="G101">
            <v>0.3892758749996062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6.3096932484564059E-5</v>
          </cell>
          <cell r="F102">
            <v>2.4112898459053935E-4</v>
          </cell>
          <cell r="G102">
            <v>4.8994128946188657E-4</v>
          </cell>
        </row>
        <row r="103">
          <cell r="F103">
            <v>0.94645521473054983</v>
          </cell>
          <cell r="G103">
            <v>0.70233936164786614</v>
          </cell>
        </row>
        <row r="104">
          <cell r="B104">
            <v>0.94130400946303205</v>
          </cell>
          <cell r="C104">
            <v>2.0316492595375637</v>
          </cell>
          <cell r="D104">
            <v>0.51270122787054706</v>
          </cell>
          <cell r="E104">
            <v>1.0006922745681224</v>
          </cell>
          <cell r="F104">
            <v>0.27357315770227586</v>
          </cell>
          <cell r="G104">
            <v>0.22979172396486164</v>
          </cell>
        </row>
        <row r="105">
          <cell r="B105">
            <v>0.68976026666845069</v>
          </cell>
          <cell r="C105">
            <v>1.8030872040579951</v>
          </cell>
          <cell r="D105">
            <v>3.0498588723579081</v>
          </cell>
          <cell r="E105">
            <v>5.1591999854592627</v>
          </cell>
          <cell r="F105">
            <v>7.388132152248061</v>
          </cell>
          <cell r="G105">
            <v>12.012747713637227</v>
          </cell>
        </row>
        <row r="106">
          <cell r="B106">
            <v>1.9424397158962279</v>
          </cell>
          <cell r="C106">
            <v>1.8661156807408263</v>
          </cell>
          <cell r="D106">
            <v>2.5573305353906663</v>
          </cell>
          <cell r="E106">
            <v>2.2504093359959945</v>
          </cell>
          <cell r="F106">
            <v>1.5503282231881463</v>
          </cell>
          <cell r="G106">
            <v>2.0119678294653123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3.214034649206305E-2</v>
          </cell>
          <cell r="F107">
            <v>0.15901635374516959</v>
          </cell>
          <cell r="G107">
            <v>2.7017143791151686E-2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7.9095972861941061E-2</v>
          </cell>
          <cell r="F108">
            <v>0.45800239001679854</v>
          </cell>
          <cell r="G108">
            <v>0.28372083907524959</v>
          </cell>
        </row>
        <row r="109">
          <cell r="B109">
            <v>0.19608434956916154</v>
          </cell>
          <cell r="C109">
            <v>5.9789577126166407E-2</v>
          </cell>
          <cell r="D109">
            <v>1.0149224393924337</v>
          </cell>
          <cell r="E109">
            <v>1.0149356708619752</v>
          </cell>
          <cell r="F109">
            <v>2.2490309218181714</v>
          </cell>
          <cell r="G109">
            <v>1.7567781220195069</v>
          </cell>
        </row>
        <row r="110">
          <cell r="B110">
            <v>3.1764575162092795E-3</v>
          </cell>
          <cell r="C110">
            <v>4.3562906914840077E-3</v>
          </cell>
          <cell r="D110">
            <v>4.5185956314561931E-3</v>
          </cell>
          <cell r="E110">
            <v>0.42610045385852824</v>
          </cell>
          <cell r="F110">
            <v>0.77151896865605274</v>
          </cell>
          <cell r="G110">
            <v>0.32187295675370775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0.23754779564166875</v>
          </cell>
          <cell r="C112">
            <v>7.1427116730215179E-2</v>
          </cell>
          <cell r="D112">
            <v>2.0689786358597795</v>
          </cell>
          <cell r="E112">
            <v>1.9799146415203599</v>
          </cell>
          <cell r="F112">
            <v>2.8291454753434828</v>
          </cell>
          <cell r="G112">
            <v>2.4366777738594609</v>
          </cell>
        </row>
        <row r="113">
          <cell r="B113">
            <v>3.1764574148493404E-3</v>
          </cell>
          <cell r="C113">
            <v>4.35628502661407E-3</v>
          </cell>
          <cell r="D113">
            <v>4.5185962584259418E-3</v>
          </cell>
          <cell r="E113">
            <v>0.6448780652245506</v>
          </cell>
          <cell r="F113">
            <v>1.1639494810073243</v>
          </cell>
          <cell r="G113">
            <v>0.43259214497778553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1.4256615177456333</v>
          </cell>
          <cell r="C115">
            <v>1.5813083306395521</v>
          </cell>
          <cell r="D115">
            <v>2.2173905943580139</v>
          </cell>
          <cell r="E115">
            <v>2.1170051296385841</v>
          </cell>
          <cell r="F115">
            <v>1.6711760459960641</v>
          </cell>
          <cell r="G115">
            <v>2.8584741937208942</v>
          </cell>
        </row>
        <row r="116">
          <cell r="B116">
            <v>0.69363526323474911</v>
          </cell>
          <cell r="C116">
            <v>0.75203233243247591</v>
          </cell>
          <cell r="D116">
            <v>1.8238752492717563</v>
          </cell>
          <cell r="E116">
            <v>4.0306342676590852</v>
          </cell>
          <cell r="F116">
            <v>4.1904984778155319</v>
          </cell>
          <cell r="G116">
            <v>0.52373658036484372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0.19910272863258921</v>
          </cell>
          <cell r="F117">
            <v>0.2871500459059747</v>
          </cell>
          <cell r="G117">
            <v>6.3740445532576087E-2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2.2197532050084557E-2</v>
          </cell>
          <cell r="F118">
            <v>7.4179963116299319E-2</v>
          </cell>
          <cell r="G118">
            <v>1.6546713381403497E-2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5.7283084149128555E-2</v>
          </cell>
          <cell r="F119">
            <v>0.10972458232007033</v>
          </cell>
          <cell r="G119">
            <v>0.10279366781887574</v>
          </cell>
        </row>
        <row r="123">
          <cell r="B123">
            <v>0</v>
          </cell>
          <cell r="C123">
            <v>3.912357311648444</v>
          </cell>
          <cell r="D123">
            <v>6.1783104286253145</v>
          </cell>
          <cell r="E123">
            <v>13.323251709256986</v>
          </cell>
          <cell r="F123">
            <v>15.479034029832407</v>
          </cell>
          <cell r="G123">
            <v>21.087230246831545</v>
          </cell>
        </row>
      </sheetData>
      <sheetData sheetId="33">
        <row r="13">
          <cell r="B13">
            <v>16.052854588055748</v>
          </cell>
          <cell r="C13">
            <v>20.443946628366508</v>
          </cell>
          <cell r="D13">
            <v>11.830685834708548</v>
          </cell>
          <cell r="E13">
            <v>15.788033371836915</v>
          </cell>
          <cell r="F13">
            <v>16.369641909404347</v>
          </cell>
          <cell r="G13">
            <v>16.869466581332347</v>
          </cell>
        </row>
        <row r="14">
          <cell r="B14">
            <v>250.95273124002728</v>
          </cell>
          <cell r="C14">
            <v>252.40820630551622</v>
          </cell>
          <cell r="D14">
            <v>199.69321234720334</v>
          </cell>
          <cell r="E14">
            <v>206.53942318472167</v>
          </cell>
          <cell r="F14">
            <v>98.944062969538535</v>
          </cell>
          <cell r="G14">
            <v>0</v>
          </cell>
        </row>
        <row r="15">
          <cell r="B15">
            <v>66.746132045539611</v>
          </cell>
          <cell r="C15">
            <v>49.799993059438464</v>
          </cell>
          <cell r="D15">
            <v>68.284279792161243</v>
          </cell>
          <cell r="E15">
            <v>69.939720387041064</v>
          </cell>
          <cell r="F15">
            <v>70.164035312251229</v>
          </cell>
          <cell r="G15">
            <v>69.178163515576344</v>
          </cell>
        </row>
        <row r="16">
          <cell r="B16">
            <v>66.633307444366508</v>
          </cell>
          <cell r="C16">
            <v>55.76658172563959</v>
          </cell>
          <cell r="D16">
            <v>65.80515028768589</v>
          </cell>
          <cell r="E16">
            <v>64.762569721013634</v>
          </cell>
          <cell r="F16">
            <v>65.14885262096152</v>
          </cell>
          <cell r="G16">
            <v>66.135146160070462</v>
          </cell>
        </row>
        <row r="18">
          <cell r="B18">
            <v>1.4930581895896553</v>
          </cell>
          <cell r="C18">
            <v>0.13992342249854853</v>
          </cell>
          <cell r="D18">
            <v>0.35015741841482939</v>
          </cell>
          <cell r="E18">
            <v>0.12237557283008546</v>
          </cell>
          <cell r="F18">
            <v>0.14618231980345303</v>
          </cell>
          <cell r="G18">
            <v>4.9431508826045852E-3</v>
          </cell>
        </row>
        <row r="19">
          <cell r="B19">
            <v>18.204863546091481</v>
          </cell>
          <cell r="C19">
            <v>20.43104924346671</v>
          </cell>
          <cell r="D19">
            <v>20.738902953601031</v>
          </cell>
          <cell r="E19">
            <v>20.700311415369935</v>
          </cell>
          <cell r="F19">
            <v>13.6250768567064</v>
          </cell>
          <cell r="G19">
            <v>13.021081516641985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8.297527131980976</v>
          </cell>
          <cell r="G20">
            <v>13.034672748868656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0.30227031675421173</v>
          </cell>
          <cell r="G21">
            <v>0.22019546304372728</v>
          </cell>
        </row>
        <row r="22">
          <cell r="B22">
            <v>0</v>
          </cell>
          <cell r="C22">
            <v>0.12389198065610954</v>
          </cell>
          <cell r="D22">
            <v>0.99498041058714959</v>
          </cell>
          <cell r="E22">
            <v>0.46016198652969881</v>
          </cell>
          <cell r="F22">
            <v>0.30564719014574482</v>
          </cell>
          <cell r="G22">
            <v>0.1861909179668837</v>
          </cell>
          <cell r="L22">
            <v>5.3665778807986682</v>
          </cell>
          <cell r="M22">
            <v>1.0580417167532359</v>
          </cell>
          <cell r="N22">
            <v>3.1979979866805741</v>
          </cell>
          <cell r="O22">
            <v>4.1174758748060558</v>
          </cell>
          <cell r="P22">
            <v>5.022591094967396</v>
          </cell>
          <cell r="Q22">
            <v>2.3082475761164547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0.29820561851258026</v>
          </cell>
          <cell r="G23">
            <v>1.2262863983891363</v>
          </cell>
          <cell r="L23">
            <v>8.838158919294406E-2</v>
          </cell>
          <cell r="M23">
            <v>8.3107263603092008E-2</v>
          </cell>
          <cell r="N23">
            <v>9.025314010401296E-2</v>
          </cell>
          <cell r="O23">
            <v>6.025277965823525E-2</v>
          </cell>
          <cell r="P23">
            <v>0.40663519527304243</v>
          </cell>
          <cell r="Q23">
            <v>0.89344985790876996</v>
          </cell>
        </row>
        <row r="24">
          <cell r="B24">
            <v>6.3322021139447981</v>
          </cell>
          <cell r="C24">
            <v>0.13008958841356305</v>
          </cell>
          <cell r="D24">
            <v>0.60540771930450732</v>
          </cell>
          <cell r="E24">
            <v>0.47331885184019556</v>
          </cell>
          <cell r="F24">
            <v>0.24584927271730958</v>
          </cell>
          <cell r="G24">
            <v>0.14426623171441563</v>
          </cell>
        </row>
        <row r="25">
          <cell r="B25">
            <v>1.5307757861952735</v>
          </cell>
          <cell r="C25">
            <v>0.12334536036551574</v>
          </cell>
          <cell r="D25">
            <v>1.9269797244108573</v>
          </cell>
          <cell r="E25">
            <v>0.51197050926624599</v>
          </cell>
          <cell r="F25">
            <v>1.5729018383263715</v>
          </cell>
          <cell r="G25">
            <v>9.4779182974278106E-2</v>
          </cell>
        </row>
        <row r="26">
          <cell r="B26">
            <v>39.689410919565589</v>
          </cell>
          <cell r="C26">
            <v>37.450058424875088</v>
          </cell>
          <cell r="D26">
            <v>37.501530598659023</v>
          </cell>
          <cell r="E26">
            <v>37.353303645845905</v>
          </cell>
          <cell r="F26">
            <v>26.949061869892653</v>
          </cell>
          <cell r="G26">
            <v>20.305352791856702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9.6421319124309672</v>
          </cell>
          <cell r="G27">
            <v>13.213263475919566</v>
          </cell>
        </row>
        <row r="28">
          <cell r="B28">
            <v>1.5271175469514913</v>
          </cell>
          <cell r="C28">
            <v>0.14857633727697211</v>
          </cell>
          <cell r="D28">
            <v>0.34654535911993362</v>
          </cell>
          <cell r="E28">
            <v>0.14232586523858226</v>
          </cell>
          <cell r="F28">
            <v>0.10115742812901726</v>
          </cell>
          <cell r="G28">
            <v>6.1218057026906011E-3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7.088525667608922E-2</v>
          </cell>
          <cell r="G29">
            <v>7.188958273887007E-2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0.452823702541989</v>
          </cell>
          <cell r="G30">
            <v>0.18990886649206837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0.65235082970854463</v>
          </cell>
          <cell r="G31">
            <v>22.338322125875703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1.9984450916956706</v>
          </cell>
          <cell r="F32">
            <v>1.9850095848299067</v>
          </cell>
          <cell r="G32">
            <v>50.065679969521824</v>
          </cell>
        </row>
        <row r="33">
          <cell r="B33">
            <v>0.52400000000000047</v>
          </cell>
          <cell r="C33">
            <v>0.54529960898074481</v>
          </cell>
          <cell r="D33">
            <v>1.9584047333234269</v>
          </cell>
          <cell r="E33">
            <v>4.4737254254014491</v>
          </cell>
          <cell r="F33">
            <v>9.8144273218878855</v>
          </cell>
          <cell r="G33">
            <v>15.988529914032387</v>
          </cell>
        </row>
        <row r="34">
          <cell r="B34">
            <v>0</v>
          </cell>
          <cell r="C34">
            <v>0</v>
          </cell>
          <cell r="D34">
            <v>0.1404425815199741</v>
          </cell>
          <cell r="E34">
            <v>0.15909645614901874</v>
          </cell>
          <cell r="F34">
            <v>2.596074516524709</v>
          </cell>
          <cell r="G34">
            <v>7.032536917024637</v>
          </cell>
        </row>
        <row r="35">
          <cell r="B35">
            <v>3.517953999707534</v>
          </cell>
          <cell r="C35">
            <v>4.8498399489836155</v>
          </cell>
          <cell r="D35">
            <v>9.5947159557556816</v>
          </cell>
          <cell r="E35">
            <v>12.311239174391831</v>
          </cell>
          <cell r="F35">
            <v>39.085647933256965</v>
          </cell>
          <cell r="G35">
            <v>52.531612108699832</v>
          </cell>
        </row>
        <row r="36">
          <cell r="B36">
            <v>2.1349390887346629</v>
          </cell>
          <cell r="C36">
            <v>3.3910642469888059</v>
          </cell>
          <cell r="D36">
            <v>8.0529922296143361</v>
          </cell>
          <cell r="E36">
            <v>10.333565017739904</v>
          </cell>
          <cell r="F36">
            <v>13.893800598705507</v>
          </cell>
          <cell r="G36">
            <v>18.673926488723275</v>
          </cell>
        </row>
        <row r="37">
          <cell r="B37">
            <v>0.86248322578584768</v>
          </cell>
          <cell r="C37">
            <v>1.2879927223148597</v>
          </cell>
          <cell r="D37">
            <v>4.1848471266696965</v>
          </cell>
          <cell r="E37">
            <v>5.3713596862650821</v>
          </cell>
          <cell r="F37">
            <v>7.2339096919362769</v>
          </cell>
          <cell r="G37">
            <v>9.726788595764809</v>
          </cell>
        </row>
        <row r="38">
          <cell r="B38">
            <v>2.8396236857719668</v>
          </cell>
          <cell r="C38">
            <v>3.2944592118958305</v>
          </cell>
          <cell r="D38">
            <v>6.8317490174079447</v>
          </cell>
          <cell r="E38">
            <v>8.7663761412011585</v>
          </cell>
          <cell r="F38">
            <v>11.811713664741861</v>
          </cell>
          <cell r="G38">
            <v>15.876528244350322</v>
          </cell>
        </row>
        <row r="39">
          <cell r="B39">
            <v>3.8433547775290635</v>
          </cell>
          <cell r="C39">
            <v>0.51668616181721083</v>
          </cell>
          <cell r="D39">
            <v>0.48170561170949844</v>
          </cell>
          <cell r="E39">
            <v>1.0426477075123921</v>
          </cell>
          <cell r="F39">
            <v>2.5238399742037907</v>
          </cell>
          <cell r="G39">
            <v>1.9043792143383556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0.70970546889253916</v>
          </cell>
          <cell r="G40">
            <v>0.75218398779810303</v>
          </cell>
        </row>
        <row r="41">
          <cell r="B41">
            <v>1.4720758981089506</v>
          </cell>
          <cell r="C41">
            <v>0.79308687724622939</v>
          </cell>
          <cell r="D41">
            <v>0.25607491929423637</v>
          </cell>
          <cell r="E41">
            <v>0.53088206501051594</v>
          </cell>
          <cell r="F41">
            <v>0.69937728126485543</v>
          </cell>
          <cell r="G41">
            <v>0.42816537694694629</v>
          </cell>
        </row>
        <row r="42">
          <cell r="B42">
            <v>0.98293895061269621</v>
          </cell>
          <cell r="C42">
            <v>2.3083270913271723</v>
          </cell>
          <cell r="D42">
            <v>4.4946160637588042</v>
          </cell>
          <cell r="E42">
            <v>7.3165514786952803</v>
          </cell>
          <cell r="F42">
            <v>8.232514266947689</v>
          </cell>
          <cell r="G42">
            <v>0.12502961507011143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1.8816400947516752</v>
          </cell>
          <cell r="G43">
            <v>16.157973610340079</v>
          </cell>
        </row>
        <row r="44">
          <cell r="B44">
            <v>3.7193081063221021</v>
          </cell>
          <cell r="C44">
            <v>3.7211911814527379</v>
          </cell>
          <cell r="D44">
            <v>5.4407948695362354</v>
          </cell>
          <cell r="E44">
            <v>5.3820634402500378</v>
          </cell>
          <cell r="F44">
            <v>1.3501938853023017</v>
          </cell>
          <cell r="G44">
            <v>0.10618564108350588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3.987584688716832</v>
          </cell>
          <cell r="G45">
            <v>10.515876161916772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0.21285291343883872</v>
          </cell>
          <cell r="F46">
            <v>1.3870585332530907</v>
          </cell>
          <cell r="G46">
            <v>0.94505476127425658</v>
          </cell>
        </row>
        <row r="47">
          <cell r="B47">
            <v>0</v>
          </cell>
        </row>
        <row r="48">
          <cell r="B48">
            <v>1.8023217629002335</v>
          </cell>
          <cell r="C48">
            <v>7.4025021604152946E-2</v>
          </cell>
          <cell r="D48">
            <v>1.8242728516886104</v>
          </cell>
          <cell r="E48">
            <v>1.28155912639356</v>
          </cell>
          <cell r="F48">
            <v>2.5143567694216564</v>
          </cell>
          <cell r="G48">
            <v>2.1926926708426118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9.5446851266630411E-2</v>
          </cell>
          <cell r="F49">
            <v>0.24779095306351617</v>
          </cell>
          <cell r="G49">
            <v>0.18297080957434356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0.51287228771312032</v>
          </cell>
          <cell r="F50">
            <v>0.78191193021061656</v>
          </cell>
          <cell r="G50">
            <v>0.26223981311052352</v>
          </cell>
        </row>
        <row r="51">
          <cell r="B51">
            <v>1.8220985560401972</v>
          </cell>
          <cell r="C51">
            <v>9.3014866233758126E-2</v>
          </cell>
          <cell r="D51">
            <v>3.1786155687267259</v>
          </cell>
          <cell r="E51">
            <v>2.5707928346551174</v>
          </cell>
          <cell r="F51">
            <v>2.6271989212978317</v>
          </cell>
          <cell r="G51">
            <v>2.9586734985895005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0.32229570034388799</v>
          </cell>
          <cell r="F52">
            <v>0.92595384513575563</v>
          </cell>
          <cell r="G52">
            <v>0.59907545965002118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0.73570497017706349</v>
          </cell>
          <cell r="F53">
            <v>1.0468335013309757</v>
          </cell>
          <cell r="G53">
            <v>0.34132571700453818</v>
          </cell>
        </row>
        <row r="54">
          <cell r="B54">
            <v>2.6468728853514589</v>
          </cell>
          <cell r="C54">
            <v>3.1054030309845246</v>
          </cell>
          <cell r="D54">
            <v>4.6413814239895288</v>
          </cell>
          <cell r="E54">
            <v>4.8931000610023991</v>
          </cell>
          <cell r="F54">
            <v>4.9723191724203755</v>
          </cell>
          <cell r="G54">
            <v>8.2000381058088205</v>
          </cell>
        </row>
        <row r="55">
          <cell r="B55">
            <v>3.8092705401843219</v>
          </cell>
          <cell r="C55">
            <v>1.7584677377000801</v>
          </cell>
          <cell r="D55">
            <v>4.574212270507771</v>
          </cell>
          <cell r="E55">
            <v>8.5075749000097556</v>
          </cell>
          <cell r="F55">
            <v>7.8483526405411839</v>
          </cell>
          <cell r="G55">
            <v>0.99998207301263564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0.42448131244363574</v>
          </cell>
          <cell r="F56">
            <v>0.61537028974758701</v>
          </cell>
          <cell r="G56">
            <v>0.13526152589166379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0.15927368076576809</v>
          </cell>
          <cell r="F57">
            <v>0.32187603909255269</v>
          </cell>
          <cell r="G57">
            <v>0.3154992908430167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0.12331962250046974</v>
          </cell>
          <cell r="F58">
            <v>0.41211090620166207</v>
          </cell>
          <cell r="G58">
            <v>9.1926185452241696E-2</v>
          </cell>
        </row>
        <row r="63">
          <cell r="B63">
            <v>0.37862549684495334</v>
          </cell>
          <cell r="C63">
            <v>0.13735176277769509</v>
          </cell>
          <cell r="D63">
            <v>0.14197988417654078</v>
          </cell>
          <cell r="E63">
            <v>0.1271529713901976</v>
          </cell>
          <cell r="F63">
            <v>0.13374532883373214</v>
          </cell>
          <cell r="G63">
            <v>0.13497372653636033</v>
          </cell>
        </row>
        <row r="64">
          <cell r="B64">
            <v>0.57496864036648943</v>
          </cell>
          <cell r="C64">
            <v>0.49261819195478618</v>
          </cell>
          <cell r="D64">
            <v>0.61906123309036509</v>
          </cell>
          <cell r="E64">
            <v>0.43395006780788231</v>
          </cell>
          <cell r="F64">
            <v>0.74100381191454368</v>
          </cell>
          <cell r="G64">
            <v>1.8619792550997127</v>
          </cell>
        </row>
        <row r="65">
          <cell r="B65">
            <v>0.55401244152311935</v>
          </cell>
          <cell r="C65">
            <v>0.40894611463814129</v>
          </cell>
          <cell r="D65">
            <v>0.48728813003704369</v>
          </cell>
          <cell r="E65">
            <v>0.41428772737118896</v>
          </cell>
          <cell r="F65">
            <v>0.63274409182693214</v>
          </cell>
          <cell r="G65">
            <v>1.0865107109340195</v>
          </cell>
        </row>
        <row r="66">
          <cell r="B66">
            <v>0.1946608074757534</v>
          </cell>
          <cell r="C66">
            <v>0.19478736712478489</v>
          </cell>
          <cell r="D66">
            <v>0.19729157369278633</v>
          </cell>
          <cell r="E66">
            <v>0.14516909134158645</v>
          </cell>
          <cell r="F66">
            <v>0.17672496162395243</v>
          </cell>
          <cell r="G66">
            <v>0.16198984841244143</v>
          </cell>
        </row>
        <row r="67">
          <cell r="B67">
            <v>0.44003196944239154</v>
          </cell>
          <cell r="C67">
            <v>0.44873507346678349</v>
          </cell>
          <cell r="D67">
            <v>0.4547390443378968</v>
          </cell>
          <cell r="E67">
            <v>0.33491209194001592</v>
          </cell>
          <cell r="F67">
            <v>0.40046663576537855</v>
          </cell>
          <cell r="G67">
            <v>0.38135834759376841</v>
          </cell>
        </row>
        <row r="68">
          <cell r="B68">
            <v>0.44000851638631766</v>
          </cell>
          <cell r="C68">
            <v>0.44868891621733475</v>
          </cell>
          <cell r="D68">
            <v>0.4546979154168308</v>
          </cell>
          <cell r="E68">
            <v>0.33487559808187395</v>
          </cell>
          <cell r="F68">
            <v>0.40045385872535633</v>
          </cell>
          <cell r="G68">
            <v>0.38152217372593344</v>
          </cell>
        </row>
        <row r="69">
          <cell r="B69">
            <v>0.19461776621702184</v>
          </cell>
          <cell r="C69">
            <v>0.19512717688873599</v>
          </cell>
          <cell r="D69">
            <v>0.1974663727516501</v>
          </cell>
          <cell r="E69">
            <v>0.1452819949221405</v>
          </cell>
          <cell r="F69">
            <v>0.17560867107745842</v>
          </cell>
          <cell r="G69">
            <v>0.15835733798629389</v>
          </cell>
        </row>
        <row r="90">
          <cell r="B90">
            <v>2.0286063413711912</v>
          </cell>
          <cell r="C90">
            <v>1.4149955512781502</v>
          </cell>
          <cell r="D90">
            <v>0.18242386476851236</v>
          </cell>
          <cell r="E90">
            <v>6.8738889338581077E-2</v>
          </cell>
          <cell r="F90">
            <v>2.1377877280517304E-2</v>
          </cell>
          <cell r="G90">
            <v>1.4756732661548295E-2</v>
          </cell>
        </row>
        <row r="91">
          <cell r="B91">
            <v>1.1845469177095171</v>
          </cell>
          <cell r="C91">
            <v>3.9520339464661519E-2</v>
          </cell>
          <cell r="D91">
            <v>6.1793359760214085E-2</v>
          </cell>
          <cell r="E91">
            <v>4.0549655745681014E-2</v>
          </cell>
          <cell r="F91">
            <v>5.8109412126946751E-2</v>
          </cell>
          <cell r="G91">
            <v>6.4163138419304933E-2</v>
          </cell>
        </row>
        <row r="92">
          <cell r="B92">
            <v>1.4504553204384065</v>
          </cell>
          <cell r="C92">
            <v>3.7394572723460811</v>
          </cell>
          <cell r="D92">
            <v>3.6974026518898384</v>
          </cell>
          <cell r="E92">
            <v>0.99325135446085511</v>
          </cell>
          <cell r="F92">
            <v>0</v>
          </cell>
          <cell r="G92">
            <v>0</v>
          </cell>
        </row>
        <row r="93">
          <cell r="B93">
            <v>0.21594904632643741</v>
          </cell>
          <cell r="C93">
            <v>2.2483925718780262</v>
          </cell>
          <cell r="D93">
            <v>5.318226393716461E-2</v>
          </cell>
          <cell r="E93">
            <v>2.8981177993503224E-2</v>
          </cell>
          <cell r="F93">
            <v>1.3485912440721127E-2</v>
          </cell>
          <cell r="G93">
            <v>1.7169594372843542E-3</v>
          </cell>
        </row>
        <row r="94">
          <cell r="B94">
            <v>2.5824662492888559</v>
          </cell>
          <cell r="C94">
            <v>2.3307818152360644</v>
          </cell>
          <cell r="D94">
            <v>1.9985037944259578</v>
          </cell>
          <cell r="E94">
            <v>1.5466058689143105</v>
          </cell>
          <cell r="F94">
            <v>0.92644634936888171</v>
          </cell>
          <cell r="G94">
            <v>0.55610839285657965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6.3096932484564059E-5</v>
          </cell>
          <cell r="F95">
            <v>2.4112898459053935E-4</v>
          </cell>
          <cell r="G95">
            <v>4.8994128946188657E-4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3.3396642796697067E-2</v>
          </cell>
          <cell r="G96">
            <v>2.9675897501351762E-2</v>
          </cell>
        </row>
        <row r="97">
          <cell r="B97">
            <v>0</v>
          </cell>
          <cell r="C97">
            <v>1.3041191038828135</v>
          </cell>
          <cell r="D97">
            <v>2.0594368095417703</v>
          </cell>
          <cell r="E97">
            <v>4.4410839030856621</v>
          </cell>
          <cell r="F97">
            <v>5.1596780099441375</v>
          </cell>
          <cell r="G97">
            <v>7.029076748943857</v>
          </cell>
        </row>
      </sheetData>
      <sheetData sheetId="34">
        <row r="14">
          <cell r="B14">
            <v>3.0805541073645979</v>
          </cell>
          <cell r="C14">
            <v>3.0801015319661489</v>
          </cell>
          <cell r="D14">
            <v>2.6335533239260882</v>
          </cell>
          <cell r="E14">
            <v>2.5466115753361054</v>
          </cell>
          <cell r="F14">
            <v>1.235692416755509</v>
          </cell>
          <cell r="G14">
            <v>0</v>
          </cell>
        </row>
        <row r="15">
          <cell r="B15">
            <v>7.3394300010600002</v>
          </cell>
          <cell r="C15">
            <v>7.4584118504279759</v>
          </cell>
          <cell r="D15">
            <v>7.4918231940076678</v>
          </cell>
          <cell r="E15">
            <v>7.4930234215719587</v>
          </cell>
          <cell r="F15">
            <v>7.5888832781989324</v>
          </cell>
          <cell r="G15">
            <v>7.6711044442990071</v>
          </cell>
        </row>
        <row r="16">
          <cell r="B16">
            <v>4.7247299999999992</v>
          </cell>
          <cell r="C16">
            <v>4.8337999140531638</v>
          </cell>
          <cell r="D16">
            <v>4.8947286078319658</v>
          </cell>
          <cell r="E16">
            <v>4.9001658129138024</v>
          </cell>
          <cell r="F16">
            <v>5.0801974988535656</v>
          </cell>
          <cell r="G16">
            <v>5.3033828015590032</v>
          </cell>
        </row>
        <row r="17">
          <cell r="B17">
            <v>3.3394499999999998</v>
          </cell>
          <cell r="C17">
            <v>4.0189459461922201</v>
          </cell>
          <cell r="D17">
            <v>4.4074198281749295</v>
          </cell>
          <cell r="E17">
            <v>4.4074578272763683</v>
          </cell>
          <cell r="F17">
            <v>4.4077973965876414</v>
          </cell>
          <cell r="G17">
            <v>4.4078482443854803</v>
          </cell>
        </row>
        <row r="18">
          <cell r="B18">
            <v>8.1449845936495943E-2</v>
          </cell>
          <cell r="C18">
            <v>8.6451379163616046E-2</v>
          </cell>
          <cell r="D18">
            <v>3.6128561991889428E-2</v>
          </cell>
          <cell r="E18">
            <v>2.8519415550075356E-2</v>
          </cell>
          <cell r="F18">
            <v>5.6539623234191809E-2</v>
          </cell>
          <cell r="G18">
            <v>4.437966809023746E-2</v>
          </cell>
        </row>
        <row r="19">
          <cell r="B19">
            <v>0.2801848666847333</v>
          </cell>
          <cell r="C19">
            <v>0.27640303973510688</v>
          </cell>
          <cell r="D19">
            <v>0.27653384105506129</v>
          </cell>
          <cell r="E19">
            <v>0.27646331252993422</v>
          </cell>
          <cell r="F19">
            <v>0.20580274699545911</v>
          </cell>
          <cell r="G19">
            <v>0.19419481410703879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0.10548486317207099</v>
          </cell>
          <cell r="G20">
            <v>0.16621044640484009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2.7617877381402402E-2</v>
          </cell>
          <cell r="G21">
            <v>2.7407900014939392E-2</v>
          </cell>
        </row>
        <row r="22">
          <cell r="B22">
            <v>0</v>
          </cell>
          <cell r="C22">
            <v>0.25004110944079999</v>
          </cell>
          <cell r="D22">
            <v>0.12389458325594602</v>
          </cell>
          <cell r="E22">
            <v>0.13906976134382598</v>
          </cell>
          <cell r="F22">
            <v>0.13890952395201703</v>
          </cell>
          <cell r="G22">
            <v>5.0069282996416206E-2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2.64234328613276E-2</v>
          </cell>
          <cell r="G23">
            <v>5.2888043427806605E-2</v>
          </cell>
        </row>
        <row r="24">
          <cell r="B24">
            <v>0.1090877968605154</v>
          </cell>
          <cell r="C24">
            <v>2.49875248766189E-3</v>
          </cell>
          <cell r="D24">
            <v>2.2585054903098298E-2</v>
          </cell>
          <cell r="E24">
            <v>2.5431138474739406E-2</v>
          </cell>
          <cell r="F24">
            <v>1.692799560201412E-2</v>
          </cell>
          <cell r="G24">
            <v>9.7855315736306674E-3</v>
          </cell>
        </row>
        <row r="25">
          <cell r="B25">
            <v>5.4463787301563878E-2</v>
          </cell>
          <cell r="C25">
            <v>1.8927588348836635E-3</v>
          </cell>
          <cell r="D25">
            <v>1.8752894943669308E-2</v>
          </cell>
          <cell r="E25">
            <v>1.8287674048207001E-2</v>
          </cell>
          <cell r="F25">
            <v>2.9142895969183631E-2</v>
          </cell>
          <cell r="G25">
            <v>4.1610037894330701E-3</v>
          </cell>
        </row>
        <row r="26">
          <cell r="B26">
            <v>7.6998677319473643E-2</v>
          </cell>
          <cell r="C26">
            <v>7.2198100323712017E-2</v>
          </cell>
          <cell r="D26">
            <v>7.2060952350587806E-2</v>
          </cell>
          <cell r="E26">
            <v>7.0645857763386305E-2</v>
          </cell>
          <cell r="F26">
            <v>5.5432844840890699E-2</v>
          </cell>
          <cell r="G26">
            <v>3.8404354836076238E-2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2.71423275137271E-2</v>
          </cell>
          <cell r="G27">
            <v>4.0056728616829941E-2</v>
          </cell>
        </row>
        <row r="28">
          <cell r="B28">
            <v>1.0597604416293802E-2</v>
          </cell>
          <cell r="C28">
            <v>1.4624421041271155E-2</v>
          </cell>
          <cell r="D28">
            <v>1.4581093056207516E-2</v>
          </cell>
          <cell r="E28">
            <v>1.538889883356917E-2</v>
          </cell>
          <cell r="F28">
            <v>1.4240975815641823E-2</v>
          </cell>
          <cell r="G28">
            <v>1.1513226578483285E-2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8.8397710635258891E-3</v>
          </cell>
          <cell r="G29">
            <v>9.4460041876455007E-3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1.5165327300142299E-2</v>
          </cell>
          <cell r="G30">
            <v>1.5902750850569889E-2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2.01582807852013E-2</v>
          </cell>
          <cell r="G31">
            <v>0.32253939268278436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6.8605870532001498E-2</v>
          </cell>
          <cell r="F32">
            <v>6.9409174924833783E-2</v>
          </cell>
          <cell r="G32">
            <v>1.9385557384468133</v>
          </cell>
        </row>
        <row r="33">
          <cell r="B33">
            <v>8.7120000000000003E-2</v>
          </cell>
          <cell r="C33">
            <v>9.0661263233592596E-2</v>
          </cell>
          <cell r="D33">
            <v>0.3255309271726492</v>
          </cell>
          <cell r="E33">
            <v>0.74377760327886033</v>
          </cell>
          <cell r="F33">
            <v>1.6316874480744867</v>
          </cell>
          <cell r="G33">
            <v>2.6581959859297699</v>
          </cell>
        </row>
        <row r="34">
          <cell r="B34">
            <v>0</v>
          </cell>
          <cell r="C34">
            <v>0</v>
          </cell>
          <cell r="D34">
            <v>4.4809605341214802E-2</v>
          </cell>
          <cell r="E34">
            <v>4.5862868453086431E-2</v>
          </cell>
          <cell r="F34">
            <v>0.74833612267940197</v>
          </cell>
          <cell r="G34">
            <v>2.0273296468903879</v>
          </cell>
        </row>
        <row r="35">
          <cell r="B35">
            <v>1.1186210000000001</v>
          </cell>
          <cell r="C35">
            <v>1.6529284539592899</v>
          </cell>
          <cell r="D35">
            <v>3.0610908509679797</v>
          </cell>
          <cell r="E35">
            <v>3.5499773032358704</v>
          </cell>
          <cell r="F35">
            <v>11.270775071710537</v>
          </cell>
          <cell r="G35">
            <v>15.148107991059</v>
          </cell>
        </row>
        <row r="36">
          <cell r="B36">
            <v>0.67885700000000004</v>
          </cell>
          <cell r="C36">
            <v>1.1560359767177988</v>
          </cell>
          <cell r="D36">
            <v>2.569060845822932</v>
          </cell>
          <cell r="E36">
            <v>2.9785741367871932</v>
          </cell>
          <cell r="F36">
            <v>4.0049008703796822</v>
          </cell>
          <cell r="G36">
            <v>5.3828671132425896</v>
          </cell>
        </row>
        <row r="37">
          <cell r="B37">
            <v>0.27424799999999999</v>
          </cell>
          <cell r="C37">
            <v>0.43908514416045175</v>
          </cell>
          <cell r="D37">
            <v>1.3348905588128681</v>
          </cell>
          <cell r="E37">
            <v>1.548115017243709</v>
          </cell>
          <cell r="F37">
            <v>2.0850484914295189</v>
          </cell>
          <cell r="G37">
            <v>2.80366814741055</v>
          </cell>
        </row>
        <row r="38">
          <cell r="B38">
            <v>0.90292899999999998</v>
          </cell>
          <cell r="C38">
            <v>1.1231026845703462</v>
          </cell>
          <cell r="D38">
            <v>2.1795748632932801</v>
          </cell>
          <cell r="E38">
            <v>2.5269455512429202</v>
          </cell>
          <cell r="F38">
            <v>3.404839960316699</v>
          </cell>
          <cell r="G38">
            <v>4.5766041443068</v>
          </cell>
        </row>
        <row r="39">
          <cell r="B39">
            <v>3.6915989224653806E-2</v>
          </cell>
          <cell r="C39">
            <v>2.7311644469838112E-2</v>
          </cell>
          <cell r="D39">
            <v>3.1872738732132984E-2</v>
          </cell>
          <cell r="E39">
            <v>4.4550061590222581E-2</v>
          </cell>
          <cell r="F39">
            <v>8.0006001751212433E-2</v>
          </cell>
          <cell r="G39">
            <v>5.5747338874387861E-2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3.1014784699543801E-2</v>
          </cell>
          <cell r="G40">
            <v>3.0955909385414024E-2</v>
          </cell>
        </row>
        <row r="41">
          <cell r="B41">
            <v>8.2962871231252473E-3</v>
          </cell>
          <cell r="C41">
            <v>2.376634622600066E-2</v>
          </cell>
          <cell r="D41">
            <v>2.3334493727853654E-2</v>
          </cell>
          <cell r="E41">
            <v>2.69597482164445E-2</v>
          </cell>
          <cell r="F41">
            <v>2.7650675563467324E-2</v>
          </cell>
          <cell r="G41">
            <v>1.8945234395051767E-2</v>
          </cell>
        </row>
        <row r="42">
          <cell r="B42">
            <v>1.3410563083431991E-2</v>
          </cell>
          <cell r="C42">
            <v>1.9545170143995802E-2</v>
          </cell>
          <cell r="D42">
            <v>3.8019167851406313E-2</v>
          </cell>
          <cell r="E42">
            <v>9.137473284577248E-2</v>
          </cell>
          <cell r="F42">
            <v>0.12073473629421393</v>
          </cell>
          <cell r="G42">
            <v>2.9936535405966982E-3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3.27427029817456E-2</v>
          </cell>
          <cell r="G43">
            <v>0.231207667467803</v>
          </cell>
        </row>
        <row r="44">
          <cell r="B44">
            <v>4.6810373004239209E-2</v>
          </cell>
          <cell r="C44">
            <v>2.5194112266275975E-2</v>
          </cell>
          <cell r="D44">
            <v>2.4579067384407384E-2</v>
          </cell>
          <cell r="E44">
            <v>1.7296784018078985E-2</v>
          </cell>
          <cell r="F44">
            <v>1.2914580325422153E-2</v>
          </cell>
          <cell r="G44">
            <v>5.9972342896673402E-3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2.1793493283211101E-2</v>
          </cell>
          <cell r="G45">
            <v>5.3772841379735363E-2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1.57322841384251E-2</v>
          </cell>
          <cell r="F46">
            <v>6.0630387204605327E-2</v>
          </cell>
          <cell r="G46">
            <v>5.3153686525795885E-2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1.1694563044779199E-2</v>
          </cell>
          <cell r="F47">
            <v>2.4562426630920658E-2</v>
          </cell>
          <cell r="G47">
            <v>1.2062594761908003E-2</v>
          </cell>
        </row>
        <row r="48">
          <cell r="B48">
            <v>4.1839102331991535E-3</v>
          </cell>
          <cell r="C48">
            <v>3.8441925119058924E-3</v>
          </cell>
          <cell r="D48">
            <v>2.6974822891996784E-2</v>
          </cell>
          <cell r="E48">
            <v>2.7676544252007503E-2</v>
          </cell>
          <cell r="F48">
            <v>6.0154901514255767E-2</v>
          </cell>
          <cell r="G48">
            <v>5.5340405243616692E-2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3.55349633096378E-3</v>
          </cell>
          <cell r="F49">
            <v>9.7308900385817236E-3</v>
          </cell>
          <cell r="G49">
            <v>7.3681002893865311E-3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9.0445341072816401E-3</v>
          </cell>
          <cell r="F50">
            <v>1.4753970972114373E-2</v>
          </cell>
          <cell r="G50">
            <v>6.6397590350862198E-3</v>
          </cell>
        </row>
        <row r="51">
          <cell r="B51">
            <v>1.2087295875141544E-2</v>
          </cell>
          <cell r="C51">
            <v>6.270653903608911E-3</v>
          </cell>
          <cell r="D51">
            <v>5.4143568199076168E-2</v>
          </cell>
          <cell r="E51">
            <v>5.6160212284748615E-2</v>
          </cell>
          <cell r="F51">
            <v>7.6327058422653665E-2</v>
          </cell>
          <cell r="G51">
            <v>7.0132395089401139E-2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1.215225852730383E-2</v>
          </cell>
          <cell r="F52">
            <v>3.6486048803720667E-2</v>
          </cell>
          <cell r="G52">
            <v>2.4707712491258402E-2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1.3715401320580859E-2</v>
          </cell>
          <cell r="F53">
            <v>2.1829092049237366E-2</v>
          </cell>
          <cell r="G53">
            <v>1.0490254188866059E-2</v>
          </cell>
        </row>
        <row r="54">
          <cell r="B54">
            <v>7.3497681792795283E-2</v>
          </cell>
          <cell r="C54">
            <v>8.5105912623360355E-2</v>
          </cell>
          <cell r="D54">
            <v>0.1266468588627275</v>
          </cell>
          <cell r="E54">
            <v>0.13561684411709113</v>
          </cell>
          <cell r="F54">
            <v>0.14102192807452757</v>
          </cell>
          <cell r="G54">
            <v>0.24085680088895514</v>
          </cell>
        </row>
        <row r="55">
          <cell r="B55">
            <v>6.5190830471828581E-2</v>
          </cell>
          <cell r="C55">
            <v>5.5129099194270212E-2</v>
          </cell>
          <cell r="D55">
            <v>0.10161775017059343</v>
          </cell>
          <cell r="E55">
            <v>0.22850381645216838</v>
          </cell>
          <cell r="F55">
            <v>0.21103684759919378</v>
          </cell>
          <cell r="G55">
            <v>4.0418656217510188E-2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1.0535169791254399E-2</v>
          </cell>
          <cell r="F56">
            <v>1.7134250254252564E-2</v>
          </cell>
          <cell r="G56">
            <v>6.1007006199147971E-3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6.82875996157414E-3</v>
          </cell>
          <cell r="F57">
            <v>1.3568885971930662E-2</v>
          </cell>
          <cell r="G57">
            <v>1.5611951324921585E-2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5.7368609376778198E-3</v>
          </cell>
          <cell r="F58">
            <v>1.554204786772796E-2</v>
          </cell>
          <cell r="G58">
            <v>7.9722305491731881E-3</v>
          </cell>
        </row>
        <row r="63">
          <cell r="B63">
            <v>0.1</v>
          </cell>
          <cell r="C63">
            <v>9.9951488599616556E-2</v>
          </cell>
          <cell r="D63">
            <v>9.9933618867675225E-2</v>
          </cell>
          <cell r="E63">
            <v>9.9903966972632818E-2</v>
          </cell>
          <cell r="F63">
            <v>9.9973172264474358E-2</v>
          </cell>
          <cell r="G63">
            <v>9.9976188547424003E-2</v>
          </cell>
        </row>
        <row r="64">
          <cell r="B64">
            <v>0.113874496848797</v>
          </cell>
          <cell r="C64">
            <v>0.11413509501624376</v>
          </cell>
          <cell r="D64">
            <v>0.11470854315548723</v>
          </cell>
          <cell r="E64">
            <v>8.4991461941453544E-2</v>
          </cell>
          <cell r="F64">
            <v>0.26218077629630337</v>
          </cell>
          <cell r="G64">
            <v>0.72682493577171892</v>
          </cell>
        </row>
        <row r="65">
          <cell r="B65">
            <v>8.8516932362004905E-2</v>
          </cell>
          <cell r="C65">
            <v>8.8715938152606311E-2</v>
          </cell>
          <cell r="D65">
            <v>8.9054135795702427E-2</v>
          </cell>
          <cell r="E65">
            <v>6.5972966404362329E-2</v>
          </cell>
          <cell r="F65">
            <v>0.16763975473637252</v>
          </cell>
          <cell r="G65">
            <v>0.34388422274669644</v>
          </cell>
        </row>
        <row r="66">
          <cell r="B66">
            <v>7.3778758152390433E-2</v>
          </cell>
          <cell r="C66">
            <v>7.3931185100690688E-2</v>
          </cell>
          <cell r="D66">
            <v>7.4033535701714281E-2</v>
          </cell>
          <cell r="E66">
            <v>5.4202311179042451E-2</v>
          </cell>
          <cell r="F66">
            <v>6.6073955891549491E-2</v>
          </cell>
          <cell r="G66">
            <v>6.0360212499106676E-2</v>
          </cell>
        </row>
        <row r="67">
          <cell r="B67">
            <v>0.17008203117443238</v>
          </cell>
          <cell r="C67">
            <v>0.17044837425883183</v>
          </cell>
          <cell r="D67">
            <v>0.17069259125872419</v>
          </cell>
          <cell r="E67">
            <v>0.12503565150245449</v>
          </cell>
          <cell r="F67">
            <v>0.14988697955110444</v>
          </cell>
          <cell r="G67">
            <v>0.14240301051401494</v>
          </cell>
        </row>
        <row r="68">
          <cell r="B68">
            <v>0.17006654700127305</v>
          </cell>
          <cell r="C68">
            <v>0.17043280212327888</v>
          </cell>
          <cell r="D68">
            <v>0.17067681980672891</v>
          </cell>
          <cell r="E68">
            <v>0.1250234373659001</v>
          </cell>
          <cell r="F68">
            <v>0.14988284737317376</v>
          </cell>
          <cell r="G68">
            <v>0.14246453410020454</v>
          </cell>
        </row>
        <row r="69">
          <cell r="B69">
            <v>7.3818677680754341E-2</v>
          </cell>
          <cell r="C69">
            <v>7.3971089969276316E-2</v>
          </cell>
          <cell r="D69">
            <v>7.407412359531855E-2</v>
          </cell>
          <cell r="E69">
            <v>5.4234674475181488E-2</v>
          </cell>
          <cell r="F69">
            <v>6.5696516210786496E-2</v>
          </cell>
          <cell r="G69">
            <v>5.9045854166009958E-2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0.62820319377948797</v>
          </cell>
        </row>
      </sheetData>
      <sheetData sheetId="42">
        <row r="5">
          <cell r="B5">
            <v>0.28277428200708682</v>
          </cell>
          <cell r="C5">
            <v>0.26837852965766945</v>
          </cell>
          <cell r="D5">
            <v>0.4485000718638309</v>
          </cell>
          <cell r="E5">
            <v>1.4377112570175876E-2</v>
          </cell>
          <cell r="F5">
            <v>2.7089243980759473E-2</v>
          </cell>
          <cell r="G5">
            <v>1.28338641873242E-2</v>
          </cell>
        </row>
        <row r="12">
          <cell r="B12">
            <v>0.21860050876045076</v>
          </cell>
          <cell r="C12">
            <v>2.1915236835128683E-2</v>
          </cell>
          <cell r="D12">
            <v>0.11329868443269059</v>
          </cell>
          <cell r="E12">
            <v>7.7234938058831143E-3</v>
          </cell>
          <cell r="F12">
            <v>2.2344005566658932E-2</v>
          </cell>
          <cell r="G12">
            <v>1.1297582678364324E-2</v>
          </cell>
        </row>
        <row r="19">
          <cell r="B19">
            <v>1.3284773736333659</v>
          </cell>
          <cell r="C19">
            <v>4.311200022721331</v>
          </cell>
          <cell r="D19">
            <v>5.3635887380352578</v>
          </cell>
          <cell r="E19">
            <v>5.8408981741611337</v>
          </cell>
          <cell r="F19">
            <v>6.3074358044080192</v>
          </cell>
          <cell r="G19">
            <v>9.440703865842865</v>
          </cell>
        </row>
        <row r="20">
          <cell r="B20">
            <v>5.6298559440016813</v>
          </cell>
          <cell r="C20">
            <v>5.6375298539078598</v>
          </cell>
          <cell r="D20">
            <v>5.4282175517115752</v>
          </cell>
          <cell r="E20">
            <v>5.6988434215803929</v>
          </cell>
          <cell r="F20">
            <v>5.6587028795883061</v>
          </cell>
          <cell r="G20">
            <v>5.6978619083022775</v>
          </cell>
        </row>
        <row r="21">
          <cell r="B21">
            <v>0</v>
          </cell>
          <cell r="C21">
            <v>3.9704470197917494E-2</v>
          </cell>
          <cell r="D21">
            <v>3.2850599548341367E-2</v>
          </cell>
          <cell r="E21">
            <v>2.2903776618074547E-2</v>
          </cell>
          <cell r="F21">
            <v>4.2436486511545898E-2</v>
          </cell>
          <cell r="G21">
            <v>5.6884917109570068E-2</v>
          </cell>
        </row>
        <row r="28">
          <cell r="B28">
            <v>5.8303532734283311E-3</v>
          </cell>
          <cell r="C28">
            <v>5.6198584726918778E-2</v>
          </cell>
          <cell r="D28">
            <v>0.20414381510674176</v>
          </cell>
          <cell r="E28">
            <v>1.8824526884067947</v>
          </cell>
          <cell r="F28">
            <v>11.609263654308835</v>
          </cell>
          <cell r="G28">
            <v>32.389095832754734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1.6458729041901654E-2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0.41851741023559375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4.8838878781165065E-3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3.2681806768817552E-2</v>
          </cell>
        </row>
        <row r="38">
          <cell r="B38">
            <v>1.2895680623895864</v>
          </cell>
          <cell r="C38">
            <v>5.271967370981284</v>
          </cell>
          <cell r="D38">
            <v>4.1190352327518918</v>
          </cell>
          <cell r="E38">
            <v>3.7264723399400532</v>
          </cell>
          <cell r="F38">
            <v>5.7193611811676837</v>
          </cell>
          <cell r="G38">
            <v>7.3315597383607374</v>
          </cell>
        </row>
        <row r="39">
          <cell r="B39">
            <v>1.1769249997506874</v>
          </cell>
          <cell r="C39">
            <v>4.8114639139560964</v>
          </cell>
          <cell r="D39">
            <v>3.7592397653649696</v>
          </cell>
          <cell r="E39">
            <v>3.4009670258334292</v>
          </cell>
          <cell r="F39">
            <v>5.2197781203163176</v>
          </cell>
          <cell r="G39">
            <v>6.6911520181829554</v>
          </cell>
        </row>
      </sheetData>
      <sheetData sheetId="43">
        <row r="3">
          <cell r="B3">
            <v>48.063397652170998</v>
          </cell>
          <cell r="C3">
            <v>50.54828613236257</v>
          </cell>
          <cell r="D3">
            <v>51.488557084999485</v>
          </cell>
          <cell r="E3">
            <v>53.042396910407241</v>
          </cell>
          <cell r="F3">
            <v>55.078641992938266</v>
          </cell>
          <cell r="G3">
            <v>57.432865372494426</v>
          </cell>
        </row>
        <row r="6">
          <cell r="B6">
            <v>0</v>
          </cell>
          <cell r="C6">
            <v>4.8987392902647366</v>
          </cell>
          <cell r="D6">
            <v>4.9073125332668903</v>
          </cell>
          <cell r="E6">
            <v>5.0082065298918259</v>
          </cell>
          <cell r="F6">
            <v>6.6982934928497704</v>
          </cell>
          <cell r="G6">
            <v>7.0268337853897647</v>
          </cell>
        </row>
        <row r="11">
          <cell r="B11">
            <v>60.070943978714148</v>
          </cell>
          <cell r="C11">
            <v>62.331997073461658</v>
          </cell>
          <cell r="D11">
            <v>64.015954339502613</v>
          </cell>
          <cell r="E11">
            <v>66.84113773247357</v>
          </cell>
          <cell r="F11">
            <v>69.200362039199007</v>
          </cell>
          <cell r="G11">
            <v>76.386986839986221</v>
          </cell>
        </row>
        <row r="18">
          <cell r="B18">
            <v>3.5606847865334901</v>
          </cell>
          <cell r="C18">
            <v>3.4654000162472762</v>
          </cell>
          <cell r="D18">
            <v>0.34836794947038585</v>
          </cell>
          <cell r="E18">
            <v>6.8069166612977877E-2</v>
          </cell>
          <cell r="F18">
            <v>8.2337867418338304E-2</v>
          </cell>
          <cell r="G18">
            <v>2.7570195085192081E-2</v>
          </cell>
        </row>
        <row r="19">
          <cell r="B19">
            <v>12.729555643640698</v>
          </cell>
          <cell r="C19">
            <v>13.639341076194878</v>
          </cell>
          <cell r="D19">
            <v>13.374506331977503</v>
          </cell>
          <cell r="E19">
            <v>17.605009857853013</v>
          </cell>
          <cell r="F19">
            <v>20.908629333060233</v>
          </cell>
          <cell r="G19">
            <v>28.658608718829051</v>
          </cell>
        </row>
        <row r="21">
          <cell r="B21">
            <v>7.7989023785484388</v>
          </cell>
          <cell r="C21">
            <v>8.0810017200390281</v>
          </cell>
          <cell r="D21">
            <v>5.6089399347150053</v>
          </cell>
          <cell r="E21">
            <v>5.5443009327620416</v>
          </cell>
          <cell r="F21">
            <v>5.4373250071489094</v>
          </cell>
          <cell r="G21">
            <v>5.6733259047290999E-2</v>
          </cell>
        </row>
        <row r="22">
          <cell r="B22">
            <v>6.762755789151853E-2</v>
          </cell>
          <cell r="C22">
            <v>8.5488346665263865E-2</v>
          </cell>
          <cell r="D22">
            <v>0.13222272859303036</v>
          </cell>
          <cell r="E22">
            <v>0.13501856761291817</v>
          </cell>
          <cell r="F22">
            <v>0.13919995661638368</v>
          </cell>
          <cell r="G22">
            <v>0.13990319563544668</v>
          </cell>
        </row>
        <row r="23">
          <cell r="B23">
            <v>0</v>
          </cell>
          <cell r="C23">
            <v>0</v>
          </cell>
          <cell r="D23">
            <v>1.2245909685988597E-2</v>
          </cell>
          <cell r="E23">
            <v>1.1038139078372595</v>
          </cell>
          <cell r="F23">
            <v>9.3412579234041324</v>
          </cell>
          <cell r="G23">
            <v>19.427003755462156</v>
          </cell>
        </row>
        <row r="24">
          <cell r="B24">
            <v>0.74930130601501244</v>
          </cell>
          <cell r="C24">
            <v>0.95057831217096755</v>
          </cell>
          <cell r="D24">
            <v>2.3479182922668245</v>
          </cell>
          <cell r="E24">
            <v>3.5349189877387239</v>
          </cell>
          <cell r="F24">
            <v>3.7693236625768676</v>
          </cell>
          <cell r="G24">
            <v>4.6774043929622744</v>
          </cell>
        </row>
        <row r="33">
          <cell r="B33">
            <v>12.007546326543146</v>
          </cell>
          <cell r="C33">
            <v>12.710982837826394</v>
          </cell>
          <cell r="D33">
            <v>13.456704864179798</v>
          </cell>
          <cell r="E33">
            <v>14.745622690538706</v>
          </cell>
          <cell r="F33">
            <v>14.734860540040287</v>
          </cell>
          <cell r="G33">
            <v>17.318459038379356</v>
          </cell>
        </row>
        <row r="34">
          <cell r="B34">
            <v>8.8983854655986026</v>
          </cell>
          <cell r="C34">
            <v>7.958919168719337</v>
          </cell>
          <cell r="D34">
            <v>7.823486819114799</v>
          </cell>
          <cell r="E34">
            <v>6.3457648230638011</v>
          </cell>
          <cell r="F34">
            <v>2.6528766183220611</v>
          </cell>
          <cell r="G34">
            <v>2.1014601298290851E-4</v>
          </cell>
        </row>
        <row r="35">
          <cell r="B35">
            <v>2.7306733970583803</v>
          </cell>
          <cell r="C35">
            <v>4.997824355229756E-2</v>
          </cell>
          <cell r="D35">
            <v>7.8873741697436023E-2</v>
          </cell>
          <cell r="E35">
            <v>7.3461931652580026E-2</v>
          </cell>
          <cell r="F35">
            <v>8.5796924569315855E-2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9.0316396810192434E-2</v>
          </cell>
          <cell r="E36">
            <v>0.1377656046114841</v>
          </cell>
          <cell r="F36">
            <v>0.79492956821341609</v>
          </cell>
          <cell r="G36">
            <v>0.52953654376470582</v>
          </cell>
        </row>
        <row r="37">
          <cell r="B37">
            <v>35.266806216358532</v>
          </cell>
          <cell r="C37">
            <v>31.765102140833779</v>
          </cell>
          <cell r="D37">
            <v>31.579496945095926</v>
          </cell>
          <cell r="E37">
            <v>20.615365958199487</v>
          </cell>
          <cell r="F37">
            <v>10.912681119567383</v>
          </cell>
          <cell r="G37">
            <v>1.3663841143499555</v>
          </cell>
        </row>
        <row r="38">
          <cell r="B38">
            <v>0.28611850645482034</v>
          </cell>
          <cell r="C38">
            <v>1.3362414898889429E-2</v>
          </cell>
          <cell r="D38">
            <v>3.1405875217506143</v>
          </cell>
          <cell r="E38">
            <v>3.0369632669927471</v>
          </cell>
          <cell r="F38">
            <v>3.7847274038486738</v>
          </cell>
          <cell r="G38">
            <v>3.1977030165864981</v>
          </cell>
        </row>
        <row r="39">
          <cell r="B39">
            <v>0.43736419969781587</v>
          </cell>
          <cell r="C39">
            <v>0.55270518206815944</v>
          </cell>
          <cell r="D39">
            <v>1.7260729602967197</v>
          </cell>
          <cell r="E39">
            <v>5.4546615587894189</v>
          </cell>
          <cell r="F39">
            <v>5.4574083059730425</v>
          </cell>
          <cell r="G39">
            <v>5.4583533909984103</v>
          </cell>
        </row>
        <row r="55">
          <cell r="B55">
            <v>9.8143421441373491</v>
          </cell>
          <cell r="C55">
            <v>10.335537369120297</v>
          </cell>
          <cell r="D55">
            <v>10.500919972343649</v>
          </cell>
          <cell r="E55">
            <v>11.184703645814018</v>
          </cell>
          <cell r="F55">
            <v>11.193831784583239</v>
          </cell>
          <cell r="G55">
            <v>13.142602411714131</v>
          </cell>
        </row>
        <row r="56">
          <cell r="B56">
            <v>1.1093726379795359</v>
          </cell>
          <cell r="C56">
            <v>1.4020441836508044</v>
          </cell>
          <cell r="D56">
            <v>3.1766752892757952</v>
          </cell>
          <cell r="E56">
            <v>4.8278797882453919</v>
          </cell>
          <cell r="F56">
            <v>5.0574428137115106</v>
          </cell>
          <cell r="G56">
            <v>6.3612193146084071</v>
          </cell>
        </row>
        <row r="57">
          <cell r="B57">
            <v>6.9181577376100636</v>
          </cell>
          <cell r="C57">
            <v>6.1977686249573329</v>
          </cell>
          <cell r="D57">
            <v>6.1775663547765172</v>
          </cell>
          <cell r="E57">
            <v>5.0814728031483813</v>
          </cell>
          <cell r="F57">
            <v>2.7239036490793564</v>
          </cell>
          <cell r="G57">
            <v>0.42185235153186995</v>
          </cell>
        </row>
        <row r="58">
          <cell r="B58">
            <v>1.8462765505860963</v>
          </cell>
          <cell r="C58">
            <v>3.3937726284187675E-2</v>
          </cell>
          <cell r="D58">
            <v>5.3905272841341487E-2</v>
          </cell>
          <cell r="E58">
            <v>5.0743829289019687E-2</v>
          </cell>
          <cell r="F58">
            <v>6.0519005668081174E-2</v>
          </cell>
          <cell r="G58">
            <v>0</v>
          </cell>
        </row>
        <row r="59">
          <cell r="B59">
            <v>28.620222832023913</v>
          </cell>
          <cell r="C59">
            <v>25.604161686694706</v>
          </cell>
          <cell r="D59">
            <v>27.854848406338434</v>
          </cell>
          <cell r="E59">
            <v>19.028870598967838</v>
          </cell>
          <cell r="F59">
            <v>11.825679692547991</v>
          </cell>
          <cell r="G59">
            <v>3.6353930625491051</v>
          </cell>
        </row>
        <row r="60">
          <cell r="B60">
            <v>0</v>
          </cell>
          <cell r="C60">
            <v>0</v>
          </cell>
          <cell r="D60">
            <v>0.38788961883662754</v>
          </cell>
          <cell r="E60">
            <v>0.44599251141470453</v>
          </cell>
          <cell r="F60">
            <v>0.46536075212314537</v>
          </cell>
          <cell r="G60">
            <v>0.31030358785745188</v>
          </cell>
        </row>
        <row r="61">
          <cell r="B61">
            <v>2.3678553830447724</v>
          </cell>
          <cell r="C61">
            <v>2.3079564108206863</v>
          </cell>
          <cell r="D61">
            <v>0.2325356062714827</v>
          </cell>
          <cell r="E61">
            <v>4.5606341630695185E-2</v>
          </cell>
          <cell r="F61">
            <v>5.5578060507378312E-2</v>
          </cell>
          <cell r="G61">
            <v>1.8747732657930595E-2</v>
          </cell>
        </row>
        <row r="62">
          <cell r="B62">
            <v>5.1854800347963961</v>
          </cell>
          <cell r="C62">
            <v>5.5679844391395026</v>
          </cell>
          <cell r="D62">
            <v>5.6348908336054793</v>
          </cell>
          <cell r="E62">
            <v>8.6144012415143116</v>
          </cell>
          <cell r="F62">
            <v>10.089160328349632</v>
          </cell>
          <cell r="G62">
            <v>14.445267383291043</v>
          </cell>
        </row>
        <row r="63">
          <cell r="B63">
            <v>6.5826919882134023</v>
          </cell>
          <cell r="C63">
            <v>7.0682699034174075</v>
          </cell>
          <cell r="D63">
            <v>6.7957300000701606</v>
          </cell>
          <cell r="E63">
            <v>7.8353110260295527</v>
          </cell>
          <cell r="F63">
            <v>9.756660401358431</v>
          </cell>
          <cell r="G63">
            <v>12.090646150577154</v>
          </cell>
        </row>
        <row r="64">
          <cell r="B64">
            <v>5.3116408976292222</v>
          </cell>
          <cell r="C64">
            <v>6.2672378591943083</v>
          </cell>
          <cell r="D64">
            <v>5.7559345090650202</v>
          </cell>
          <cell r="E64">
            <v>7.2752961028433072</v>
          </cell>
          <cell r="F64">
            <v>7.276565518773138</v>
          </cell>
          <cell r="G64">
            <v>5.55159374594834</v>
          </cell>
        </row>
        <row r="65">
          <cell r="B65">
            <v>0.46215296470208672</v>
          </cell>
          <cell r="C65">
            <v>0.5449308341743988</v>
          </cell>
          <cell r="D65">
            <v>0.55994562404697534</v>
          </cell>
          <cell r="E65">
            <v>0.70357082970892759</v>
          </cell>
          <cell r="F65">
            <v>0.9619651426571455</v>
          </cell>
          <cell r="G65">
            <v>1.2468580135703364</v>
          </cell>
        </row>
        <row r="66">
          <cell r="B66">
            <v>4.1178204558735745</v>
          </cell>
          <cell r="C66">
            <v>4.2667689081806062</v>
          </cell>
          <cell r="D66">
            <v>2.9615202855295211</v>
          </cell>
          <cell r="E66">
            <v>2.9273908924983587</v>
          </cell>
          <cell r="F66">
            <v>2.870907603774624</v>
          </cell>
          <cell r="G66">
            <v>3.0862892921726285E-2</v>
          </cell>
        </row>
        <row r="67">
          <cell r="B67">
            <v>6.762755789151853E-2</v>
          </cell>
          <cell r="C67">
            <v>8.5488346665263865E-2</v>
          </cell>
          <cell r="D67">
            <v>0.13222272859303036</v>
          </cell>
          <cell r="E67">
            <v>0.13501856761291817</v>
          </cell>
          <cell r="F67">
            <v>0.13919995661638368</v>
          </cell>
          <cell r="G67">
            <v>0.13990319563544668</v>
          </cell>
        </row>
        <row r="68">
          <cell r="B68">
            <v>0.31096594598514693</v>
          </cell>
          <cell r="C68">
            <v>0.39297338445046098</v>
          </cell>
          <cell r="D68">
            <v>1.2272378747709671</v>
          </cell>
          <cell r="E68">
            <v>3.8782643682992801</v>
          </cell>
          <cell r="F68">
            <v>3.8802173055468336</v>
          </cell>
          <cell r="G68">
            <v>3.9300144415188552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0.79605198789214415</v>
          </cell>
          <cell r="F69">
            <v>7.4730125931797282</v>
          </cell>
          <cell r="G69">
            <v>15.740512469548998</v>
          </cell>
        </row>
        <row r="70">
          <cell r="B70">
            <v>0</v>
          </cell>
          <cell r="C70">
            <v>3.9714673935374187</v>
          </cell>
          <cell r="D70">
            <v>3.978004923590214</v>
          </cell>
          <cell r="E70">
            <v>4.0726942986562165</v>
          </cell>
          <cell r="F70">
            <v>6.069414270455483</v>
          </cell>
          <cell r="G70">
            <v>6.5565012515202703</v>
          </cell>
        </row>
        <row r="71">
          <cell r="B71">
            <v>72.71460713047307</v>
          </cell>
          <cell r="C71">
            <v>74.046527070287368</v>
          </cell>
          <cell r="D71">
            <v>75.429827299955207</v>
          </cell>
          <cell r="E71">
            <v>76.903268833565036</v>
          </cell>
          <cell r="F71">
            <v>79.899418878932096</v>
          </cell>
          <cell r="G71">
            <v>83.622278005451079</v>
          </cell>
        </row>
      </sheetData>
      <sheetData sheetId="44">
        <row r="3">
          <cell r="B3">
            <v>56.994774574912441</v>
          </cell>
          <cell r="C3">
            <v>58.702346974460475</v>
          </cell>
          <cell r="D3">
            <v>61.319722053757069</v>
          </cell>
          <cell r="E3">
            <v>62.274365964577477</v>
          </cell>
          <cell r="F3">
            <v>63.362167240036896</v>
          </cell>
          <cell r="G3">
            <v>63.0067648333835</v>
          </cell>
        </row>
        <row r="6">
          <cell r="B6">
            <v>0</v>
          </cell>
          <cell r="C6">
            <v>6.9658255441542378</v>
          </cell>
          <cell r="D6">
            <v>7.0784640342453038</v>
          </cell>
          <cell r="E6">
            <v>10.906017284667371</v>
          </cell>
          <cell r="F6">
            <v>17.768861244282409</v>
          </cell>
          <cell r="G6">
            <v>21.887741861161331</v>
          </cell>
        </row>
        <row r="11">
          <cell r="B11">
            <v>60.95064117298282</v>
          </cell>
          <cell r="C11">
            <v>60.143954913876719</v>
          </cell>
          <cell r="D11">
            <v>65.336035550711529</v>
          </cell>
          <cell r="E11">
            <v>65.85389494917186</v>
          </cell>
          <cell r="F11">
            <v>66.188461669815339</v>
          </cell>
          <cell r="G11">
            <v>66.384563852300658</v>
          </cell>
        </row>
        <row r="12">
          <cell r="B12">
            <v>30.25718677418693</v>
          </cell>
          <cell r="C12">
            <v>26.810179903568589</v>
          </cell>
          <cell r="D12">
            <v>24.14254960330333</v>
          </cell>
          <cell r="E12">
            <v>15.241112631935236</v>
          </cell>
          <cell r="F12">
            <v>5.937678347140821</v>
          </cell>
          <cell r="G12">
            <v>3.7024956915011811E-4</v>
          </cell>
        </row>
        <row r="13">
          <cell r="B13">
            <v>0</v>
          </cell>
          <cell r="C13">
            <v>0</v>
          </cell>
          <cell r="D13">
            <v>3.1343081036447513E-2</v>
          </cell>
          <cell r="E13">
            <v>2.8497054149535784E-2</v>
          </cell>
          <cell r="F13">
            <v>7.2532319081934457E-2</v>
          </cell>
          <cell r="G13">
            <v>0.86619999992008401</v>
          </cell>
        </row>
        <row r="14">
          <cell r="B14">
            <v>25.289026614153766</v>
          </cell>
          <cell r="C14">
            <v>22.406269634776198</v>
          </cell>
          <cell r="D14">
            <v>25.747306623012946</v>
          </cell>
          <cell r="E14">
            <v>25.083572167093944</v>
          </cell>
          <cell r="F14">
            <v>19.566221763567242</v>
          </cell>
          <cell r="G14">
            <v>11.785135093639239</v>
          </cell>
        </row>
        <row r="15">
          <cell r="B15">
            <v>0.26013968548520822</v>
          </cell>
          <cell r="C15">
            <v>4.3439699820435536</v>
          </cell>
          <cell r="D15">
            <v>0.10358095978826154</v>
          </cell>
          <cell r="E15">
            <v>2.3923432854220231E-2</v>
          </cell>
          <cell r="F15">
            <v>3.6753901921166648E-2</v>
          </cell>
          <cell r="G15">
            <v>6.6624109280404048E-2</v>
          </cell>
        </row>
        <row r="16">
          <cell r="B16">
            <v>1.4027983348241382</v>
          </cell>
          <cell r="C16">
            <v>1.537744628497665</v>
          </cell>
          <cell r="D16">
            <v>1.4460707094054797</v>
          </cell>
          <cell r="E16">
            <v>1.6765132283408819</v>
          </cell>
          <cell r="F16">
            <v>3.8242311814490653</v>
          </cell>
          <cell r="G16">
            <v>9.7381682974510753</v>
          </cell>
        </row>
        <row r="17">
          <cell r="B17">
            <v>7.7282611293173158</v>
          </cell>
          <cell r="C17">
            <v>8.3710692742417638</v>
          </cell>
          <cell r="D17">
            <v>10.901957799838289</v>
          </cell>
          <cell r="E17">
            <v>14.448290665637792</v>
          </cell>
          <cell r="F17">
            <v>14.16788376701556</v>
          </cell>
          <cell r="G17">
            <v>10.961923957866134</v>
          </cell>
        </row>
        <row r="19">
          <cell r="B19">
            <v>0.62699335417326996</v>
          </cell>
          <cell r="C19">
            <v>0.68733127363266378</v>
          </cell>
          <cell r="D19">
            <v>0.73895958086743052</v>
          </cell>
          <cell r="E19">
            <v>0.75779628555836187</v>
          </cell>
          <cell r="F19">
            <v>5.0369747589761085</v>
          </cell>
          <cell r="G19">
            <v>5.0379183141740826</v>
          </cell>
        </row>
        <row r="20">
          <cell r="B20">
            <v>0</v>
          </cell>
          <cell r="C20">
            <v>0</v>
          </cell>
          <cell r="D20">
            <v>7.5808455516196459E-3</v>
          </cell>
          <cell r="E20">
            <v>0.14029195661447952</v>
          </cell>
          <cell r="F20">
            <v>0.26823058454268212</v>
          </cell>
          <cell r="G20">
            <v>0.35205529830253912</v>
          </cell>
        </row>
        <row r="21">
          <cell r="B21">
            <v>2.9298910427674993</v>
          </cell>
          <cell r="C21">
            <v>3.1927625636332513</v>
          </cell>
          <cell r="D21">
            <v>3.3550521855377604</v>
          </cell>
          <cell r="E21">
            <v>3.7772163129559191</v>
          </cell>
          <cell r="F21">
            <v>4.414313025760018</v>
          </cell>
          <cell r="G21">
            <v>7.0481345576592078</v>
          </cell>
        </row>
        <row r="28">
          <cell r="B28">
            <v>3.9558665980703793</v>
          </cell>
          <cell r="C28">
            <v>1.4416079394162438</v>
          </cell>
          <cell r="D28">
            <v>4.0163134969544636</v>
          </cell>
          <cell r="E28">
            <v>3.5795289845943792</v>
          </cell>
          <cell r="F28">
            <v>2.8262944297784465</v>
          </cell>
          <cell r="G28">
            <v>3.3777990189171607</v>
          </cell>
        </row>
        <row r="47">
          <cell r="B47">
            <v>4.2616596985709068</v>
          </cell>
          <cell r="C47">
            <v>4.6181029938266667</v>
          </cell>
          <cell r="D47">
            <v>4.6214213158142519</v>
          </cell>
          <cell r="E47">
            <v>5.1514022712881431</v>
          </cell>
          <cell r="F47">
            <v>5.5611226780575125</v>
          </cell>
          <cell r="G47">
            <v>9.326857362540375</v>
          </cell>
        </row>
        <row r="48">
          <cell r="B48">
            <v>24.843523454295628</v>
          </cell>
          <cell r="C48">
            <v>22.056851074810286</v>
          </cell>
          <cell r="D48">
            <v>19.946922587829146</v>
          </cell>
          <cell r="E48">
            <v>12.661681299104936</v>
          </cell>
          <cell r="F48">
            <v>5.03355143296156</v>
          </cell>
          <cell r="G48">
            <v>0.72575258394723319</v>
          </cell>
        </row>
        <row r="49">
          <cell r="B49">
            <v>24.19016809221139</v>
          </cell>
          <cell r="C49">
            <v>25.32735453081871</v>
          </cell>
          <cell r="D49">
            <v>24.353496922044467</v>
          </cell>
          <cell r="E49">
            <v>23.66157148633226</v>
          </cell>
          <cell r="F49">
            <v>18.296963188528398</v>
          </cell>
          <cell r="G49">
            <v>11.157651501731559</v>
          </cell>
        </row>
        <row r="50">
          <cell r="B50">
            <v>0</v>
          </cell>
          <cell r="C50">
            <v>0</v>
          </cell>
          <cell r="D50">
            <v>0.27085909340928421</v>
          </cell>
          <cell r="E50">
            <v>0.27644423824533504</v>
          </cell>
          <cell r="F50">
            <v>0.74100410161372465</v>
          </cell>
          <cell r="G50">
            <v>0.31298939249622021</v>
          </cell>
        </row>
        <row r="51">
          <cell r="B51">
            <v>2.0966234034561739</v>
          </cell>
          <cell r="C51">
            <v>2.2709681505116359</v>
          </cell>
          <cell r="D51">
            <v>3.6230860188639671</v>
          </cell>
          <cell r="E51">
            <v>5.9883990739333957</v>
          </cell>
          <cell r="F51">
            <v>5.6923663225187733</v>
          </cell>
          <cell r="G51">
            <v>2.5137431216184081</v>
          </cell>
        </row>
        <row r="52">
          <cell r="B52">
            <v>5.5543551145679704</v>
          </cell>
          <cell r="C52">
            <v>6.016390430987709</v>
          </cell>
          <cell r="D52">
            <v>7.1698522029759442</v>
          </cell>
          <cell r="E52">
            <v>8.3154086850480144</v>
          </cell>
          <cell r="F52">
            <v>8.3338386068266317</v>
          </cell>
          <cell r="G52">
            <v>8.3385615966690736</v>
          </cell>
        </row>
        <row r="53">
          <cell r="B53">
            <v>6.1739993234538382</v>
          </cell>
          <cell r="C53">
            <v>7.1835573846044696</v>
          </cell>
          <cell r="D53">
            <v>6.2193807965481742</v>
          </cell>
          <cell r="E53">
            <v>4.7194009357226703</v>
          </cell>
          <cell r="F53">
            <v>2.1892045247722778</v>
          </cell>
          <cell r="G53">
            <v>0.38191462028401596</v>
          </cell>
        </row>
        <row r="54">
          <cell r="B54">
            <v>1.8775249990202663</v>
          </cell>
          <cell r="C54">
            <v>2.1605369260141125</v>
          </cell>
          <cell r="D54">
            <v>2.1288148394610862</v>
          </cell>
          <cell r="E54">
            <v>2.1932185459208622</v>
          </cell>
          <cell r="F54">
            <v>2.2530025611393678</v>
          </cell>
          <cell r="G54">
            <v>2.2102596067108373</v>
          </cell>
        </row>
        <row r="55">
          <cell r="B55">
            <v>0.62699335417326996</v>
          </cell>
          <cell r="C55">
            <v>0.68733127363266378</v>
          </cell>
          <cell r="D55">
            <v>0.73895958086743052</v>
          </cell>
          <cell r="E55">
            <v>0.75779628555836187</v>
          </cell>
          <cell r="F55">
            <v>5.0369747589761085</v>
          </cell>
          <cell r="G55">
            <v>5.0379183141740826</v>
          </cell>
        </row>
        <row r="56">
          <cell r="B56">
            <v>1.2235207076336132</v>
          </cell>
          <cell r="C56">
            <v>1.3412208649756636</v>
          </cell>
          <cell r="D56">
            <v>1.2612628727434594</v>
          </cell>
          <cell r="E56">
            <v>1.462254837758918</v>
          </cell>
          <cell r="F56">
            <v>3.3354944364598751</v>
          </cell>
          <cell r="G56">
            <v>8.4936303890368325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0.11494484431898971</v>
          </cell>
          <cell r="F57">
            <v>0.1924542881380735</v>
          </cell>
          <cell r="G57">
            <v>0.26704979845433507</v>
          </cell>
        </row>
        <row r="58">
          <cell r="B58">
            <v>0</v>
          </cell>
          <cell r="C58">
            <v>6.9658255441542378</v>
          </cell>
          <cell r="D58">
            <v>7.0784640342453038</v>
          </cell>
          <cell r="E58">
            <v>10.906017284667371</v>
          </cell>
          <cell r="F58">
            <v>17.768861244282409</v>
          </cell>
          <cell r="G58">
            <v>21.887741861161331</v>
          </cell>
        </row>
        <row r="59">
          <cell r="B59">
            <v>73.242857519701658</v>
          </cell>
          <cell r="C59">
            <v>78.643023945275061</v>
          </cell>
          <cell r="D59">
            <v>79.815862582885686</v>
          </cell>
          <cell r="E59">
            <v>78.118119657195649</v>
          </cell>
          <cell r="F59">
            <v>75.636280141447855</v>
          </cell>
          <cell r="G59">
            <v>71.53126487616052</v>
          </cell>
        </row>
      </sheetData>
      <sheetData sheetId="45">
        <row r="3">
          <cell r="B3">
            <v>44.577358666965999</v>
          </cell>
          <cell r="C3">
            <v>44.827791251497622</v>
          </cell>
          <cell r="D3">
            <v>44.633943789157605</v>
          </cell>
          <cell r="E3">
            <v>44.838725537542103</v>
          </cell>
          <cell r="F3">
            <v>45.05231946935492</v>
          </cell>
          <cell r="G3">
            <v>44.932541105804077</v>
          </cell>
        </row>
        <row r="10">
          <cell r="B10">
            <v>3.4527285380527841</v>
          </cell>
          <cell r="C10">
            <v>8.5300635287098387</v>
          </cell>
          <cell r="D10">
            <v>9.2343091562418405</v>
          </cell>
          <cell r="E10">
            <v>11.703765314363421</v>
          </cell>
          <cell r="F10">
            <v>28.135249833939064</v>
          </cell>
          <cell r="G10">
            <v>31.924381991744855</v>
          </cell>
        </row>
        <row r="15">
          <cell r="B15">
            <v>69.472433182641993</v>
          </cell>
          <cell r="C15">
            <v>69.688818429743378</v>
          </cell>
          <cell r="D15">
            <v>72.833963637936705</v>
          </cell>
          <cell r="E15">
            <v>68.307150787924641</v>
          </cell>
          <cell r="F15">
            <v>64.073416945770504</v>
          </cell>
          <cell r="G15">
            <v>71.006943436721798</v>
          </cell>
        </row>
        <row r="16">
          <cell r="B16">
            <v>60.233472705877844</v>
          </cell>
          <cell r="C16">
            <v>51.321213746210972</v>
          </cell>
          <cell r="D16">
            <v>45.195394850244384</v>
          </cell>
          <cell r="E16">
            <v>40.817883864792357</v>
          </cell>
          <cell r="F16">
            <v>21.107670753267325</v>
          </cell>
          <cell r="G16">
            <v>3.7745550338364657E-4</v>
          </cell>
        </row>
        <row r="17">
          <cell r="B17">
            <v>0</v>
          </cell>
          <cell r="C17">
            <v>0</v>
          </cell>
          <cell r="D17">
            <v>3.1144834955956362E-2</v>
          </cell>
          <cell r="E17">
            <v>3.0463246115375577E-2</v>
          </cell>
          <cell r="F17">
            <v>9.9725648103852191E-2</v>
          </cell>
          <cell r="G17">
            <v>0.30003841569486689</v>
          </cell>
        </row>
        <row r="18">
          <cell r="B18">
            <v>46.71913752454131</v>
          </cell>
          <cell r="C18">
            <v>48.04212047982206</v>
          </cell>
          <cell r="D18">
            <v>47.247044085188556</v>
          </cell>
          <cell r="E18">
            <v>45.104369347655151</v>
          </cell>
          <cell r="F18">
            <v>38.187374438322799</v>
          </cell>
          <cell r="G18">
            <v>17.972399935668328</v>
          </cell>
        </row>
        <row r="19">
          <cell r="B19">
            <v>0.28429317771723628</v>
          </cell>
          <cell r="C19">
            <v>8.2954893421043965E-2</v>
          </cell>
          <cell r="D19">
            <v>7.537440668027226E-2</v>
          </cell>
          <cell r="E19">
            <v>7.6322732427793E-2</v>
          </cell>
          <cell r="F19">
            <v>7.3516144149165547E-2</v>
          </cell>
          <cell r="G19">
            <v>6.6510342134139075E-2</v>
          </cell>
        </row>
        <row r="20">
          <cell r="B20">
            <v>0.10059954599111595</v>
          </cell>
          <cell r="C20">
            <v>0.10051900885233475</v>
          </cell>
          <cell r="D20">
            <v>7.9200682637883282E-2</v>
          </cell>
          <cell r="E20">
            <v>6.4428261787631114E-2</v>
          </cell>
          <cell r="F20">
            <v>0</v>
          </cell>
          <cell r="G20">
            <v>0</v>
          </cell>
        </row>
        <row r="21">
          <cell r="B21">
            <v>6.0283914887390537</v>
          </cell>
          <cell r="C21">
            <v>9.7201899706116954</v>
          </cell>
          <cell r="D21">
            <v>11.574531337821631</v>
          </cell>
          <cell r="E21">
            <v>12.693798970118481</v>
          </cell>
          <cell r="F21">
            <v>12.937502215012083</v>
          </cell>
          <cell r="G21">
            <v>12.439092650075853</v>
          </cell>
        </row>
        <row r="22">
          <cell r="B22">
            <v>16.994994076693811</v>
          </cell>
          <cell r="C22">
            <v>16.584194357039898</v>
          </cell>
          <cell r="D22">
            <v>14.548989876329061</v>
          </cell>
          <cell r="E22">
            <v>13.968966787304804</v>
          </cell>
          <cell r="F22">
            <v>14.587184485573806</v>
          </cell>
          <cell r="G22">
            <v>8.2839881676884985</v>
          </cell>
        </row>
        <row r="23">
          <cell r="B23">
            <v>2.5068244970084019</v>
          </cell>
          <cell r="C23">
            <v>2.9279869274558936</v>
          </cell>
          <cell r="D23">
            <v>3.5033157869561879</v>
          </cell>
          <cell r="E23">
            <v>3.6111437382207732</v>
          </cell>
          <cell r="F23">
            <v>5.7739079959787762</v>
          </cell>
          <cell r="G23">
            <v>5.7223826103811746</v>
          </cell>
        </row>
        <row r="24">
          <cell r="B24">
            <v>0</v>
          </cell>
          <cell r="C24">
            <v>0</v>
          </cell>
          <cell r="D24">
            <v>1.3261806497873589E-2</v>
          </cell>
          <cell r="E24">
            <v>2.9736174682075095E-2</v>
          </cell>
          <cell r="F24">
            <v>0.11178445720541601</v>
          </cell>
          <cell r="G24">
            <v>0.11658384041462898</v>
          </cell>
        </row>
        <row r="25">
          <cell r="B25">
            <v>15.195885627460346</v>
          </cell>
          <cell r="C25">
            <v>18.100006603216933</v>
          </cell>
          <cell r="D25">
            <v>23.104652848672746</v>
          </cell>
          <cell r="E25">
            <v>28.325834099724403</v>
          </cell>
          <cell r="F25">
            <v>37.7443003484127</v>
          </cell>
          <cell r="G25">
            <v>66.214891184035523</v>
          </cell>
        </row>
        <row r="26">
          <cell r="B26">
            <v>217.53603182667115</v>
          </cell>
          <cell r="C26">
            <v>216.56800441637421</v>
          </cell>
          <cell r="D26">
            <v>218.20687415392129</v>
          </cell>
          <cell r="E26">
            <v>213.03009801075351</v>
          </cell>
          <cell r="F26">
            <v>194.69638343179645</v>
          </cell>
          <cell r="G26">
            <v>182.12320803831821</v>
          </cell>
        </row>
        <row r="102">
          <cell r="B102">
            <v>8.9089088442323039</v>
          </cell>
          <cell r="C102">
            <v>7.3957835673313523</v>
          </cell>
          <cell r="D102">
            <v>8.709958006298482</v>
          </cell>
          <cell r="E102">
            <v>5.5067421923816848</v>
          </cell>
          <cell r="F102">
            <v>2.0736375514698477</v>
          </cell>
          <cell r="G102">
            <v>0.90523156918714975</v>
          </cell>
        </row>
        <row r="104">
          <cell r="B104">
            <v>19.061235598280732</v>
          </cell>
          <cell r="C104">
            <v>22.740638697295022</v>
          </cell>
          <cell r="D104">
            <v>24.450180186506106</v>
          </cell>
          <cell r="E104">
            <v>27.011812927695797</v>
          </cell>
          <cell r="F104">
            <v>35.743316172905182</v>
          </cell>
          <cell r="G104">
            <v>70.824729937896834</v>
          </cell>
        </row>
        <row r="105">
          <cell r="B105">
            <v>45.125295104196233</v>
          </cell>
          <cell r="C105">
            <v>38.64732379101541</v>
          </cell>
          <cell r="D105">
            <v>39.355002138471875</v>
          </cell>
          <cell r="E105">
            <v>36.438943882829726</v>
          </cell>
          <cell r="F105">
            <v>18.890497013476249</v>
          </cell>
          <cell r="G105">
            <v>0.2352595098454858</v>
          </cell>
        </row>
        <row r="106">
          <cell r="B106">
            <v>36.570781191171235</v>
          </cell>
          <cell r="C106">
            <v>38.845893319455563</v>
          </cell>
          <cell r="D106">
            <v>36.868266571707451</v>
          </cell>
          <cell r="E106">
            <v>36.629453392936426</v>
          </cell>
          <cell r="F106">
            <v>30.731684533378527</v>
          </cell>
          <cell r="G106">
            <v>14.5874339715165</v>
          </cell>
        </row>
        <row r="107">
          <cell r="B107">
            <v>0</v>
          </cell>
          <cell r="C107">
            <v>0</v>
          </cell>
          <cell r="D107">
            <v>0.8508922824952071</v>
          </cell>
          <cell r="E107">
            <v>0.92703126212940412</v>
          </cell>
          <cell r="F107">
            <v>1.7368503705132157</v>
          </cell>
          <cell r="G107">
            <v>0.86481005341627437</v>
          </cell>
        </row>
        <row r="108">
          <cell r="B108">
            <v>7.2431673113603476E-2</v>
          </cell>
          <cell r="C108">
            <v>7.2373686373681065E-2</v>
          </cell>
          <cell r="D108">
            <v>5.7024491499275971E-2</v>
          </cell>
          <cell r="E108">
            <v>4.638834848709443E-2</v>
          </cell>
          <cell r="F108">
            <v>0</v>
          </cell>
          <cell r="G108">
            <v>0</v>
          </cell>
        </row>
        <row r="109">
          <cell r="B109">
            <v>9.6429695384432496E-2</v>
          </cell>
          <cell r="C109">
            <v>5.1054083952772257E-2</v>
          </cell>
          <cell r="D109">
            <v>1.6382942989020206</v>
          </cell>
          <cell r="E109">
            <v>2.387367497108063</v>
          </cell>
          <cell r="F109">
            <v>3.5672871512580202</v>
          </cell>
          <cell r="G109">
            <v>3.5675274270518669</v>
          </cell>
        </row>
        <row r="110">
          <cell r="B110">
            <v>4.1777579042015685</v>
          </cell>
          <cell r="C110">
            <v>7.6947416285957395</v>
          </cell>
          <cell r="D110">
            <v>7.7381533761800316</v>
          </cell>
          <cell r="E110">
            <v>7.9070924866616865</v>
          </cell>
          <cell r="F110">
            <v>6.9440020185458078</v>
          </cell>
          <cell r="G110">
            <v>6.7556616314847773</v>
          </cell>
        </row>
        <row r="111">
          <cell r="B111">
            <v>9.1319393276342868</v>
          </cell>
          <cell r="C111">
            <v>8.319332823327299</v>
          </cell>
          <cell r="D111">
            <v>7.2549537721523611</v>
          </cell>
          <cell r="E111">
            <v>6.8158452736539408</v>
          </cell>
          <cell r="F111">
            <v>7.0414592984835611</v>
          </cell>
          <cell r="G111">
            <v>2.621176921078042</v>
          </cell>
        </row>
        <row r="112">
          <cell r="B112">
            <v>2.6977508290963503</v>
          </cell>
          <cell r="C112">
            <v>3.1695375419164606</v>
          </cell>
          <cell r="D112">
            <v>3.2827435902987587</v>
          </cell>
          <cell r="E112">
            <v>3.3526607149636281</v>
          </cell>
          <cell r="F112">
            <v>3.5922295228135388</v>
          </cell>
          <cell r="G112">
            <v>3.7641485879816612</v>
          </cell>
        </row>
        <row r="113">
          <cell r="B113">
            <v>0.78533647234855097</v>
          </cell>
          <cell r="C113">
            <v>0.94126964318275208</v>
          </cell>
          <cell r="D113">
            <v>1.3147586972900631</v>
          </cell>
          <cell r="E113">
            <v>1.4161060356819664</v>
          </cell>
          <cell r="F113">
            <v>2.5406725457687753</v>
          </cell>
          <cell r="G113">
            <v>2.517868996700046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130.08059517771207</v>
          </cell>
          <cell r="C116">
            <v>136.40801231115589</v>
          </cell>
          <cell r="D116">
            <v>140.75453656804348</v>
          </cell>
          <cell r="E116">
            <v>140.14320932889282</v>
          </cell>
          <cell r="F116">
            <v>140.99688601255178</v>
          </cell>
          <cell r="G116">
            <v>138.56823059790352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26.981460660154699</v>
          </cell>
          <cell r="C224">
            <v>26.148846410480868</v>
          </cell>
          <cell r="D224">
            <v>26.854501041203534</v>
          </cell>
          <cell r="E224">
            <v>26.788071789318437</v>
          </cell>
          <cell r="F224">
            <v>27.303472613520377</v>
          </cell>
          <cell r="G224">
            <v>26.912137268678666</v>
          </cell>
        </row>
        <row r="231">
          <cell r="B231">
            <v>15.554058056722958</v>
          </cell>
          <cell r="C231">
            <v>14.364946933657983</v>
          </cell>
          <cell r="D231">
            <v>15.628679206967348</v>
          </cell>
          <cell r="E231">
            <v>9.7180138752936696</v>
          </cell>
          <cell r="F231">
            <v>3.6581400167611839</v>
          </cell>
          <cell r="G231">
            <v>1.5965723918440407</v>
          </cell>
        </row>
        <row r="233">
          <cell r="B233">
            <v>22.301580078100194</v>
          </cell>
          <cell r="C233">
            <v>26.376549752572821</v>
          </cell>
          <cell r="D233">
            <v>32.937588957602941</v>
          </cell>
          <cell r="E233">
            <v>40.16711596955561</v>
          </cell>
          <cell r="F233">
            <v>51.460902570809196</v>
          </cell>
          <cell r="G233">
            <v>89.913642691411752</v>
          </cell>
        </row>
        <row r="234">
          <cell r="B234">
            <v>52.110205707851861</v>
          </cell>
          <cell r="C234">
            <v>44.492626244871417</v>
          </cell>
          <cell r="D234">
            <v>40.292799307870894</v>
          </cell>
          <cell r="E234">
            <v>36.566386464447369</v>
          </cell>
          <cell r="F234">
            <v>18.981371207850611</v>
          </cell>
          <cell r="G234">
            <v>0.26380684128886173</v>
          </cell>
        </row>
        <row r="235">
          <cell r="B235">
            <v>42.951684856414154</v>
          </cell>
          <cell r="C235">
            <v>44.300827979439262</v>
          </cell>
          <cell r="D235">
            <v>42.949033616208453</v>
          </cell>
          <cell r="E235">
            <v>41.316832585649522</v>
          </cell>
          <cell r="F235">
            <v>34.665339632548729</v>
          </cell>
          <cell r="G235">
            <v>16.454541395317012</v>
          </cell>
        </row>
        <row r="236">
          <cell r="B236">
            <v>0</v>
          </cell>
          <cell r="C236">
            <v>0</v>
          </cell>
          <cell r="D236">
            <v>1.0218823028657127</v>
          </cell>
          <cell r="E236">
            <v>1.1320864967859048</v>
          </cell>
          <cell r="F236">
            <v>2.2097661744556376</v>
          </cell>
          <cell r="G236">
            <v>1.0460931075778439</v>
          </cell>
        </row>
        <row r="238">
          <cell r="B238">
            <v>0.12615358464155388</v>
          </cell>
          <cell r="C238">
            <v>6.0702484682079505E-2</v>
          </cell>
          <cell r="D238">
            <v>1.923114894873315</v>
          </cell>
          <cell r="E238">
            <v>2.8025701179969507</v>
          </cell>
          <cell r="F238">
            <v>4.1893071549435046</v>
          </cell>
          <cell r="G238">
            <v>4.1167247466002559</v>
          </cell>
        </row>
        <row r="239">
          <cell r="B239">
            <v>5.4655273282621808</v>
          </cell>
          <cell r="C239">
            <v>9.1489240366054823</v>
          </cell>
          <cell r="D239">
            <v>9.0834461345067758</v>
          </cell>
          <cell r="E239">
            <v>9.2822664085860165</v>
          </cell>
          <cell r="F239">
            <v>8.1548123564925721</v>
          </cell>
          <cell r="G239">
            <v>7.7956511860579729</v>
          </cell>
        </row>
        <row r="240">
          <cell r="B240">
            <v>9.652864107052757</v>
          </cell>
          <cell r="C240">
            <v>8.9170283348411328</v>
          </cell>
          <cell r="D240">
            <v>7.5572989940257642</v>
          </cell>
          <cell r="E240">
            <v>7.094363148222401</v>
          </cell>
          <cell r="F240">
            <v>7.330002274218244</v>
          </cell>
          <cell r="G240">
            <v>2.7288887054123232</v>
          </cell>
        </row>
        <row r="241">
          <cell r="B241">
            <v>2.8679974106463333</v>
          </cell>
          <cell r="C241">
            <v>3.3648288124271706</v>
          </cell>
          <cell r="D241">
            <v>3.4205447596285024</v>
          </cell>
          <cell r="E241">
            <v>3.4903486506025474</v>
          </cell>
          <cell r="F241">
            <v>3.7415594080746502</v>
          </cell>
          <cell r="G241">
            <v>3.9176821989460557</v>
          </cell>
        </row>
        <row r="242">
          <cell r="B242">
            <v>2.5068244970084019</v>
          </cell>
          <cell r="C242">
            <v>2.9279869274558936</v>
          </cell>
          <cell r="D242">
            <v>3.5033157869561879</v>
          </cell>
          <cell r="E242">
            <v>3.6111437382207732</v>
          </cell>
          <cell r="F242">
            <v>5.7739079959787762</v>
          </cell>
          <cell r="G242">
            <v>5.7223826103811746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3.4527285380527841</v>
          </cell>
          <cell r="C244">
            <v>8.5300635287098387</v>
          </cell>
          <cell r="D244">
            <v>9.2343091562418405</v>
          </cell>
          <cell r="E244">
            <v>11.703765314363421</v>
          </cell>
          <cell r="F244">
            <v>28.135249833939064</v>
          </cell>
          <cell r="G244">
            <v>31.924381991744855</v>
          </cell>
        </row>
        <row r="245">
          <cell r="B245">
            <v>157.06205583786675</v>
          </cell>
          <cell r="C245">
            <v>162.55685872163673</v>
          </cell>
          <cell r="D245">
            <v>167.60903760924703</v>
          </cell>
          <cell r="E245">
            <v>166.9312811182113</v>
          </cell>
          <cell r="F245">
            <v>168.30035862607215</v>
          </cell>
          <cell r="G245">
            <v>165.48036786658216</v>
          </cell>
        </row>
      </sheetData>
      <sheetData sheetId="46">
        <row r="21">
          <cell r="B21">
            <v>79.068629454385245</v>
          </cell>
          <cell r="C21">
            <v>77.918261438421411</v>
          </cell>
          <cell r="D21">
            <v>71.875743493345041</v>
          </cell>
          <cell r="E21">
            <v>40.944229307812606</v>
          </cell>
          <cell r="F21">
            <v>6.9018439881935487</v>
          </cell>
          <cell r="G21">
            <v>0.9175045766605443</v>
          </cell>
        </row>
        <row r="22">
          <cell r="B22">
            <v>116.27459441566036</v>
          </cell>
          <cell r="C22">
            <v>108.11591527812395</v>
          </cell>
          <cell r="D22">
            <v>87.105197784318392</v>
          </cell>
          <cell r="E22">
            <v>60.737436565924028</v>
          </cell>
          <cell r="F22">
            <v>37.783623235941292</v>
          </cell>
          <cell r="G22">
            <v>8.1855212420720775</v>
          </cell>
        </row>
        <row r="24">
          <cell r="B24">
            <v>0.28119200199572009</v>
          </cell>
          <cell r="C24">
            <v>0.3513805754699692</v>
          </cell>
          <cell r="D24">
            <v>5.9118801862683474</v>
          </cell>
          <cell r="E24">
            <v>7.1004573783364737</v>
          </cell>
          <cell r="F24">
            <v>1.555076448923661</v>
          </cell>
          <cell r="G24">
            <v>2.254051056442012</v>
          </cell>
        </row>
        <row r="25">
          <cell r="B25">
            <v>4.5847532521158483</v>
          </cell>
          <cell r="C25">
            <v>4.5368918530444748</v>
          </cell>
          <cell r="D25">
            <v>4.1931585563018441</v>
          </cell>
          <cell r="E25">
            <v>2.4195793348998968</v>
          </cell>
          <cell r="F25">
            <v>4.9889069728096116</v>
          </cell>
          <cell r="G25">
            <v>4.620648107390064</v>
          </cell>
        </row>
        <row r="26">
          <cell r="B26">
            <v>2.977884556866063</v>
          </cell>
          <cell r="C26">
            <v>2.9722922424825922</v>
          </cell>
          <cell r="D26">
            <v>2.9721140953225373</v>
          </cell>
          <cell r="E26">
            <v>2.7049026994919494</v>
          </cell>
          <cell r="F26">
            <v>3.3702023331337503</v>
          </cell>
          <cell r="G26">
            <v>17.159011531211998</v>
          </cell>
        </row>
        <row r="27">
          <cell r="B27">
            <v>2.6288607717612177E-2</v>
          </cell>
          <cell r="C27">
            <v>5.8496257996455435E-2</v>
          </cell>
          <cell r="D27">
            <v>0.10511841144778253</v>
          </cell>
          <cell r="E27">
            <v>3.3190877017906316E-2</v>
          </cell>
          <cell r="F27">
            <v>3.1198989086711742E-2</v>
          </cell>
          <cell r="G27">
            <v>4.4649498688858452E-2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6.9181432010391664</v>
          </cell>
          <cell r="F32">
            <v>12.091651779521667</v>
          </cell>
          <cell r="G32">
            <v>12.10414911277109</v>
          </cell>
        </row>
      </sheetData>
      <sheetData sheetId="47">
        <row r="53">
          <cell r="B53">
            <v>2.9399279451395879</v>
          </cell>
          <cell r="C53">
            <v>2.5186371595609023</v>
          </cell>
          <cell r="D53">
            <v>2.4108113718339084</v>
          </cell>
          <cell r="E53">
            <v>2.3130215930828446</v>
          </cell>
          <cell r="F53">
            <v>2.3247716594152008</v>
          </cell>
          <cell r="G53">
            <v>2.3477769144157872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6.6905396716215675</v>
          </cell>
          <cell r="C55">
            <v>6.0129893350195509</v>
          </cell>
          <cell r="D55">
            <v>5.5822907053011583</v>
          </cell>
          <cell r="E55">
            <v>4.8569727015046738</v>
          </cell>
          <cell r="F55">
            <v>4.0759348173256429</v>
          </cell>
          <cell r="G55">
            <v>3.1638649331345348</v>
          </cell>
        </row>
        <row r="56">
          <cell r="B56">
            <v>3.9120223584302805</v>
          </cell>
          <cell r="C56">
            <v>3.3605589764033104</v>
          </cell>
          <cell r="D56">
            <v>3.52397042981316</v>
          </cell>
          <cell r="E56">
            <v>3.0490033904934699</v>
          </cell>
          <cell r="F56">
            <v>2.016981158699314</v>
          </cell>
          <cell r="G56">
            <v>0.72788291097999958</v>
          </cell>
        </row>
        <row r="57">
          <cell r="B57">
            <v>7.3708880800710563</v>
          </cell>
          <cell r="C57">
            <v>6.5831355458306913</v>
          </cell>
          <cell r="D57">
            <v>6.3500426662037821</v>
          </cell>
          <cell r="E57">
            <v>5.8576059946958736</v>
          </cell>
          <cell r="F57">
            <v>4.0975570251507705</v>
          </cell>
          <cell r="G57">
            <v>1.3485871999719961</v>
          </cell>
        </row>
        <row r="58">
          <cell r="B58">
            <v>14.551304126852656</v>
          </cell>
          <cell r="C58">
            <v>14.00106334218699</v>
          </cell>
          <cell r="D58">
            <v>12.33084133990511</v>
          </cell>
          <cell r="E58">
            <v>8.1556272275946604</v>
          </cell>
          <cell r="F58">
            <v>3.5473220804253884</v>
          </cell>
          <cell r="G58">
            <v>0.80575682504409873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-1.5792299742053237</v>
          </cell>
          <cell r="G59">
            <v>-4.9605182614101411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-0.52539644576230615</v>
          </cell>
          <cell r="G60">
            <v>-3.3845048914484281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-3.6126104398832071E-2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-5.6104352168847953E-3</v>
          </cell>
          <cell r="G62">
            <v>-7.243123700456172E-3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-1.4994389165713347E-3</v>
          </cell>
          <cell r="G63">
            <v>-1.9728229521958431E-2</v>
          </cell>
        </row>
        <row r="77">
          <cell r="B77">
            <v>0.83331735423152076</v>
          </cell>
          <cell r="C77">
            <v>1.9047412583548275</v>
          </cell>
        </row>
        <row r="78">
          <cell r="B78">
            <v>0.27233809660762975</v>
          </cell>
          <cell r="C78">
            <v>0.69133863269177198</v>
          </cell>
        </row>
        <row r="79">
          <cell r="B79">
            <v>0.98913450085773369</v>
          </cell>
          <cell r="C79">
            <v>5.7971757110925584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="78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0" sqref="B10"/>
    </sheetView>
  </sheetViews>
  <sheetFormatPr defaultColWidth="11" defaultRowHeight="15.6" x14ac:dyDescent="0.3"/>
  <cols>
    <col min="1" max="1" width="11.5" bestFit="1" customWidth="1"/>
    <col min="2" max="2" width="26.19921875" bestFit="1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3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STEM_to_Premise_AGS_1116</v>
      </c>
      <c r="C2" s="2" t="s">
        <v>7</v>
      </c>
      <c r="D2" s="2" t="s">
        <v>15</v>
      </c>
      <c r="E2" s="2" t="s">
        <v>8</v>
      </c>
      <c r="F2" s="3">
        <f>F3+F8+F11+F12+F16+F17+F18+F19</f>
        <v>299.37350398786106</v>
      </c>
      <c r="G2" s="3">
        <f t="shared" ref="G2:K2" si="0">G3+G8+G11+G12+G16+G17+G18+G19</f>
        <v>294.57541886315329</v>
      </c>
      <c r="H2" s="3">
        <f t="shared" si="0"/>
        <v>341.81650870380514</v>
      </c>
      <c r="I2" s="3">
        <f t="shared" si="0"/>
        <v>368.39501848483985</v>
      </c>
      <c r="J2" s="3">
        <f t="shared" si="0"/>
        <v>433.13491782644638</v>
      </c>
      <c r="K2" s="3">
        <f t="shared" si="0"/>
        <v>572.02954157985903</v>
      </c>
    </row>
    <row r="3" spans="1:13" x14ac:dyDescent="0.3">
      <c r="A3" s="5" t="str">
        <f>A2</f>
        <v>STEM</v>
      </c>
      <c r="B3" s="5" t="str">
        <f t="shared" ref="B3" ca="1" si="1">B2</f>
        <v>STEM_to_Premise_AGS_1116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44.771479345929876</v>
      </c>
      <c r="G3" s="1">
        <f t="shared" ref="G3:K3" si="3">SUM(G4:G7)</f>
        <v>47.254329497841276</v>
      </c>
      <c r="H3" s="1">
        <f t="shared" si="3"/>
        <v>47.337107903178023</v>
      </c>
      <c r="I3" s="1">
        <f t="shared" si="3"/>
        <v>48.680897175871657</v>
      </c>
      <c r="J3" s="1">
        <f t="shared" si="3"/>
        <v>50.869092114500269</v>
      </c>
      <c r="K3" s="1">
        <f t="shared" si="3"/>
        <v>63.766363052028616</v>
      </c>
    </row>
    <row r="4" spans="1:13" x14ac:dyDescent="0.3">
      <c r="A4" s="5" t="str">
        <f t="shared" ref="A4:A53" si="4">A3</f>
        <v>STEM</v>
      </c>
      <c r="B4" s="5" t="str">
        <f t="shared" ref="B4:B60" ca="1" si="5">B3</f>
        <v>STEM_to_Premise_AGS_1116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10.182662751380146</v>
      </c>
      <c r="G4" s="1" cm="1">
        <f t="array" ref="G4">SUMPRODUCT(("RNWWOD1"=[1]OUT_PrimaryEnergyCons!$A$1:$A$1000)*1,[1]OUT_PrimaryEnergyCons!E$1:E$1000)</f>
        <v>11.153161156635324</v>
      </c>
      <c r="H4" s="1" cm="1">
        <f t="array" ref="H4">SUMPRODUCT(("RNWWOD1"=[1]OUT_PrimaryEnergyCons!$A$1:$A$1000)*1,[1]OUT_PrimaryEnergyCons!F$1:F$1000)</f>
        <v>12.609147550116685</v>
      </c>
      <c r="I4" s="1" cm="1">
        <f t="array" ref="I4">SUMPRODUCT(("RNWWOD1"=[1]OUT_PrimaryEnergyCons!$A$1:$A$1000)*1,[1]OUT_PrimaryEnergyCons!G$1:G$1000)</f>
        <v>15.035736951774055</v>
      </c>
      <c r="J4" s="1" cm="1">
        <f t="array" ref="J4">SUMPRODUCT(("RNWWOD1"=[1]OUT_PrimaryEnergyCons!$A$1:$A$1000)*1,[1]OUT_PrimaryEnergyCons!H$1:H$1000)</f>
        <v>17.462744785033426</v>
      </c>
      <c r="K4" s="1" cm="1">
        <f t="array" ref="K4">SUMPRODUCT(("RNWWOD1"=[1]OUT_PrimaryEnergyCons!$A$1:$A$1000)*1,[1]OUT_PrimaryEnergyCons!I$1:I$1000)</f>
        <v>17.464067862512948</v>
      </c>
    </row>
    <row r="5" spans="1:13" x14ac:dyDescent="0.3">
      <c r="A5" s="5" t="str">
        <f t="shared" si="4"/>
        <v>STEM</v>
      </c>
      <c r="B5" s="5" t="str">
        <f t="shared" ca="1" si="5"/>
        <v>STEM_to_Premise_AGS_1116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7.4595380026560338</v>
      </c>
      <c r="G5" s="1" cm="1">
        <f t="array" ref="G5">SUMPRODUCT(("RNWWOD2"=[1]OUT_PrimaryEnergyCons!$A$1:$A$1000)*1,[1]OUT_PrimaryEnergyCons!E$1:E$1000)</f>
        <v>8.0032350485518382</v>
      </c>
      <c r="H5" s="1" cm="1">
        <f t="array" ref="H5">SUMPRODUCT(("RNWWOD2"=[1]OUT_PrimaryEnergyCons!$A$1:$A$1000)*1,[1]OUT_PrimaryEnergyCons!F$1:F$1000)</f>
        <v>8.8190487165448861</v>
      </c>
      <c r="I5" s="1" cm="1">
        <f t="array" ref="I5">SUMPRODUCT(("RNWWOD2"=[1]OUT_PrimaryEnergyCons!$A$1:$A$1000)*1,[1]OUT_PrimaryEnergyCons!G$1:G$1000)</f>
        <v>10.178673109613605</v>
      </c>
      <c r="J5" s="1" cm="1">
        <f t="array" ref="J5">SUMPRODUCT(("RNWWOD2"=[1]OUT_PrimaryEnergyCons!$A$1:$A$1000)*1,[1]OUT_PrimaryEnergyCons!H$1:H$1000)</f>
        <v>10.231604721585933</v>
      </c>
      <c r="K5" s="1" cm="1">
        <f t="array" ref="K5">SUMPRODUCT(("RNWWOD2"=[1]OUT_PrimaryEnergyCons!$A$1:$A$1000)*1,[1]OUT_PrimaryEnergyCons!I$1:I$1000)</f>
        <v>7.6187200861638713</v>
      </c>
      <c r="M5" s="1"/>
    </row>
    <row r="6" spans="1:13" x14ac:dyDescent="0.3">
      <c r="A6" s="5" t="str">
        <f t="shared" si="4"/>
        <v>STEM</v>
      </c>
      <c r="B6" s="5" t="str">
        <f t="shared" ca="1" si="5"/>
        <v>STEM_to_Premise_AGS_1116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2.6228382246258759</v>
      </c>
      <c r="G6" s="1" cm="1">
        <f t="array" ref="G6">SUMPRODUCT(("RNWWOD3"=[1]OUT_PrimaryEnergyCons!$A$1:$A$1000)*1,[1]OUT_PrimaryEnergyCons!E$1:E$1000)</f>
        <v>3.2650407474674181</v>
      </c>
      <c r="H6" s="1" cm="1">
        <f t="array" ref="H6">SUMPRODUCT(("RNWWOD3"=[1]OUT_PrimaryEnergyCons!$A$1:$A$1000)*1,[1]OUT_PrimaryEnergyCons!F$1:F$1000)</f>
        <v>4.2289132923292483</v>
      </c>
      <c r="I6" s="1" cm="1">
        <f t="array" ref="I6">SUMPRODUCT(("RNWWOD3"=[1]OUT_PrimaryEnergyCons!$A$1:$A$1000)*1,[1]OUT_PrimaryEnergyCons!G$1:G$1000)</f>
        <v>5.8351986096709023</v>
      </c>
      <c r="J6" s="1" cm="1">
        <f t="array" ref="J6">SUMPRODUCT(("RNWWOD3"=[1]OUT_PrimaryEnergyCons!$A$1:$A$1000)*1,[1]OUT_PrimaryEnergyCons!H$1:H$1000)</f>
        <v>6.3813719089813938</v>
      </c>
      <c r="K6" s="1" cm="1">
        <f t="array" ref="K6">SUMPRODUCT(("RNWWOD3"=[1]OUT_PrimaryEnergyCons!$A$1:$A$1000)*1,[1]OUT_PrimaryEnergyCons!I$1:I$1000)</f>
        <v>4.2618160133285947</v>
      </c>
      <c r="M6" s="1"/>
    </row>
    <row r="7" spans="1:13" x14ac:dyDescent="0.3">
      <c r="A7" s="5" t="str">
        <f t="shared" si="4"/>
        <v>STEM</v>
      </c>
      <c r="B7" s="5" t="str">
        <f t="shared" ca="1" si="5"/>
        <v>STEM_to_Premise_AGS_1116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24.506440367267817</v>
      </c>
      <c r="G7" s="1" cm="1">
        <f t="array" ref="G7">SUMPRODUCT(("RNWWOD4"=[1]OUT_PrimaryEnergyCons!$A$1:$A$1000)*1+("RNWWOD5"=[1]OUT_PrimaryEnergyCons!$A$1:$A$1000)*1,[1]OUT_PrimaryEnergyCons!E$1:E$1000)</f>
        <v>24.832892545186695</v>
      </c>
      <c r="H7" s="1" cm="1">
        <f t="array" ref="H7">SUMPRODUCT(("RNWWOD4"=[1]OUT_PrimaryEnergyCons!$A$1:$A$1000)*1+("RNWWOD5"=[1]OUT_PrimaryEnergyCons!$A$1:$A$1000)*1,[1]OUT_PrimaryEnergyCons!F$1:F$1000)</f>
        <v>21.679998344187201</v>
      </c>
      <c r="I7" s="1" cm="1">
        <f t="array" ref="I7">SUMPRODUCT(("RNWWOD4"=[1]OUT_PrimaryEnergyCons!$A$1:$A$1000)*1+("RNWWOD5"=[1]OUT_PrimaryEnergyCons!$A$1:$A$1000)*1,[1]OUT_PrimaryEnergyCons!G$1:G$1000)</f>
        <v>17.631288504813092</v>
      </c>
      <c r="J7" s="1" cm="1">
        <f t="array" ref="J7">SUMPRODUCT(("RNWWOD4"=[1]OUT_PrimaryEnergyCons!$A$1:$A$1000)*1+("RNWWOD5"=[1]OUT_PrimaryEnergyCons!$A$1:$A$1000)*1,[1]OUT_PrimaryEnergyCons!H$1:H$1000)</f>
        <v>16.793370698899516</v>
      </c>
      <c r="K7" s="1" cm="1">
        <f t="array" ref="K7">SUMPRODUCT(("RNWWOD4"=[1]OUT_PrimaryEnergyCons!$A$1:$A$1000)*1+("RNWWOD5"=[1]OUT_PrimaryEnergyCons!$A$1:$A$1000)*1,[1]OUT_PrimaryEnergyCons!I$1:I$1000)</f>
        <v>34.421759090023201</v>
      </c>
      <c r="M7" s="1"/>
    </row>
    <row r="8" spans="1:13" x14ac:dyDescent="0.3">
      <c r="A8" s="5" t="str">
        <f t="shared" si="4"/>
        <v>STEM</v>
      </c>
      <c r="B8" s="5" t="str">
        <f t="shared" ca="1" si="5"/>
        <v>STEM_to_Premise_AGS_1116</v>
      </c>
      <c r="C8" s="5" t="str">
        <f t="shared" si="6"/>
        <v>CH</v>
      </c>
      <c r="D8" t="s">
        <v>772</v>
      </c>
      <c r="E8" t="s">
        <v>8</v>
      </c>
      <c r="F8" s="1">
        <f>SUM(F9:F10)</f>
        <v>69.412484950527656</v>
      </c>
      <c r="G8" s="1">
        <f t="shared" ref="G8:K8" si="7">SUM(G9:G10)</f>
        <v>69.665458668775074</v>
      </c>
      <c r="H8" s="1">
        <f t="shared" si="7"/>
        <v>69.272326455453296</v>
      </c>
      <c r="I8" s="1">
        <f t="shared" si="7"/>
        <v>68.960914477243435</v>
      </c>
      <c r="J8" s="1">
        <f t="shared" si="7"/>
        <v>69.209967056736176</v>
      </c>
      <c r="K8" s="1">
        <f t="shared" si="7"/>
        <v>70.311765854717933</v>
      </c>
      <c r="M8" s="1"/>
    </row>
    <row r="9" spans="1:13" x14ac:dyDescent="0.3">
      <c r="A9" s="5" t="str">
        <f t="shared" si="4"/>
        <v>STEM</v>
      </c>
      <c r="B9" s="5" t="str">
        <f t="shared" ca="1" si="5"/>
        <v>STEM_to_Premise_AGS_1116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35.625280136127373</v>
      </c>
      <c r="G9" s="1" cm="1">
        <f t="array" ref="G9">SUMPRODUCT(("RNNWWST1"=[1]OUT_PrimaryEnergyCons!$A$1:$A$1000)*1,[1]OUT_PrimaryEnergyCons!E$1:E$1000)</f>
        <v>35.883283140396451</v>
      </c>
      <c r="H9" s="1" cm="1">
        <f t="array" ref="H9">SUMPRODUCT(("RNNWWST1"=[1]OUT_PrimaryEnergyCons!$A$1:$A$1000)*1,[1]OUT_PrimaryEnergyCons!F$1:F$1000)</f>
        <v>35.490436761489121</v>
      </c>
      <c r="I9" s="1" cm="1">
        <f t="array" ref="I9">SUMPRODUCT(("RNNWWST1"=[1]OUT_PrimaryEnergyCons!$A$1:$A$1000)*1,[1]OUT_PrimaryEnergyCons!G$1:G$1000)</f>
        <v>35.04054076515343</v>
      </c>
      <c r="J9" s="1" cm="1">
        <f t="array" ref="J9">SUMPRODUCT(("RNNWWST1"=[1]OUT_PrimaryEnergyCons!$A$1:$A$1000)*1,[1]OUT_PrimaryEnergyCons!H$1:H$1000)</f>
        <v>35.16365627626778</v>
      </c>
      <c r="K9" s="1" cm="1">
        <f t="array" ref="K9">SUMPRODUCT(("RNNWWST1"=[1]OUT_PrimaryEnergyCons!$A$1:$A$1000)*1,[1]OUT_PrimaryEnergyCons!I$1:I$1000)</f>
        <v>35.604630514711644</v>
      </c>
    </row>
    <row r="10" spans="1:13" x14ac:dyDescent="0.3">
      <c r="A10" s="5" t="str">
        <f t="shared" si="4"/>
        <v>STEM</v>
      </c>
      <c r="B10" s="5" t="str">
        <f t="shared" ca="1" si="5"/>
        <v>STEM_to_Premise_AGS_1116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33.787204814400283</v>
      </c>
      <c r="G10" s="1" cm="1">
        <f t="array" ref="G10">SUMPRODUCT(("RNWWST1"=[1]OUT_PrimaryEnergyCons!$A$1:$A$1000)*1,[1]OUT_PrimaryEnergyCons!E$1:E$1000)</f>
        <v>33.782175528378616</v>
      </c>
      <c r="H10" s="1" cm="1">
        <f t="array" ref="H10">SUMPRODUCT(("RNWWST1"=[1]OUT_PrimaryEnergyCons!$A$1:$A$1000)*1,[1]OUT_PrimaryEnergyCons!F$1:F$1000)</f>
        <v>33.781889693964175</v>
      </c>
      <c r="I10" s="1" cm="1">
        <f t="array" ref="I10">SUMPRODUCT(("RNWWST1"=[1]OUT_PrimaryEnergyCons!$A$1:$A$1000)*1,[1]OUT_PrimaryEnergyCons!G$1:G$1000)</f>
        <v>33.920373712090004</v>
      </c>
      <c r="J10" s="1" cm="1">
        <f t="array" ref="J10">SUMPRODUCT(("RNWWST1"=[1]OUT_PrimaryEnergyCons!$A$1:$A$1000)*1,[1]OUT_PrimaryEnergyCons!H$1:H$1000)</f>
        <v>34.046310780468396</v>
      </c>
      <c r="K10" s="1" cm="1">
        <f t="array" ref="K10">SUMPRODUCT(("RNWWST1"=[1]OUT_PrimaryEnergyCons!$A$1:$A$1000)*1,[1]OUT_PrimaryEnergyCons!I$1:I$1000)</f>
        <v>34.707135340006289</v>
      </c>
      <c r="M10" s="1"/>
    </row>
    <row r="11" spans="1:13" x14ac:dyDescent="0.3">
      <c r="A11" s="5" t="str">
        <f t="shared" si="4"/>
        <v>STEM</v>
      </c>
      <c r="B11" s="5" t="str">
        <f t="shared" ca="1" si="5"/>
        <v>STEM_to_Premise_AGS_1116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3.7994452885914214</v>
      </c>
      <c r="G11" s="1" cm="1">
        <f t="array" ref="G11">SUMPRODUCT(("mnr"=[1]OUT_PrimaryEnergyCons!$C$1:$C$1000)*1,[1]OUT_PrimaryEnergyCons!E$1:E$1000)</f>
        <v>12.330032064982984</v>
      </c>
      <c r="H11" s="1" cm="1">
        <f t="array" ref="H11">SUMPRODUCT(("mnr"=[1]OUT_PrimaryEnergyCons!$C$1:$C$1000)*1,[1]OUT_PrimaryEnergyCons!F$1:F$1000)</f>
        <v>15.339863790780822</v>
      </c>
      <c r="I11" s="1" cm="1">
        <f t="array" ref="I11">SUMPRODUCT(("mnr"=[1]OUT_PrimaryEnergyCons!$C$1:$C$1000)*1,[1]OUT_PrimaryEnergyCons!G$1:G$1000)</f>
        <v>16.704968778100817</v>
      </c>
      <c r="J11" s="1" cm="1">
        <f t="array" ref="J11">SUMPRODUCT(("mnr"=[1]OUT_PrimaryEnergyCons!$C$1:$C$1000)*1,[1]OUT_PrimaryEnergyCons!H$1:H$1000)</f>
        <v>18.039266400606905</v>
      </c>
      <c r="K11" s="1" cm="1">
        <f t="array" ref="K11">SUMPRODUCT(("mnr"=[1]OUT_PrimaryEnergyCons!$C$1:$C$1000)*1,[1]OUT_PrimaryEnergyCons!I$1:I$1000)</f>
        <v>27.000413056310595</v>
      </c>
    </row>
    <row r="12" spans="1:13" x14ac:dyDescent="0.3">
      <c r="A12" s="5" t="str">
        <f t="shared" si="4"/>
        <v>STEM</v>
      </c>
      <c r="B12" s="5" t="str">
        <f t="shared" ca="1" si="5"/>
        <v>STEM_to_Premise_AGS_1116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149.43229407796187</v>
      </c>
      <c r="G12" s="1">
        <f t="shared" ref="G12:K12" si="8">SUM(G13:G15)</f>
        <v>126.01052141344455</v>
      </c>
      <c r="H12" s="1">
        <f t="shared" si="8"/>
        <v>145.92011591455571</v>
      </c>
      <c r="I12" s="1">
        <f t="shared" si="8"/>
        <v>150.4903234798916</v>
      </c>
      <c r="J12" s="1">
        <f t="shared" si="8"/>
        <v>151.6825298426171</v>
      </c>
      <c r="K12" s="1">
        <f t="shared" si="8"/>
        <v>152.18277625697914</v>
      </c>
    </row>
    <row r="13" spans="1:13" x14ac:dyDescent="0.3">
      <c r="A13" s="5" t="str">
        <f t="shared" si="4"/>
        <v>STEM</v>
      </c>
      <c r="B13" s="5" t="str">
        <f t="shared" ca="1" si="5"/>
        <v>STEM_to_Premise_AGS_1116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66.746132045539611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49.799993059438464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68.284279792161243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69.939720387041064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70.164035312251229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69.178163515576344</v>
      </c>
    </row>
    <row r="14" spans="1:13" x14ac:dyDescent="0.3">
      <c r="A14" s="5" t="str">
        <f t="shared" si="4"/>
        <v>STEM</v>
      </c>
      <c r="B14" s="5" t="str">
        <f t="shared" ca="1" si="5"/>
        <v>STEM_to_Premise_AGS_1116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66.633307444366508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55.76658172563959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65.80515028768589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64.762569721013634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65.14885262096152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66.135146160070462</v>
      </c>
    </row>
    <row r="15" spans="1:13" x14ac:dyDescent="0.3">
      <c r="A15" s="5" t="str">
        <f t="shared" si="4"/>
        <v>STEM</v>
      </c>
      <c r="B15" s="5" t="str">
        <f t="shared" ca="1" si="5"/>
        <v>STEM_to_Premise_AGS_1116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16.052854588055748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20.443946628366508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11.830685834708548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15.788033371836915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16.369641909404347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16.869466581332347</v>
      </c>
    </row>
    <row r="16" spans="1:13" x14ac:dyDescent="0.3">
      <c r="A16" s="5" t="str">
        <f t="shared" si="4"/>
        <v>STEM</v>
      </c>
      <c r="B16" s="5" t="str">
        <f t="shared" ca="1" si="5"/>
        <v>STEM_to_Premise_AGS_1116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16.524162702230754</v>
      </c>
      <c r="H16" s="1" cm="1">
        <f t="array" ref="H16">SUMPRODUCT(ISNUMBER(SEARCH("SOL",[1]OUT_PrimaryEnergyCons!$C$1:$C$1000))*1,[1]OUT_PrimaryEnergyCons!F$1:F$1000)</f>
        <v>33.179245007384282</v>
      </c>
      <c r="I16" s="1" cm="1">
        <f t="array" ref="I16">SUMPRODUCT(ISNUMBER(SEARCH("SOL",[1]OUT_PrimaryEnergyCons!$C$1:$C$1000))*1,[1]OUT_PrimaryEnergyCons!G$1:G$1000)</f>
        <v>41.445658184301045</v>
      </c>
      <c r="J16" s="1" cm="1">
        <f t="array" ref="J16">SUMPRODUCT(ISNUMBER(SEARCH("SOL",[1]OUT_PrimaryEnergyCons!$C$1:$C$1000))*1,[1]OUT_PrimaryEnergyCons!H$1:H$1000)</f>
        <v>85.571470253069535</v>
      </c>
      <c r="K16" s="1" cm="1">
        <f t="array" ref="K16">SUMPRODUCT(ISNUMBER(SEARCH("SOL",[1]OUT_PrimaryEnergyCons!$C$1:$C$1000))*1,[1]OUT_PrimaryEnergyCons!I$1:I$1000)</f>
        <v>114.74208643097393</v>
      </c>
    </row>
    <row r="17" spans="1:18" x14ac:dyDescent="0.3">
      <c r="A17" s="5" t="str">
        <f t="shared" si="4"/>
        <v>STEM</v>
      </c>
      <c r="B17" s="5" t="str">
        <f t="shared" ca="1" si="5"/>
        <v>STEM_to_Premise_AGS_1116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0.5262769395341812</v>
      </c>
      <c r="G17" s="1" cm="1">
        <f t="array" ref="G17">SUMPRODUCT(ISNUMBER(SEARCH("wnd",[1]OUT_PrimaryEnergyCons!$C$1:$C$1000))*1,[1]OUT_PrimaryEnergyCons!E$1:E$1000)</f>
        <v>0.54756703685748875</v>
      </c>
      <c r="H17" s="1" cm="1">
        <f t="array" ref="H17">SUMPRODUCT(ISNUMBER(SEARCH("wnd",[1]OUT_PrimaryEnergyCons!$C$1:$C$1000))*1,[1]OUT_PrimaryEnergyCons!F$1:F$1000)</f>
        <v>1.9602263059757248</v>
      </c>
      <c r="I17" s="1" cm="1">
        <f t="array" ref="I17">SUMPRODUCT(ISNUMBER(SEARCH("wnd",[1]OUT_PrimaryEnergyCons!$C$1:$C$1000))*1,[1]OUT_PrimaryEnergyCons!G$1:G$1000)</f>
        <v>4.4758418973165481</v>
      </c>
      <c r="J17" s="1" cm="1">
        <f t="array" ref="J17">SUMPRODUCT(ISNUMBER(SEARCH("wnd",[1]OUT_PrimaryEnergyCons!$C$1:$C$1000))*1,[1]OUT_PrimaryEnergyCons!H$1:H$1000)</f>
        <v>9.8162488945401858</v>
      </c>
      <c r="K17" s="1" cm="1">
        <f t="array" ref="K17">SUMPRODUCT(ISNUMBER(SEARCH("wnd",[1]OUT_PrimaryEnergyCons!$C$1:$C$1000))*1,[1]OUT_PrimaryEnergyCons!I$1:I$1000)</f>
        <v>15.990350927168596</v>
      </c>
    </row>
    <row r="18" spans="1:18" x14ac:dyDescent="0.3">
      <c r="A18" s="5" t="str">
        <f t="shared" si="4"/>
        <v>STEM</v>
      </c>
      <c r="B18" s="5" t="str">
        <f t="shared" ca="1" si="5"/>
        <v>STEM_to_Premise_AGS_1116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18.875077976242856</v>
      </c>
      <c r="G18" s="1">
        <f>[1]Overview!C$9-G19</f>
        <v>22.243347479021153</v>
      </c>
      <c r="H18" s="1">
        <f>[1]Overview!D$9-H19</f>
        <v>28.80762332647733</v>
      </c>
      <c r="I18" s="1">
        <f>[1]Overview!E$9-I19</f>
        <v>35.637969400419045</v>
      </c>
      <c r="J18" s="1">
        <f>[1]Overview!F$9-J19</f>
        <v>45.927937036749583</v>
      </c>
      <c r="K18" s="1">
        <f>[1]Overview!G$9-K19</f>
        <v>77.940430134657007</v>
      </c>
    </row>
    <row r="19" spans="1:18" x14ac:dyDescent="0.3">
      <c r="A19" s="5" t="str">
        <f t="shared" si="4"/>
        <v>STEM</v>
      </c>
      <c r="B19" s="5" t="str">
        <f t="shared" ca="1" si="5"/>
        <v>STEM_to_Premise_AGS_1116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1.9984450916956706</v>
      </c>
      <c r="J19" s="1">
        <f>+[1]Overview!F$28</f>
        <v>2.0184062276266039</v>
      </c>
      <c r="K19" s="1">
        <f>+[1]Overview!G$28</f>
        <v>50.095355867023173</v>
      </c>
    </row>
    <row r="20" spans="1:18" x14ac:dyDescent="0.3">
      <c r="A20" s="9" t="str">
        <f t="shared" si="4"/>
        <v>STEM</v>
      </c>
      <c r="B20" s="9" t="str">
        <f t="shared" ca="1" si="5"/>
        <v>STEM_to_Premise_AGS_1116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795.39311770553581</v>
      </c>
      <c r="G20" s="3">
        <f t="shared" si="9"/>
        <v>702.54634821216814</v>
      </c>
      <c r="H20" s="3">
        <f t="shared" si="9"/>
        <v>623.75703455988321</v>
      </c>
      <c r="I20" s="3">
        <f t="shared" si="9"/>
        <v>525.26685222438437</v>
      </c>
      <c r="J20" s="3">
        <f t="shared" si="9"/>
        <v>311.55567788346423</v>
      </c>
      <c r="K20" s="3">
        <f t="shared" si="9"/>
        <v>106.05568453507888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4"/>
        <v>STEM</v>
      </c>
      <c r="B21" s="5" t="str">
        <f t="shared" ca="1" si="5"/>
        <v>STEM_to_Premise_AGS_1116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3.6612843325246067</v>
      </c>
      <c r="G21" s="1" cm="1">
        <f t="array" ref="G21">SUMPRODUCT(("COA"=[1]OUT_PrimaryEnergyCons!$C$4:$C$10000)*1,[1]OUT_PrimaryEnergyCons!E$4:E$10000)</f>
        <v>3.5659190250996158</v>
      </c>
      <c r="H21" s="1" cm="1">
        <f t="array" ref="H21">SUMPRODUCT(("COA"=[1]OUT_PrimaryEnergyCons!$C$4:$C$10000)*1,[1]OUT_PrimaryEnergyCons!F$4:F$10000)</f>
        <v>0.42756863210826962</v>
      </c>
      <c r="I21" s="1" cm="1">
        <f t="array" ref="I21">SUMPRODUCT(("COA"=[1]OUT_PrimaryEnergyCons!$C$4:$C$10000)*1,[1]OUT_PrimaryEnergyCons!G$4:G$10000)</f>
        <v>0.13249742840060902</v>
      </c>
      <c r="J21" s="1" cm="1">
        <f t="array" ref="J21">SUMPRODUCT(("COA"=[1]OUT_PrimaryEnergyCons!$C$4:$C$10000)*1,[1]OUT_PrimaryEnergyCons!H$4:H$10000)</f>
        <v>8.2337867418338304E-2</v>
      </c>
      <c r="K21" s="1" cm="1">
        <f t="array" ref="K21">SUMPRODUCT(("COA"=[1]OUT_PrimaryEnergyCons!$C$4:$C$10000)*1,[1]OUT_PrimaryEnergyCons!I$4:I$10000)</f>
        <v>2.7570195085192081E-2</v>
      </c>
    </row>
    <row r="22" spans="1:18" x14ac:dyDescent="0.3">
      <c r="A22" s="5" t="str">
        <f t="shared" si="4"/>
        <v>STEM</v>
      </c>
      <c r="B22" s="5" t="str">
        <f t="shared" ca="1" si="5"/>
        <v>STEM_to_Premise_AGS_1116</v>
      </c>
      <c r="C22" s="5" t="str">
        <f t="shared" si="6"/>
        <v>CH</v>
      </c>
      <c r="D22" t="s">
        <v>780</v>
      </c>
      <c r="E22" t="s">
        <v>8</v>
      </c>
      <c r="F22" s="1">
        <f>F23+F29</f>
        <v>316.18489763480937</v>
      </c>
      <c r="G22" s="1">
        <f t="shared" ref="G22:K22" si="10">G23+G29</f>
        <v>288.84439876517979</v>
      </c>
      <c r="H22" s="1">
        <f t="shared" si="10"/>
        <v>249.94770844310941</v>
      </c>
      <c r="I22" s="1">
        <f t="shared" si="10"/>
        <v>175.8174869106993</v>
      </c>
      <c r="J22" s="1">
        <f t="shared" si="10"/>
        <v>85.259171866307824</v>
      </c>
      <c r="K22" s="1">
        <f t="shared" si="10"/>
        <v>25.993237809404281</v>
      </c>
    </row>
    <row r="23" spans="1:18" x14ac:dyDescent="0.3">
      <c r="A23" s="5" t="str">
        <f t="shared" ref="A23" si="11">A22</f>
        <v>STEM</v>
      </c>
      <c r="B23" s="5" t="str">
        <f t="shared" ref="B23" ca="1" si="12">B22</f>
        <v>STEM_to_Premise_AGS_1116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309.01083490493517</v>
      </c>
      <c r="G23" s="1">
        <f t="shared" ref="G23:K23" si="14">SUM(G24:G28)</f>
        <v>281.51350669086366</v>
      </c>
      <c r="H23" s="1">
        <f t="shared" si="14"/>
        <v>243.07958092487422</v>
      </c>
      <c r="I23" s="1">
        <f t="shared" si="14"/>
        <v>170.15521816999819</v>
      </c>
      <c r="J23" s="1">
        <f t="shared" si="14"/>
        <v>75.318144332313381</v>
      </c>
      <c r="K23" s="1">
        <f t="shared" si="14"/>
        <v>0</v>
      </c>
    </row>
    <row r="24" spans="1:18" x14ac:dyDescent="0.3">
      <c r="A24" s="5" t="str">
        <f>A22</f>
        <v>STEM</v>
      </c>
      <c r="B24" s="5" t="str">
        <f ca="1">B22</f>
        <v>STEM_to_Premise_AGS_1116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106.86755728308853</v>
      </c>
      <c r="G24" s="1" cm="1">
        <f t="array" ref="G24">SUMPRODUCT(("LFO"=[1]OUT_PrimaryEnergyCons!$C$4:$C$10000)*1,[1]OUT_PrimaryEnergyCons!E$4:E$10000)</f>
        <v>91.248532128272771</v>
      </c>
      <c r="H24" s="1" cm="1">
        <f t="array" ref="H24">SUMPRODUCT(("LFO"=[1]OUT_PrimaryEnergyCons!$C$4:$C$10000)*1,[1]OUT_PrimaryEnergyCons!F$4:F$10000)</f>
        <v>79.798218406923681</v>
      </c>
      <c r="I24" s="1" cm="1">
        <f t="array" ref="I24">SUMPRODUCT(("LFO"=[1]OUT_PrimaryEnergyCons!$C$4:$C$10000)*1,[1]OUT_PrimaryEnergyCons!G$4:G$10000)</f>
        <v>64.56532290326939</v>
      </c>
      <c r="J24" s="1" cm="1">
        <f t="array" ref="J24">SUMPRODUCT(("LFO"=[1]OUT_PrimaryEnergyCons!$C$4:$C$10000)*1,[1]OUT_PrimaryEnergyCons!H$4:H$10000)</f>
        <v>31.662979714050735</v>
      </c>
      <c r="K24" s="1" cm="1">
        <f t="array" ref="K24">SUMPRODUCT(("LFO"=[1]OUT_PrimaryEnergyCons!$C$4:$C$10000)*1,[1]OUT_PrimaryEnergyCons!I$4:I$10000)</f>
        <v>0</v>
      </c>
    </row>
    <row r="25" spans="1:18" x14ac:dyDescent="0.3">
      <c r="A25" s="5" t="str">
        <f t="shared" si="4"/>
        <v>STEM</v>
      </c>
      <c r="B25" s="5" t="str">
        <f t="shared" ca="1" si="5"/>
        <v>STEM_to_Premise_AGS_1116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2.7770534256317521</v>
      </c>
      <c r="G25" s="1" cm="1">
        <f t="array" ref="G25">SUMPRODUCT(("HFO"=[1]OUT_PrimaryEnergyCons!$C$4:$C$10000)*1,[1]OUT_PrimaryEnergyCons!E$4:E$10000)</f>
        <v>5.0827115616785226E-2</v>
      </c>
      <c r="H25" s="1" cm="1">
        <f t="array" ref="H25">SUMPRODUCT(("HFO"=[1]OUT_PrimaryEnergyCons!$C$4:$C$10000)*1,[1]OUT_PrimaryEnergyCons!F$4:F$10000)</f>
        <v>8.02133989400622E-2</v>
      </c>
      <c r="I25" s="1" cm="1">
        <f t="array" ref="I25">SUMPRODUCT(("HFO"=[1]OUT_PrimaryEnergyCons!$C$4:$C$10000)*1,[1]OUT_PrimaryEnergyCons!G$4:G$10000)</f>
        <v>7.4709670211417709E-2</v>
      </c>
      <c r="J25" s="1" cm="1">
        <f t="array" ref="J25">SUMPRODUCT(("HFO"=[1]OUT_PrimaryEnergyCons!$C$4:$C$10000)*1,[1]OUT_PrimaryEnergyCons!H$4:H$10000)</f>
        <v>8.7254170909108461E-2</v>
      </c>
      <c r="K25" s="1" cm="1">
        <f t="array" ref="K25">SUMPRODUCT(("HFO"=[1]OUT_PrimaryEnergyCons!$C$4:$C$10000)*1,[1]OUT_PrimaryEnergyCons!I$4:I$10000)</f>
        <v>0</v>
      </c>
    </row>
    <row r="26" spans="1:18" x14ac:dyDescent="0.3">
      <c r="A26" s="5" t="str">
        <f t="shared" si="4"/>
        <v>STEM</v>
      </c>
      <c r="B26" s="5" t="str">
        <f t="shared" ca="1" si="5"/>
        <v>STEM_to_Premise_AGS_1116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118.00886505556267</v>
      </c>
      <c r="G26" s="1" cm="1">
        <f t="array" ref="G26">SUMPRODUCT(("DSL"=[1]OUT_PrimaryEnergyCons!$C$4:$C$10000)*1,[1]OUT_PrimaryEnergyCons!E$4:E$10000)</f>
        <v>109.72849675832857</v>
      </c>
      <c r="H26" s="1" cm="1">
        <f t="array" ref="H26">SUMPRODUCT(("DSL"=[1]OUT_PrimaryEnergyCons!$C$4:$C$10000)*1,[1]OUT_PrimaryEnergyCons!F$4:F$10000)</f>
        <v>88.40439807703406</v>
      </c>
      <c r="I26" s="1" cm="1">
        <f t="array" ref="I26">SUMPRODUCT(("DSL"=[1]OUT_PrimaryEnergyCons!$C$4:$C$10000)*1,[1]OUT_PrimaryEnergyCons!G$4:G$10000)</f>
        <v>61.643353748508623</v>
      </c>
      <c r="J26" s="1" cm="1">
        <f t="array" ref="J26">SUMPRODUCT(("DSL"=[1]OUT_PrimaryEnergyCons!$C$4:$C$10000)*1,[1]OUT_PrimaryEnergyCons!H$4:H$10000)</f>
        <v>35.593740708077348</v>
      </c>
      <c r="K26" s="1" cm="1">
        <f t="array" ref="K26">SUMPRODUCT(("DSL"=[1]OUT_PrimaryEnergyCons!$C$4:$C$10000)*1,[1]OUT_PrimaryEnergyCons!I$4:I$10000)</f>
        <v>0</v>
      </c>
    </row>
    <row r="27" spans="1:18" x14ac:dyDescent="0.3">
      <c r="A27" s="5" t="str">
        <f t="shared" si="4"/>
        <v>STEM</v>
      </c>
      <c r="B27" s="5" t="str">
        <f t="shared" ca="1" si="5"/>
        <v>STEM_to_Premise_AGS_1116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80.247973774273021</v>
      </c>
      <c r="G27" s="1" cm="1">
        <f t="array" ref="G27">SUMPRODUCT(("GSL"=[1]OUT_PrimaryEnergyCons!$C$4:$C$10000)*1,[1]OUT_PrimaryEnergyCons!E$4:E$10000)</f>
        <v>79.080435805091795</v>
      </c>
      <c r="H27" s="1" cm="1">
        <f t="array" ref="H27">SUMPRODUCT(("GSL"=[1]OUT_PrimaryEnergyCons!$C$4:$C$10000)*1,[1]OUT_PrimaryEnergyCons!F$4:F$10000)</f>
        <v>72.947791882660738</v>
      </c>
      <c r="I27" s="1" cm="1">
        <f t="array" ref="I27">SUMPRODUCT(("GSL"=[1]OUT_PrimaryEnergyCons!$C$4:$C$10000)*1,[1]OUT_PrimaryEnergyCons!G$4:G$10000)</f>
        <v>41.555778388891497</v>
      </c>
      <c r="J27" s="1" cm="1">
        <f t="array" ref="J27">SUMPRODUCT(("GSL"=[1]OUT_PrimaryEnergyCons!$C$4:$C$10000)*1,[1]OUT_PrimaryEnergyCons!H$4:H$10000)</f>
        <v>6.5105725796221225</v>
      </c>
      <c r="K27" s="1" cm="1">
        <f t="array" ref="K27">SUMPRODUCT(("GSL"=[1]OUT_PrimaryEnergyCons!$C$4:$C$10000)*1,[1]OUT_PrimaryEnergyCons!I$4:I$10000)</f>
        <v>0</v>
      </c>
    </row>
    <row r="28" spans="1:18" x14ac:dyDescent="0.3">
      <c r="A28" s="5" t="str">
        <f t="shared" ref="A28" si="15">A27</f>
        <v>STEM</v>
      </c>
      <c r="B28" s="5" t="str">
        <f t="shared" ref="B28" ca="1" si="16">B27</f>
        <v>STEM_to_Premise_AGS_1116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2.3160534591172448</v>
      </c>
      <c r="J28" s="1" cm="1">
        <f t="array" ref="J28">SUMPRODUCT(("KER"=[1]OUT_PrimaryEnergyCons!$C$4:$C$10000)*1,[1]OUT_PrimaryEnergyCons!H$4:H$10000)</f>
        <v>1.4635971596540751</v>
      </c>
      <c r="K28" s="1" cm="1">
        <f t="array" ref="K28">SUMPRODUCT(("KER"=[1]OUT_PrimaryEnergyCons!$C$4:$C$10000)*1,[1]OUT_PrimaryEnergyCons!I$4:I$10000)</f>
        <v>0</v>
      </c>
    </row>
    <row r="29" spans="1:18" x14ac:dyDescent="0.3">
      <c r="A29" s="5" t="str">
        <f>A48</f>
        <v>STEM</v>
      </c>
      <c r="B29" s="5" t="str">
        <f ca="1">B48</f>
        <v>STEM_to_Premise_AGS_1116</v>
      </c>
      <c r="C29" s="5" t="str">
        <f>C48</f>
        <v>CH</v>
      </c>
      <c r="D29" t="s">
        <v>782</v>
      </c>
      <c r="E29" t="s">
        <v>8</v>
      </c>
      <c r="F29" s="1">
        <f>SUM(F30:F31)</f>
        <v>7.1740627298741977</v>
      </c>
      <c r="G29" s="1">
        <f t="shared" ref="G29:K29" si="18">SUM(G30:G31)</f>
        <v>7.330892074316111</v>
      </c>
      <c r="H29" s="1">
        <f t="shared" si="18"/>
        <v>6.8681275182351857</v>
      </c>
      <c r="I29" s="1">
        <f t="shared" si="18"/>
        <v>5.6622687407011014</v>
      </c>
      <c r="J29" s="1">
        <f t="shared" si="18"/>
        <v>9.9410275339944434</v>
      </c>
      <c r="K29" s="1">
        <f t="shared" si="18"/>
        <v>25.993237809404281</v>
      </c>
    </row>
    <row r="30" spans="1:18" x14ac:dyDescent="0.3">
      <c r="A30" s="5" t="str">
        <f>A35</f>
        <v>STEM</v>
      </c>
      <c r="B30" s="5" t="str">
        <f ca="1">B35</f>
        <v>STEM_to_Premise_AGS_1116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2.7395263210464047</v>
      </c>
      <c r="G30" s="1" cm="1">
        <f t="array" ref="G30">SUMPRODUCT(ISNUMBER(SEARCH("IMPBDS",[1]OUT_SyntheticFuels!$C$4:$C$1000))*1,("Var_Fout"=[1]OUT_SyntheticFuels!$B$4:$B$1000)*1,[1]OUT_SyntheticFuels!F$4:F$1000)</f>
        <v>2.7482463479568855</v>
      </c>
      <c r="H30" s="1" cm="1">
        <f t="array" ref="H30">SUMPRODUCT(ISNUMBER(SEARCH("IMPBDS",[1]OUT_SyntheticFuels!$C$4:$C$1000))*1,("Var_Fout"=[1]OUT_SyntheticFuels!$B$4:$B$1000)*1,[1]OUT_SyntheticFuels!G$4:G$1000)</f>
        <v>2.7257254219945395</v>
      </c>
      <c r="I30" s="1" cm="1">
        <f t="array" ref="I30">SUMPRODUCT(ISNUMBER(SEARCH("IMPBDS",[1]OUT_SyntheticFuels!$C$4:$C$1000))*1,("Var_Fout"=[1]OUT_SyntheticFuels!$B$4:$B$1000)*1,[1]OUT_SyntheticFuels!H$4:H$1000)</f>
        <v>3.2142737038310116</v>
      </c>
      <c r="J30" s="1" cm="1">
        <f t="array" ref="J30">SUMPRODUCT(ISNUMBER(SEARCH("IMPBDS",[1]OUT_SyntheticFuels!$C$4:$C$1000))*1,("Var_Fout"=[1]OUT_SyntheticFuels!$B$4:$B$1000)*1,[1]OUT_SyntheticFuels!I$4:I$1000)</f>
        <v>4.9000535147789748</v>
      </c>
      <c r="K30" s="1" cm="1">
        <f t="array" ref="K30">SUMPRODUCT(ISNUMBER(SEARCH("IMPBDS",[1]OUT_SyntheticFuels!$C$4:$C$1000))*1,("Var_Fout"=[1]OUT_SyntheticFuels!$B$4:$B$1000)*1,[1]OUT_SyntheticFuels!J$4:J$1000)</f>
        <v>21.27746963317556</v>
      </c>
    </row>
    <row r="31" spans="1:18" x14ac:dyDescent="0.3">
      <c r="A31" s="5" t="str">
        <f>A30</f>
        <v>STEM</v>
      </c>
      <c r="B31" s="5" t="str">
        <f ca="1">B30</f>
        <v>STEM_to_Premise_AGS_1116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4.4345364088277934</v>
      </c>
      <c r="G31" s="1" cm="1">
        <f t="array" ref="G31">SUMPRODUCT(ISNUMBER(SEARCH("IMPeth",[1]OUT_SyntheticFuels!$C$4:$C$1000))*1,("Var_Fout"=[1]OUT_SyntheticFuels!$B$4:$B$1000)*1,[1]OUT_SyntheticFuels!F$4:F$1000)</f>
        <v>4.5826457263592255</v>
      </c>
      <c r="H31" s="1" cm="1">
        <f t="array" ref="H31">SUMPRODUCT(ISNUMBER(SEARCH("IMPeth",[1]OUT_SyntheticFuels!$C$4:$C$1000))*1,("Var_Fout"=[1]OUT_SyntheticFuels!$B$4:$B$1000)*1,[1]OUT_SyntheticFuels!G$4:G$1000)</f>
        <v>4.1424020962406463</v>
      </c>
      <c r="I31" s="1" cm="1">
        <f t="array" ref="I31">SUMPRODUCT(ISNUMBER(SEARCH("IMPeth",[1]OUT_SyntheticFuels!$C$4:$C$1000))*1,("Var_Fout"=[1]OUT_SyntheticFuels!$B$4:$B$1000)*1,[1]OUT_SyntheticFuels!H$4:H$1000)</f>
        <v>2.4479950368700893</v>
      </c>
      <c r="J31" s="1" cm="1">
        <f t="array" ref="J31">SUMPRODUCT(ISNUMBER(SEARCH("IMPeth",[1]OUT_SyntheticFuels!$C$4:$C$1000))*1,("Var_Fout"=[1]OUT_SyntheticFuels!$B$4:$B$1000)*1,[1]OUT_SyntheticFuels!I$4:I$1000)</f>
        <v>5.0409740192154686</v>
      </c>
      <c r="K31" s="1" cm="1">
        <f t="array" ref="K31">SUMPRODUCT(ISNUMBER(SEARCH("IMPeth",[1]OUT_SyntheticFuels!$C$4:$C$1000))*1,("Var_Fout"=[1]OUT_SyntheticFuels!$B$4:$B$1000)*1,[1]OUT_SyntheticFuels!J$4:J$1000)</f>
        <v>4.7157681762287211</v>
      </c>
    </row>
    <row r="32" spans="1:18" x14ac:dyDescent="0.3">
      <c r="A32" s="5" t="str">
        <f>A29</f>
        <v>STEM</v>
      </c>
      <c r="B32" s="5" t="str">
        <f ca="1">B29</f>
        <v>STEM_to_Premise_AGS_1116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7.1740627298741977</v>
      </c>
      <c r="G32" s="1">
        <f t="shared" si="19"/>
        <v>7.330892074316111</v>
      </c>
      <c r="H32" s="1">
        <f t="shared" si="19"/>
        <v>6.8681275182351857</v>
      </c>
      <c r="I32" s="1">
        <f t="shared" si="19"/>
        <v>5.6622687407011014</v>
      </c>
      <c r="J32" s="1">
        <f t="shared" si="19"/>
        <v>7.7969194301902371</v>
      </c>
      <c r="K32" s="1">
        <f t="shared" si="19"/>
        <v>9.6158216910076959</v>
      </c>
    </row>
    <row r="33" spans="1:11" x14ac:dyDescent="0.3">
      <c r="A33" s="5" t="str">
        <f>A31</f>
        <v>STEM</v>
      </c>
      <c r="B33" s="5" t="str">
        <f ca="1">B31</f>
        <v>STEM_to_Premise_AGS_1116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2.7395263210464047</v>
      </c>
      <c r="G33" s="1">
        <f t="shared" si="20"/>
        <v>2.7482463479568855</v>
      </c>
      <c r="H33" s="1">
        <f t="shared" si="20"/>
        <v>2.7257254219945395</v>
      </c>
      <c r="I33" s="1">
        <f t="shared" si="20"/>
        <v>3.2142737038310116</v>
      </c>
      <c r="J33" s="1">
        <f>IF(J30-MAX(F30:I30)&lt;0,J30,MAX(F30:I30))</f>
        <v>3.2142737038310116</v>
      </c>
      <c r="K33" s="1">
        <f>IF(K30-MAX(F30:J30)&lt;0,K30,MAX(F30:J30))</f>
        <v>4.9000535147789748</v>
      </c>
    </row>
    <row r="34" spans="1:11" x14ac:dyDescent="0.3">
      <c r="A34" s="5" t="str">
        <f>A33</f>
        <v>STEM</v>
      </c>
      <c r="B34" s="5" t="str">
        <f ca="1">B33</f>
        <v>STEM_to_Premise_AGS_1116</v>
      </c>
      <c r="C34" s="5" t="str">
        <f>C33</f>
        <v>CH</v>
      </c>
      <c r="D34" t="s">
        <v>534</v>
      </c>
      <c r="E34" t="s">
        <v>8</v>
      </c>
      <c r="F34" s="1">
        <f t="shared" si="20"/>
        <v>4.4345364088277934</v>
      </c>
      <c r="G34" s="1">
        <f t="shared" si="20"/>
        <v>4.5826457263592255</v>
      </c>
      <c r="H34" s="1">
        <f t="shared" si="20"/>
        <v>4.1424020962406463</v>
      </c>
      <c r="I34" s="1">
        <f t="shared" si="20"/>
        <v>2.4479950368700893</v>
      </c>
      <c r="J34" s="1">
        <f>IF(J31-MAX(F31:I31)&lt;0,J31,MAX(F31:I31))</f>
        <v>4.5826457263592255</v>
      </c>
      <c r="K34" s="1">
        <f>IF(K31-MAX(F31:J31)&lt;0,K31,MAX(F31:J31))</f>
        <v>4.7157681762287211</v>
      </c>
    </row>
    <row r="35" spans="1:11" x14ac:dyDescent="0.3">
      <c r="A35" s="5" t="str">
        <f>A32</f>
        <v>STEM</v>
      </c>
      <c r="B35" s="5" t="str">
        <f ca="1">B32</f>
        <v>STEM_to_Premise_AGS_1116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2.1441081038042062</v>
      </c>
      <c r="K35" s="1">
        <f t="shared" si="21"/>
        <v>16.377416118396585</v>
      </c>
    </row>
    <row r="36" spans="1:11" x14ac:dyDescent="0.3">
      <c r="A36" s="5" t="str">
        <f>A34</f>
        <v>STEM</v>
      </c>
      <c r="B36" s="5" t="str">
        <f ca="1">B34</f>
        <v>STEM_to_Premise_AGS_1116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1.6857798109479631</v>
      </c>
      <c r="K36" s="1">
        <f>K30-K33</f>
        <v>16.377416118396585</v>
      </c>
    </row>
    <row r="37" spans="1:11" x14ac:dyDescent="0.3">
      <c r="A37" s="5" t="str">
        <f>A36</f>
        <v>STEM</v>
      </c>
      <c r="B37" s="5" t="str">
        <f ca="1">B36</f>
        <v>STEM_to_Premise_AGS_1116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0.4583282928562431</v>
      </c>
      <c r="K37" s="1">
        <f>K31-K34</f>
        <v>0</v>
      </c>
    </row>
    <row r="38" spans="1:11" x14ac:dyDescent="0.3">
      <c r="A38" s="5"/>
      <c r="B38" s="5" t="str">
        <f ca="1">B37</f>
        <v>STEM_to_Premise_AGS_1116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22">A28</f>
        <v>STEM</v>
      </c>
      <c r="B39" s="5" t="str">
        <f t="shared" ca="1" si="22"/>
        <v>STEM_to_Premise_AGS_1116</v>
      </c>
      <c r="C39" s="5" t="str">
        <f t="shared" si="22"/>
        <v>CH</v>
      </c>
      <c r="D39" t="s">
        <v>784</v>
      </c>
      <c r="E39" t="s">
        <v>8</v>
      </c>
      <c r="F39" s="1">
        <f>F40+F43</f>
        <v>127.43238779858022</v>
      </c>
      <c r="G39" s="1">
        <f t="shared" ref="G39:K39" si="23">G40+G43</f>
        <v>107.2373638339688</v>
      </c>
      <c r="H39" s="1">
        <f t="shared" si="23"/>
        <v>123.68577083561519</v>
      </c>
      <c r="I39" s="1">
        <f t="shared" si="23"/>
        <v>117.48589635902168</v>
      </c>
      <c r="J39" s="1">
        <f t="shared" si="23"/>
        <v>96.2042580922041</v>
      </c>
      <c r="K39" s="1">
        <f t="shared" si="23"/>
        <v>57.183821326694087</v>
      </c>
    </row>
    <row r="40" spans="1:11" x14ac:dyDescent="0.3">
      <c r="A40" s="5" t="str">
        <f t="shared" si="22"/>
        <v>STEM</v>
      </c>
      <c r="B40" s="5" t="str">
        <f t="shared" ca="1" si="22"/>
        <v>STEM_to_Premise_AGS_1116</v>
      </c>
      <c r="C40" s="5" t="str">
        <f t="shared" si="22"/>
        <v>CH</v>
      </c>
      <c r="D40" t="s">
        <v>549</v>
      </c>
      <c r="E40" t="s">
        <v>8</v>
      </c>
      <c r="F40" s="1">
        <f>F41+F42</f>
        <v>127.43238779858022</v>
      </c>
      <c r="G40" s="1">
        <f t="shared" ref="G40:K40" si="24">G41+G42</f>
        <v>106.7204250140235</v>
      </c>
      <c r="H40" s="1">
        <f t="shared" si="24"/>
        <v>122.51822047321478</v>
      </c>
      <c r="I40" s="1">
        <f t="shared" si="24"/>
        <v>113.23540651805446</v>
      </c>
      <c r="J40" s="1">
        <f t="shared" si="24"/>
        <v>88.09958752337657</v>
      </c>
      <c r="K40" s="1">
        <f t="shared" si="24"/>
        <v>41.5322495409266</v>
      </c>
    </row>
    <row r="41" spans="1:11" x14ac:dyDescent="0.3">
      <c r="A41" s="5" t="str">
        <f>A27</f>
        <v>STEM</v>
      </c>
      <c r="B41" s="5" t="str">
        <f ca="1">B27</f>
        <v>STEM_to_Premise_AGS_1116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127.43238779858022</v>
      </c>
      <c r="G41" s="1" cm="1">
        <f t="array" ref="G41">SUMPRODUCT(("NGA"=[1]OUT_PrimaryEnergyCons!$C$4:$C$10000)*1,[1]OUT_PrimaryEnergyCons!E$4:E$10000)</f>
        <v>106.7204250140235</v>
      </c>
      <c r="H41" s="1" cm="1">
        <f t="array" ref="H41">SUMPRODUCT(("NGA"=[1]OUT_PrimaryEnergyCons!$C$4:$C$10000)*1,[1]OUT_PrimaryEnergyCons!F$4:F$10000)</f>
        <v>122.51822047321478</v>
      </c>
      <c r="I41" s="1" cm="1">
        <f t="array" ref="I41">SUMPRODUCT(("NGA"=[1]OUT_PrimaryEnergyCons!$C$4:$C$10000)*1,[1]OUT_PrimaryEnergyCons!G$4:G$10000)</f>
        <v>113.11826528529949</v>
      </c>
      <c r="J41" s="1" cm="1">
        <f t="array" ref="J41">SUMPRODUCT(("NGA"=[1]OUT_PrimaryEnergyCons!$C$4:$C$10000)*1,[1]OUT_PrimaryEnergyCons!H$4:H$10000)</f>
        <v>87.974940898652662</v>
      </c>
      <c r="K41" s="1" cm="1">
        <f t="array" ref="K41">SUMPRODUCT(("NGA"=[1]OUT_PrimaryEnergyCons!$C$4:$C$10000)*1,[1]OUT_PrimaryEnergyCons!I$4:I$10000)</f>
        <v>41.466636872076656</v>
      </c>
    </row>
    <row r="42" spans="1:11" x14ac:dyDescent="0.3">
      <c r="A42" s="5" t="str">
        <f t="shared" si="4"/>
        <v>STEM</v>
      </c>
      <c r="B42" s="5" t="str">
        <f t="shared" ca="1" si="5"/>
        <v>STEM_to_Premise_AGS_1116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0.11714123275497774</v>
      </c>
      <c r="J42" s="1" cm="1">
        <f t="array" ref="J42">SUMPRODUCT(("LNGA"=[1]OUT_PrimaryEnergyCons!$C$4:$C$10000)*1,[1]OUT_PrimaryEnergyCons!H$4:H$10000)</f>
        <v>0.12464662472390381</v>
      </c>
      <c r="K42" s="1" cm="1">
        <f t="array" ref="K42">SUMPRODUCT(("LNGA"=[1]OUT_PrimaryEnergyCons!$C$4:$C$10000)*1,[1]OUT_PrimaryEnergyCons!I$4:I$10000)</f>
        <v>6.5612668849941005E-2</v>
      </c>
    </row>
    <row r="43" spans="1:11" x14ac:dyDescent="0.3">
      <c r="A43" s="5" t="str">
        <f>A37</f>
        <v>STEM</v>
      </c>
      <c r="B43" s="5" t="str">
        <f ca="1">B37</f>
        <v>STEM_to_Premise_AGS_1116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0.51693881994529545</v>
      </c>
      <c r="H43" s="1" cm="1">
        <f t="array" ref="H43">SUMPRODUCT(("BIO"=[1]OUT_PrimaryEnergyCons!$C$4:$C$10000)*1+("LBIO"=[1]OUT_PrimaryEnergyCons!$C$4:$C$10000)*1,[1]OUT_PrimaryEnergyCons!F$4:F$10000)</f>
        <v>1.1675503624003982</v>
      </c>
      <c r="I43" s="1" cm="1">
        <f t="array" ref="I43">SUMPRODUCT(("BIO"=[1]OUT_PrimaryEnergyCons!$C$4:$C$10000)*1+("LBIO"=[1]OUT_PrimaryEnergyCons!$C$4:$C$10000)*1,[1]OUT_PrimaryEnergyCons!G$4:G$10000)</f>
        <v>4.2504898409672167</v>
      </c>
      <c r="J43" s="1" cm="1">
        <f t="array" ref="J43">SUMPRODUCT(("BIO"=[1]OUT_PrimaryEnergyCons!$C$4:$C$10000)*1+("LBIO"=[1]OUT_PrimaryEnergyCons!$C$4:$C$10000)*1,[1]OUT_PrimaryEnergyCons!H$4:H$10000)</f>
        <v>8.1046705688275296</v>
      </c>
      <c r="K43" s="1" cm="1">
        <f t="array" ref="K43">SUMPRODUCT(("BIO"=[1]OUT_PrimaryEnergyCons!$C$4:$C$10000)*1+("LBIO"=[1]OUT_PrimaryEnergyCons!$C$4:$C$10000)*1,[1]OUT_PrimaryEnergyCons!I$4:I$10000)</f>
        <v>15.651571785767487</v>
      </c>
    </row>
    <row r="44" spans="1:11" x14ac:dyDescent="0.3">
      <c r="A44" s="5" t="str">
        <f t="shared" ref="A44:C45" si="25">A43</f>
        <v>STEM</v>
      </c>
      <c r="B44" s="5" t="str">
        <f t="shared" ca="1" si="25"/>
        <v>STEM_to_Premise_AGS_1116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0.51693881994529545</v>
      </c>
      <c r="H44" s="1">
        <f t="shared" si="26"/>
        <v>1.1675503624003982</v>
      </c>
      <c r="I44" s="1">
        <f t="shared" si="26"/>
        <v>4.2504898409672167</v>
      </c>
      <c r="J44" s="1">
        <f t="shared" si="26"/>
        <v>4.2504898409672167</v>
      </c>
      <c r="K44" s="1">
        <f t="shared" si="26"/>
        <v>8.1046705688275296</v>
      </c>
    </row>
    <row r="45" spans="1:11" x14ac:dyDescent="0.3">
      <c r="A45" s="5" t="str">
        <f t="shared" si="25"/>
        <v>STEM</v>
      </c>
      <c r="B45" s="5" t="str">
        <f t="shared" ca="1" si="25"/>
        <v>STEM_to_Premise_AGS_1116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0.51693881994529545</v>
      </c>
      <c r="H45" s="1">
        <f>H43</f>
        <v>1.1675503624003982</v>
      </c>
      <c r="I45" s="1">
        <f>I43</f>
        <v>4.2504898409672167</v>
      </c>
      <c r="J45" s="1">
        <f>IF(J43-MAX(F43:I43)&lt;0,J43,MAX(F43:I43))</f>
        <v>4.2504898409672167</v>
      </c>
      <c r="K45" s="1">
        <f>IF(K43-MAX(G43:J43)&lt;0,K43,MAX(G43:J43))</f>
        <v>8.1046705688275296</v>
      </c>
    </row>
    <row r="46" spans="1:11" x14ac:dyDescent="0.3">
      <c r="A46" s="5" t="str">
        <f>A44</f>
        <v>STEM</v>
      </c>
      <c r="B46" s="5" t="str">
        <f ca="1">B44</f>
        <v>STEM_to_Premise_AGS_1116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3.8541807278603128</v>
      </c>
      <c r="K46" s="1">
        <f t="shared" si="27"/>
        <v>7.5469012169399576</v>
      </c>
    </row>
    <row r="47" spans="1:11" x14ac:dyDescent="0.3">
      <c r="A47" s="5" t="str">
        <f t="shared" ref="A47" si="28">A45</f>
        <v>STEM</v>
      </c>
      <c r="B47" s="5" t="str">
        <f t="shared" ref="B47" ca="1" si="29">B45</f>
        <v>STEM_to_Premise_AGS_1116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3.8541807278603128</v>
      </c>
      <c r="K47" s="1">
        <f>K43-K45</f>
        <v>7.5469012169399576</v>
      </c>
    </row>
    <row r="48" spans="1:11" x14ac:dyDescent="0.3">
      <c r="A48" s="5" t="str">
        <f>A42</f>
        <v>STEM</v>
      </c>
      <c r="B48" s="5" t="str">
        <f ca="1">B42</f>
        <v>STEM_to_Premise_AGS_1116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250.95273124002728</v>
      </c>
      <c r="G48" s="1" cm="1">
        <f t="array" ref="G48">SUMPRODUCT(("urn"=[1]OUT_PrimaryEnergyCons!$C$4:$C$10000)*1,[1]OUT_PrimaryEnergyCons!E$4:E$10000)</f>
        <v>252.40820630551619</v>
      </c>
      <c r="H48" s="1" cm="1">
        <f t="array" ref="H48">SUMPRODUCT(("urn"=[1]OUT_PrimaryEnergyCons!$C$4:$C$10000)*1,[1]OUT_PrimaryEnergyCons!F$4:F$10000)</f>
        <v>199.69321234720354</v>
      </c>
      <c r="I48" s="1" cm="1">
        <f t="array" ref="I48">SUMPRODUCT(("urn"=[1]OUT_PrimaryEnergyCons!$C$4:$C$10000)*1,[1]OUT_PrimaryEnergyCons!G$4:G$10000)</f>
        <v>206.53942318472156</v>
      </c>
      <c r="J48" s="1" cm="1">
        <f t="array" ref="J48">SUMPRODUCT(("urn"=[1]OUT_PrimaryEnergyCons!$C$4:$C$10000)*1,[1]OUT_PrimaryEnergyCons!H$4:H$10000)</f>
        <v>98.944062969538535</v>
      </c>
      <c r="K48" s="1" cm="1">
        <f t="array" ref="K48">SUMPRODUCT(("urn"=[1]OUT_PrimaryEnergyCons!$C$4:$C$10000)*1,[1]OUT_PrimaryEnergyCons!I$4:I$10000)</f>
        <v>0</v>
      </c>
    </row>
    <row r="49" spans="1:19" x14ac:dyDescent="0.3">
      <c r="A49" s="5" t="str">
        <f>A37</f>
        <v>STEM</v>
      </c>
      <c r="B49" s="5" t="str">
        <f ca="1">B37</f>
        <v>STEM_to_Premise_AGS_1116</v>
      </c>
      <c r="C49" s="5" t="str">
        <f>C37</f>
        <v>CH</v>
      </c>
      <c r="D49" t="s">
        <v>789</v>
      </c>
      <c r="E49" t="s">
        <v>8</v>
      </c>
      <c r="F49" s="1">
        <f>SUM(F50:F53)</f>
        <v>97.161816699594326</v>
      </c>
      <c r="G49" s="1">
        <f t="shared" ref="G49:K49" si="31">SUM(G50:G53)</f>
        <v>50.490460282403831</v>
      </c>
      <c r="H49" s="1">
        <f t="shared" si="31"/>
        <v>50.002774301846934</v>
      </c>
      <c r="I49" s="1">
        <f t="shared" si="31"/>
        <v>25.291548341541176</v>
      </c>
      <c r="J49" s="1">
        <f t="shared" si="31"/>
        <v>22.813141512726745</v>
      </c>
      <c r="K49" s="1">
        <f t="shared" si="31"/>
        <v>14.594080786947771</v>
      </c>
    </row>
    <row r="50" spans="1:19" x14ac:dyDescent="0.3">
      <c r="A50" s="5" t="str">
        <f t="shared" si="4"/>
        <v>STEM</v>
      </c>
      <c r="B50" s="5" t="str">
        <f t="shared" ca="1" si="5"/>
        <v>STEM_to_Premise_AGS_1116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15.014260126545022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9.287552442377768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6.2872180066907539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2.7240351560669365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4.5021334758784928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5.1825724817804177</v>
      </c>
    </row>
    <row r="51" spans="1:19" x14ac:dyDescent="0.3">
      <c r="A51" s="5" t="str">
        <f t="shared" si="4"/>
        <v>STEM</v>
      </c>
      <c r="B51" s="5" t="str">
        <f t="shared" ca="1" si="5"/>
        <v>STEM_to_Premise_AGS_1116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28.949075009244154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22.776622930208852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27.873033735374872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13.527598316166346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8.1183190596015216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6.5938374443518066</v>
      </c>
    </row>
    <row r="52" spans="1:19" x14ac:dyDescent="0.3">
      <c r="A52" s="5" t="str">
        <f t="shared" si="4"/>
        <v>STEM</v>
      </c>
      <c r="B52" s="5" t="str">
        <f t="shared" ca="1" si="5"/>
        <v>STEM_to_Premise_AGS_1116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46.398928624450562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18.354678243751721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15.781871349604213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9.0162514048357316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10.166138579301819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2.8001270128783546</v>
      </c>
    </row>
    <row r="53" spans="1:19" x14ac:dyDescent="0.3">
      <c r="A53" s="5" t="str">
        <f t="shared" si="4"/>
        <v>STEM</v>
      </c>
      <c r="B53" s="5" t="str">
        <f t="shared" ca="1" si="5"/>
        <v>STEM_to_Premise_AGS_1116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6.7995529393545846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7.160666606549472E-2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6.065121017709417E-2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2.3663464472162749E-2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2.6550397944909709E-2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1.7543847937192172E-2</v>
      </c>
    </row>
    <row r="54" spans="1:19" x14ac:dyDescent="0.3">
      <c r="A54" s="5" t="str">
        <f t="shared" ref="A54" si="32">A53</f>
        <v>STEM</v>
      </c>
      <c r="B54" s="5" t="str">
        <f t="shared" ref="B54" ca="1" si="33">B53</f>
        <v>STEM_to_Premise_AGS_1116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8.2527055752687026</v>
      </c>
      <c r="K54" s="1" cm="1">
        <f t="array" ref="K54">SUMPRODUCT(("h2"=[1]OUT_PrimaryEnergyCons!$C$4:$C$10000)*1,[1]OUT_PrimaryEnergyCons!I$4:I$10000)</f>
        <v>8.2569744169475605</v>
      </c>
    </row>
    <row r="55" spans="1:19" x14ac:dyDescent="0.3">
      <c r="A55" s="9" t="str">
        <f>A53</f>
        <v>STEM</v>
      </c>
      <c r="B55" s="9" t="str">
        <f ca="1">B53</f>
        <v>STEM_to_Premise_AGS_1116</v>
      </c>
      <c r="C55" s="2" t="str">
        <f>C53</f>
        <v>CH</v>
      </c>
      <c r="D55" s="2" t="s">
        <v>24</v>
      </c>
      <c r="E55" s="2" t="s">
        <v>8</v>
      </c>
      <c r="F55" s="3">
        <f>F56</f>
        <v>117.17181569597953</v>
      </c>
      <c r="G55" s="3">
        <f t="shared" ref="G55:K55" si="35">G56</f>
        <v>34.591337953527749</v>
      </c>
      <c r="H55" s="3">
        <f t="shared" si="35"/>
        <v>54.167029666346998</v>
      </c>
      <c r="I55" s="3">
        <f t="shared" si="35"/>
        <v>30.48304983037389</v>
      </c>
      <c r="J55" s="3">
        <f t="shared" si="35"/>
        <v>14.402705217178118</v>
      </c>
      <c r="K55" s="3">
        <f t="shared" si="35"/>
        <v>21.897991650779343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ca="1" si="5"/>
        <v>STEM_to_Premise_AGS_1116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117.17181569597953</v>
      </c>
      <c r="G56" s="1">
        <f t="shared" ref="G56:K56" si="36">SUM(G57:G60)</f>
        <v>34.591337953527749</v>
      </c>
      <c r="H56" s="1">
        <f t="shared" si="36"/>
        <v>54.167029666346998</v>
      </c>
      <c r="I56" s="1">
        <f t="shared" si="36"/>
        <v>30.48304983037389</v>
      </c>
      <c r="J56" s="1">
        <f t="shared" si="36"/>
        <v>14.402705217178118</v>
      </c>
      <c r="K56" s="1">
        <f t="shared" si="36"/>
        <v>21.897991650779343</v>
      </c>
      <c r="N56" s="1"/>
    </row>
    <row r="57" spans="1:19" x14ac:dyDescent="0.3">
      <c r="A57" s="5" t="str">
        <f t="shared" ref="A57:A61" si="37">A56</f>
        <v>STEM</v>
      </c>
      <c r="B57" s="5" t="str">
        <f t="shared" ca="1" si="5"/>
        <v>STEM_to_Premise_AGS_1116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6.2300095463202263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0.11552299661897496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0.12275540019669366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2.1439257571537362E-2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2.1230307781094526E-2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1.656735168740097E-2</v>
      </c>
    </row>
    <row r="58" spans="1:19" x14ac:dyDescent="0.3">
      <c r="A58" s="5" t="str">
        <f t="shared" si="37"/>
        <v>STEM</v>
      </c>
      <c r="B58" s="5" t="str">
        <f t="shared" ca="1" si="5"/>
        <v>STEM_to_Premise_AGS_1116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12.75381329551962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8.290447053857751E-2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7.9480008617210218E-2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4.1804391705945611E-2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8.9306242093567648E-2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7.6836664280721806E-2</v>
      </c>
    </row>
    <row r="59" spans="1:19" x14ac:dyDescent="0.3">
      <c r="A59" s="5" t="str">
        <f t="shared" si="37"/>
        <v>STEM</v>
      </c>
      <c r="B59" s="5" t="str">
        <f t="shared" ca="1" si="5"/>
        <v>STEM_to_Premise_AGS_1116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26.493433318810727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7.4802055295702746E-2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8.0315788214855785E-2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7.8051589640951879E-2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0.13621282150953068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4.8665392648865026E-2</v>
      </c>
    </row>
    <row r="60" spans="1:19" x14ac:dyDescent="0.3">
      <c r="A60" s="5" t="str">
        <f t="shared" si="37"/>
        <v>STEM</v>
      </c>
      <c r="B60" s="5" t="str">
        <f t="shared" ca="1" si="5"/>
        <v>STEM_to_Premise_AGS_1116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71.694559535328963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34.318108431074492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53.884478469318239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30.341754591455455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14.155955845793926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21.755922242162356</v>
      </c>
    </row>
    <row r="61" spans="1:19" x14ac:dyDescent="0.3">
      <c r="A61" s="9" t="str">
        <f t="shared" si="37"/>
        <v>STEM</v>
      </c>
      <c r="B61" s="9" t="str">
        <f t="shared" ref="B61:B62" ca="1" si="39">B60</f>
        <v>STEM_to_Premise_AGS_1116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253.45738006365085</v>
      </c>
      <c r="G61" s="3">
        <f t="shared" ref="G61:K61" si="41">SUM(G62,G64,G72,G80,G128,G149,G157,G159,G167,G171,G165)</f>
        <v>231.385072321596</v>
      </c>
      <c r="H61" s="3">
        <f t="shared" si="41"/>
        <v>257.19023522573417</v>
      </c>
      <c r="I61" s="3">
        <f t="shared" si="41"/>
        <v>279.85022159065238</v>
      </c>
      <c r="J61" s="3">
        <f t="shared" si="41"/>
        <v>293.81490115366086</v>
      </c>
      <c r="K61" s="3">
        <f t="shared" si="41"/>
        <v>353.1578621741636</v>
      </c>
    </row>
    <row r="62" spans="1:19" x14ac:dyDescent="0.3">
      <c r="A62" s="5" t="str">
        <f>A61</f>
        <v>STEM</v>
      </c>
      <c r="B62" s="5" t="str">
        <f t="shared" ca="1" si="39"/>
        <v>STEM_to_Premise_AGS_1116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82.761362028662376</v>
      </c>
      <c r="G62" s="1">
        <f t="shared" ref="G62:K62" si="42">+G63</f>
        <v>82.484876292597392</v>
      </c>
      <c r="H62" s="1">
        <f t="shared" si="42"/>
        <v>65.012954701553198</v>
      </c>
      <c r="I62" s="1">
        <f t="shared" si="42"/>
        <v>68.180865596321695</v>
      </c>
      <c r="J62" s="1">
        <f t="shared" si="42"/>
        <v>32.820323525416931</v>
      </c>
      <c r="K62" s="1">
        <f t="shared" si="42"/>
        <v>0</v>
      </c>
    </row>
    <row r="63" spans="1:19" x14ac:dyDescent="0.3">
      <c r="A63" s="5" t="str">
        <f t="shared" ref="A63:A147" si="43">A62</f>
        <v>STEM</v>
      </c>
      <c r="B63" s="5" t="str">
        <f t="shared" ref="B63:B147" ca="1" si="44">B62</f>
        <v>STEM_to_Premise_AGS_1116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82.761362028662376</v>
      </c>
      <c r="G63" s="1">
        <f>'[1]Electricity and CHPs'!C14</f>
        <v>82.484876292597392</v>
      </c>
      <c r="H63" s="1">
        <f>'[1]Electricity and CHPs'!D14</f>
        <v>65.012954701553198</v>
      </c>
      <c r="I63" s="1">
        <f>'[1]Electricity and CHPs'!E14</f>
        <v>68.180865596321695</v>
      </c>
      <c r="J63" s="1">
        <f>'[1]Electricity and CHPs'!F14</f>
        <v>32.820323525416931</v>
      </c>
      <c r="K63" s="1">
        <f>'[1]Electricity and CHPs'!G14</f>
        <v>0</v>
      </c>
    </row>
    <row r="64" spans="1:19" x14ac:dyDescent="0.3">
      <c r="A64" s="5" t="str">
        <f t="shared" si="43"/>
        <v>STEM</v>
      </c>
      <c r="B64" s="5" t="str">
        <f t="shared" ca="1" si="44"/>
        <v>STEM_to_Premise_AGS_1116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146.22160172181805</v>
      </c>
      <c r="G64" s="1">
        <f t="shared" ref="G64:K64" si="46">SUM(G65:G67)</f>
        <v>121.92161064939732</v>
      </c>
      <c r="H64" s="1">
        <f t="shared" si="46"/>
        <v>143.55385730993237</v>
      </c>
      <c r="I64" s="1">
        <f t="shared" si="46"/>
        <v>147.33259536319798</v>
      </c>
      <c r="J64" s="1">
        <f t="shared" si="46"/>
        <v>148.40847932895173</v>
      </c>
      <c r="K64" s="1">
        <f t="shared" si="46"/>
        <v>148.80876021730887</v>
      </c>
    </row>
    <row r="65" spans="1:11" x14ac:dyDescent="0.3">
      <c r="A65" s="5" t="str">
        <f t="shared" si="43"/>
        <v>STEM</v>
      </c>
      <c r="B65" s="5" t="str">
        <f t="shared" ca="1" si="44"/>
        <v>STEM_to_Premise_AGS_1116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66.746132045539611</v>
      </c>
      <c r="G65" s="1">
        <f>'[1]Electricity and CHPs'!C15</f>
        <v>49.799993059438464</v>
      </c>
      <c r="H65" s="1">
        <f>'[1]Electricity and CHPs'!D15</f>
        <v>68.284279792161243</v>
      </c>
      <c r="I65" s="1">
        <f>'[1]Electricity and CHPs'!E15</f>
        <v>69.939720387041064</v>
      </c>
      <c r="J65" s="1">
        <f>'[1]Electricity and CHPs'!F15</f>
        <v>70.164035312251229</v>
      </c>
      <c r="K65" s="1">
        <f>'[1]Electricity and CHPs'!G15</f>
        <v>69.178163515576344</v>
      </c>
    </row>
    <row r="66" spans="1:11" x14ac:dyDescent="0.3">
      <c r="A66" s="5" t="str">
        <f t="shared" si="43"/>
        <v>STEM</v>
      </c>
      <c r="B66" s="5" t="str">
        <f t="shared" ca="1" si="44"/>
        <v>STEM_to_Premise_AGS_1116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66.633307444366508</v>
      </c>
      <c r="G66" s="1">
        <f>'[1]Electricity and CHPs'!C16</f>
        <v>55.76658172563959</v>
      </c>
      <c r="H66" s="1">
        <f>'[1]Electricity and CHPs'!D16</f>
        <v>65.80515028768589</v>
      </c>
      <c r="I66" s="1">
        <f>'[1]Electricity and CHPs'!E16</f>
        <v>64.762569721013634</v>
      </c>
      <c r="J66" s="1">
        <f>'[1]Electricity and CHPs'!F16</f>
        <v>65.14885262096152</v>
      </c>
      <c r="K66" s="1">
        <f>'[1]Electricity and CHPs'!G16</f>
        <v>66.135146160070462</v>
      </c>
    </row>
    <row r="67" spans="1:11" x14ac:dyDescent="0.3">
      <c r="A67" s="5" t="str">
        <f t="shared" si="43"/>
        <v>STEM</v>
      </c>
      <c r="B67" s="5" t="str">
        <f t="shared" ca="1" si="44"/>
        <v>STEM_to_Premise_AGS_1116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12.842162231911914</v>
      </c>
      <c r="G67" s="1">
        <f>'[1]Electricity and CHPs'!C17</f>
        <v>16.355035864319273</v>
      </c>
      <c r="H67" s="1">
        <f>'[1]Electricity and CHPs'!D17</f>
        <v>9.4644272300852208</v>
      </c>
      <c r="I67" s="1">
        <f>'[1]Electricity and CHPs'!E17</f>
        <v>12.630305255143286</v>
      </c>
      <c r="J67" s="1">
        <f>'[1]Electricity and CHPs'!F17</f>
        <v>13.095591395738971</v>
      </c>
      <c r="K67" s="1">
        <f>'[1]Electricity and CHPs'!G17</f>
        <v>13.495450541662068</v>
      </c>
    </row>
    <row r="68" spans="1:11" x14ac:dyDescent="0.3">
      <c r="A68" s="5" t="str">
        <f>A59</f>
        <v>STEM</v>
      </c>
      <c r="B68" s="5" t="str">
        <f ca="1">B59</f>
        <v>STEM_to_Premise_AGS_1116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0.11372005393313613</v>
      </c>
      <c r="G68" s="1">
        <f t="shared" ref="G68" si="48">SUM(G69:G71)</f>
        <v>0.17334782794796397</v>
      </c>
      <c r="H68" s="1">
        <f t="shared" ref="H68" si="49">SUM(H69:H71)</f>
        <v>0.17327413754530224</v>
      </c>
      <c r="I68" s="1">
        <f t="shared" ref="I68" si="50">SUM(I69:I71)</f>
        <v>0.17332271920108999</v>
      </c>
      <c r="J68" s="1">
        <f t="shared" ref="J68" si="51">SUM(J69:J71)</f>
        <v>0.17378851061086442</v>
      </c>
      <c r="K68" s="1">
        <f t="shared" ref="K68" si="52">SUM(K69:K71)</f>
        <v>0.10502776308599385</v>
      </c>
    </row>
    <row r="69" spans="1:11" x14ac:dyDescent="0.3">
      <c r="A69" s="5" t="str">
        <f>A68</f>
        <v>STEM</v>
      </c>
      <c r="B69" s="5" t="str">
        <f ca="1">B68</f>
        <v>STEM_to_Premise_AGS_1116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4.0055391176938356E-2</v>
      </c>
      <c r="G69" s="1">
        <f>'[1]Electricity and CHPs'!C18</f>
        <v>3.2381916652881554E-3</v>
      </c>
      <c r="H69" s="1">
        <f>'[1]Electricity and CHPs'!D18</f>
        <v>9.3518058066703089E-2</v>
      </c>
      <c r="I69" s="1">
        <f>'[1]Electricity and CHPs'!E18</f>
        <v>3.0969985765820492E-2</v>
      </c>
      <c r="J69" s="1">
        <f>'[1]Electricity and CHPs'!F18</f>
        <v>4.152906478444994E-2</v>
      </c>
      <c r="K69" s="1">
        <f>'[1]Electricity and CHPs'!G18</f>
        <v>9.8318037223394782E-4</v>
      </c>
    </row>
    <row r="70" spans="1:11" x14ac:dyDescent="0.3">
      <c r="A70" s="5" t="str">
        <f t="shared" ref="A70:A71" si="53">A69</f>
        <v>STEM</v>
      </c>
      <c r="B70" s="5" t="str">
        <f t="shared" ref="B70:B71" ca="1" si="54">B69</f>
        <v>STEM_to_Premise_AGS_1116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2.2553930727953982E-3</v>
      </c>
      <c r="G70" s="1">
        <f>'[1]Electricity and CHPs'!C28</f>
        <v>2.0006233369252494E-3</v>
      </c>
      <c r="H70" s="1">
        <f>'[1]Electricity and CHPs'!D28</f>
        <v>3.0649323529949816E-2</v>
      </c>
      <c r="I70" s="1">
        <f>'[1]Electricity and CHPs'!E28</f>
        <v>1.2380360065419727E-2</v>
      </c>
      <c r="J70" s="1">
        <f>'[1]Electricity and CHPs'!F28</f>
        <v>8.8459510043681737E-3</v>
      </c>
      <c r="K70" s="1">
        <f>'[1]Electricity and CHPs'!G28</f>
        <v>3.8163575699185544E-4</v>
      </c>
    </row>
    <row r="71" spans="1:11" x14ac:dyDescent="0.3">
      <c r="A71" s="5" t="str">
        <f t="shared" si="53"/>
        <v>STEM</v>
      </c>
      <c r="B71" s="5" t="str">
        <f t="shared" ca="1" si="54"/>
        <v>STEM_to_Premise_AGS_1116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7.1409269683402374E-2</v>
      </c>
      <c r="G71" s="1">
        <f>'[1]Electricity and CHPs'!C41</f>
        <v>0.16810901294575056</v>
      </c>
      <c r="H71" s="1">
        <f>'[1]Electricity and CHPs'!D41</f>
        <v>4.9106755948649355E-2</v>
      </c>
      <c r="I71" s="1">
        <f>'[1]Electricity and CHPs'!E41</f>
        <v>0.12997237336984976</v>
      </c>
      <c r="J71" s="1">
        <f>'[1]Electricity and CHPs'!F41</f>
        <v>0.12341349482204632</v>
      </c>
      <c r="K71" s="1">
        <f>'[1]Electricity and CHPs'!G41</f>
        <v>0.10366294695676805</v>
      </c>
    </row>
    <row r="72" spans="1:11" x14ac:dyDescent="0.3">
      <c r="A72" s="5" t="str">
        <f>A67</f>
        <v>STEM</v>
      </c>
      <c r="B72" s="5" t="str">
        <f ca="1">B67</f>
        <v>STEM_to_Premise_AGS_1116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0.11372005393313613</v>
      </c>
      <c r="G72" s="1">
        <f t="shared" ref="G72:K72" si="56">SUM(G73:G75)</f>
        <v>0.17334782794796397</v>
      </c>
      <c r="H72" s="1">
        <f t="shared" si="56"/>
        <v>0.17327413754530224</v>
      </c>
      <c r="I72" s="1">
        <f t="shared" si="56"/>
        <v>0.17332271920108999</v>
      </c>
      <c r="J72" s="1">
        <f t="shared" si="56"/>
        <v>0.17378851061086442</v>
      </c>
      <c r="K72" s="1">
        <f t="shared" si="56"/>
        <v>0.10502776308599385</v>
      </c>
    </row>
    <row r="73" spans="1:11" x14ac:dyDescent="0.3">
      <c r="A73" s="5" t="str">
        <f>A72</f>
        <v>STEM</v>
      </c>
      <c r="B73" s="5" t="str">
        <f ca="1">B72</f>
        <v>STEM_to_Premise_AGS_1116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4.0055391176938356E-2</v>
      </c>
      <c r="G73" s="1">
        <f t="shared" ref="G73:K73" si="57">G69</f>
        <v>3.2381916652881554E-3</v>
      </c>
      <c r="H73" s="1">
        <f t="shared" si="57"/>
        <v>9.3518058066703089E-2</v>
      </c>
      <c r="I73" s="1">
        <f t="shared" si="57"/>
        <v>3.0969985765820492E-2</v>
      </c>
      <c r="J73" s="1">
        <f t="shared" si="57"/>
        <v>4.152906478444994E-2</v>
      </c>
      <c r="K73" s="1">
        <f t="shared" si="57"/>
        <v>9.8318037223394782E-4</v>
      </c>
    </row>
    <row r="74" spans="1:11" x14ac:dyDescent="0.3">
      <c r="A74" s="5" t="str">
        <f t="shared" si="43"/>
        <v>STEM</v>
      </c>
      <c r="B74" s="5" t="str">
        <f t="shared" ca="1" si="44"/>
        <v>STEM_to_Premise_AGS_1116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2.2553930727953982E-3</v>
      </c>
      <c r="G74" s="1">
        <f>'[1]Electricity and CHPs'!C28</f>
        <v>2.0006233369252494E-3</v>
      </c>
      <c r="H74" s="1">
        <f>'[1]Electricity and CHPs'!D28</f>
        <v>3.0649323529949816E-2</v>
      </c>
      <c r="I74" s="1">
        <f>'[1]Electricity and CHPs'!E28</f>
        <v>1.2380360065419727E-2</v>
      </c>
      <c r="J74" s="1">
        <f>'[1]Electricity and CHPs'!F28</f>
        <v>8.8459510043681737E-3</v>
      </c>
      <c r="K74" s="1">
        <f>'[1]Electricity and CHPs'!G28</f>
        <v>3.8163575699185544E-4</v>
      </c>
    </row>
    <row r="75" spans="1:11" x14ac:dyDescent="0.3">
      <c r="A75" s="5" t="str">
        <f t="shared" si="43"/>
        <v>STEM</v>
      </c>
      <c r="B75" s="5" t="str">
        <f t="shared" ca="1" si="44"/>
        <v>STEM_to_Premise_AGS_1116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7.1409269683402374E-2</v>
      </c>
      <c r="G75" s="1">
        <f>'[1]Electricity and CHPs'!C41</f>
        <v>0.16810901294575056</v>
      </c>
      <c r="H75" s="1">
        <f>'[1]Electricity and CHPs'!D41</f>
        <v>4.9106755948649355E-2</v>
      </c>
      <c r="I75" s="1">
        <f>'[1]Electricity and CHPs'!E41</f>
        <v>0.12997237336984976</v>
      </c>
      <c r="J75" s="1">
        <f>'[1]Electricity and CHPs'!F41</f>
        <v>0.12341349482204632</v>
      </c>
      <c r="K75" s="1">
        <f>'[1]Electricity and CHPs'!G41</f>
        <v>0.10366294695676805</v>
      </c>
    </row>
    <row r="76" spans="1:11" x14ac:dyDescent="0.3">
      <c r="A76" s="5" t="str">
        <f t="shared" ref="A76:C77" si="58">A74</f>
        <v>STEM</v>
      </c>
      <c r="B76" s="5" t="str">
        <f t="shared" ca="1" si="58"/>
        <v>STEM_to_Premise_AGS_1116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">
      <c r="A77" s="5" t="str">
        <f t="shared" si="58"/>
        <v>STEM</v>
      </c>
      <c r="B77" s="5" t="str">
        <f t="shared" ca="1" si="58"/>
        <v>STEM_to_Premise_AGS_1116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43"/>
        <v>STEM</v>
      </c>
      <c r="B78" s="5" t="str">
        <f t="shared" ca="1" si="44"/>
        <v>STEM_to_Premise_AGS_1116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43"/>
        <v>STEM</v>
      </c>
      <c r="B79" s="5" t="str">
        <f t="shared" ca="1" si="44"/>
        <v>STEM_to_Premise_AGS_1116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43"/>
        <v>STEM</v>
      </c>
      <c r="B80" s="5" t="str">
        <f t="shared" ca="1" si="44"/>
        <v>STEM_to_Premise_AGS_1116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3.2909996723979003</v>
      </c>
      <c r="G80" s="1">
        <f t="shared" ref="G80:K80" si="60">SUM(G81:G95)</f>
        <v>1.9074719864554566</v>
      </c>
      <c r="H80" s="1">
        <f t="shared" si="60"/>
        <v>4.7548335188924096</v>
      </c>
      <c r="I80" s="1">
        <f t="shared" si="60"/>
        <v>6.7690251880885475</v>
      </c>
      <c r="J80" s="1">
        <f t="shared" si="60"/>
        <v>8.495555291445763</v>
      </c>
      <c r="K80" s="1">
        <f t="shared" si="60"/>
        <v>7.0244347686615995</v>
      </c>
    </row>
    <row r="81" spans="1:11" x14ac:dyDescent="0.3">
      <c r="A81" s="5" t="str">
        <f t="shared" si="43"/>
        <v>STEM</v>
      </c>
      <c r="B81" s="5" t="str">
        <f t="shared" ca="1" si="44"/>
        <v>STEM_to_Premise_AGS_1116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0.15949261701139519</v>
      </c>
      <c r="K81" s="1">
        <f>'[1]Electricity and CHPs'!G21</f>
        <v>0.11649994322674383</v>
      </c>
    </row>
    <row r="82" spans="1:11" x14ac:dyDescent="0.3">
      <c r="A82" s="5" t="str">
        <f t="shared" si="43"/>
        <v>STEM</v>
      </c>
      <c r="B82" s="5" t="str">
        <f t="shared" ca="1" si="44"/>
        <v>STEM_to_Premise_AGS_1116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9.7596560646684254E-3</v>
      </c>
      <c r="H82" s="1">
        <f>'[1]Electricity and CHPs'!D22</f>
        <v>0.34414268627710332</v>
      </c>
      <c r="I82" s="1">
        <f>'[1]Electricity and CHPs'!E22</f>
        <v>0.17211184384697376</v>
      </c>
      <c r="J82" s="1">
        <f>'[1]Electricity and CHPs'!F22</f>
        <v>0.10733162056565655</v>
      </c>
      <c r="K82" s="1">
        <f>'[1]Electricity and CHPs'!G22</f>
        <v>7.0036373075924696E-2</v>
      </c>
    </row>
    <row r="83" spans="1:11" x14ac:dyDescent="0.3">
      <c r="A83" s="5" t="str">
        <f t="shared" si="43"/>
        <v>STEM</v>
      </c>
      <c r="B83" s="5" t="str">
        <f t="shared" ca="1" si="44"/>
        <v>STEM_to_Premise_AGS_1116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0.13628242137799898</v>
      </c>
      <c r="K83" s="1">
        <f>'[1]Electricity and CHPs'!G23</f>
        <v>0.65563029404483408</v>
      </c>
    </row>
    <row r="84" spans="1:11" x14ac:dyDescent="0.3">
      <c r="A84" s="5" t="str">
        <f t="shared" si="43"/>
        <v>STEM</v>
      </c>
      <c r="B84" s="5" t="str">
        <f t="shared" ca="1" si="44"/>
        <v>STEM_to_Premise_AGS_1116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0.96633534471940441</v>
      </c>
      <c r="G84" s="1">
        <f>'[1]Electricity and CHPs'!C24</f>
        <v>7.7915803361852578E-3</v>
      </c>
      <c r="H84" s="1">
        <f>'[1]Electricity and CHPs'!D24</f>
        <v>0.12184440247515621</v>
      </c>
      <c r="I84" s="1">
        <f>'[1]Electricity and CHPs'!E24</f>
        <v>0.10197947275048226</v>
      </c>
      <c r="J84" s="1">
        <f>'[1]Electricity and CHPs'!F24</f>
        <v>5.0851075814669119E-2</v>
      </c>
      <c r="K84" s="1">
        <f>'[1]Electricity and CHPs'!G24</f>
        <v>2.9670467391589701E-2</v>
      </c>
    </row>
    <row r="85" spans="1:11" x14ac:dyDescent="0.3">
      <c r="A85" s="5" t="str">
        <f t="shared" si="43"/>
        <v>STEM</v>
      </c>
      <c r="B85" s="5" t="str">
        <f t="shared" ca="1" si="44"/>
        <v>STEM_to_Premise_AGS_1116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2.8354102670435671E-2</v>
      </c>
      <c r="K85" s="1">
        <f>'[1]Electricity and CHPs'!G29</f>
        <v>2.8755833095548043E-2</v>
      </c>
    </row>
    <row r="86" spans="1:11" x14ac:dyDescent="0.3">
      <c r="A86" s="5" t="str">
        <f t="shared" si="43"/>
        <v>STEM</v>
      </c>
      <c r="B86" s="5" t="str">
        <f t="shared" ca="1" si="44"/>
        <v>STEM_to_Premise_AGS_1116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0.67087075272433816</v>
      </c>
      <c r="G86" s="1">
        <f>'[1]Electricity and CHPs'!C39</f>
        <v>0.11574186710903948</v>
      </c>
      <c r="H86" s="1">
        <f>'[1]Electricity and CHPs'!D39</f>
        <v>0.1389804033214582</v>
      </c>
      <c r="I86" s="1">
        <f>'[1]Electricity and CHPs'!E39</f>
        <v>0.35606047260141133</v>
      </c>
      <c r="J86" s="1">
        <f>'[1]Electricity and CHPs'!F39</f>
        <v>0.62592785589333855</v>
      </c>
      <c r="K86" s="1">
        <f>'[1]Electricity and CHPs'!G39</f>
        <v>0.40129144197828259</v>
      </c>
    </row>
    <row r="87" spans="1:11" x14ac:dyDescent="0.3">
      <c r="A87" s="5" t="str">
        <f t="shared" si="43"/>
        <v>STEM</v>
      </c>
      <c r="B87" s="5" t="str">
        <f t="shared" ca="1" si="44"/>
        <v>STEM_to_Premise_AGS_1116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0.20971442609807583</v>
      </c>
      <c r="K87" s="1">
        <f>'[1]Electricity and CHPs'!G40</f>
        <v>0.23415845665549939</v>
      </c>
    </row>
    <row r="88" spans="1:11" x14ac:dyDescent="0.3">
      <c r="A88" s="5" t="str">
        <f t="shared" si="43"/>
        <v>STEM</v>
      </c>
      <c r="B88" s="5" t="str">
        <f t="shared" ca="1" si="44"/>
        <v>STEM_to_Premise_AGS_1116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6.4280692984126087E-2</v>
      </c>
      <c r="J88" s="1">
        <f>'[1]Electricity and CHPs'!F47</f>
        <v>0.35373025629027516</v>
      </c>
      <c r="K88" s="1">
        <f>'[1]Electricity and CHPs'!G47</f>
        <v>6.6955530265027999E-2</v>
      </c>
    </row>
    <row r="89" spans="1:11" x14ac:dyDescent="0.3">
      <c r="A89" s="5" t="str">
        <f t="shared" si="43"/>
        <v>STEM</v>
      </c>
      <c r="B89" s="5" t="str">
        <f t="shared" ca="1" si="44"/>
        <v>STEM_to_Premise_AGS_1116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4.4758102113545126E-2</v>
      </c>
      <c r="G89" s="1">
        <f>'[1]Electricity and CHPs'!C48</f>
        <v>1.6152244636311423E-2</v>
      </c>
      <c r="H89" s="1">
        <f>'[1]Electricity and CHPs'!D48</f>
        <v>0.30527610876549549</v>
      </c>
      <c r="I89" s="1">
        <f>'[1]Electricity and CHPs'!E48</f>
        <v>0.31100276872367161</v>
      </c>
      <c r="J89" s="1">
        <f>'[1]Electricity and CHPs'!F48</f>
        <v>0.67319946485877846</v>
      </c>
      <c r="K89" s="1">
        <f>'[1]Electricity and CHPs'!G48</f>
        <v>0.62055949625993834</v>
      </c>
    </row>
    <row r="90" spans="1:11" x14ac:dyDescent="0.3">
      <c r="A90" s="5" t="str">
        <f t="shared" si="43"/>
        <v>STEM</v>
      </c>
      <c r="B90" s="5" t="str">
        <f t="shared" ca="1" si="44"/>
        <v>STEM_to_Premise_AGS_1116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4.0087677531984778E-2</v>
      </c>
      <c r="J90" s="1">
        <f>'[1]Electricity and CHPs'!F49</f>
        <v>0.10902801934794706</v>
      </c>
      <c r="K90" s="1">
        <f>'[1]Electricity and CHPs'!G49</f>
        <v>8.2336864308454577E-2</v>
      </c>
    </row>
    <row r="91" spans="1:11" x14ac:dyDescent="0.3">
      <c r="A91" s="5" t="str">
        <f t="shared" si="43"/>
        <v>STEM</v>
      </c>
      <c r="B91" s="5" t="str">
        <f t="shared" ca="1" si="44"/>
        <v>STEM_to_Premise_AGS_1116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5.3452672206533547E-2</v>
      </c>
      <c r="G91" s="1">
        <f>'[1]Electricity and CHPs'!C51</f>
        <v>2.2595140760789816E-2</v>
      </c>
      <c r="H91" s="1">
        <f>'[1]Electricity and CHPs'!D51</f>
        <v>0.73047987936367997</v>
      </c>
      <c r="I91" s="1">
        <f>'[1]Electricity and CHPs'!E51</f>
        <v>0.72102265024607703</v>
      </c>
      <c r="J91" s="1">
        <f>'[1]Electricity and CHPs'!F51</f>
        <v>0.75180626202827938</v>
      </c>
      <c r="K91" s="1">
        <f>'[1]Electricity and CHPs'!G51</f>
        <v>0.90007237439492993</v>
      </c>
    </row>
    <row r="92" spans="1:11" x14ac:dyDescent="0.3">
      <c r="A92" s="5" t="str">
        <f t="shared" si="43"/>
        <v>STEM</v>
      </c>
      <c r="B92" s="5" t="str">
        <f t="shared" ca="1" si="44"/>
        <v>STEM_to_Premise_AGS_1116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0.1353641941444329</v>
      </c>
      <c r="J92" s="1">
        <f>'[1]Electricity and CHPs'!F52</f>
        <v>0.40741969185973242</v>
      </c>
      <c r="K92" s="1">
        <f>'[1]Electricity and CHPs'!G52</f>
        <v>0.26958395684250963</v>
      </c>
    </row>
    <row r="93" spans="1:11" x14ac:dyDescent="0.3">
      <c r="A93" s="5" t="str">
        <f t="shared" si="43"/>
        <v>STEM</v>
      </c>
      <c r="B93" s="5" t="str">
        <f t="shared" ca="1" si="44"/>
        <v>STEM_to_Premise_AGS_1116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0.96027604412040168</v>
      </c>
      <c r="G93" s="1">
        <f>'[1]Electricity and CHPs'!C54</f>
        <v>1.108034970210787</v>
      </c>
      <c r="H93" s="1">
        <f>'[1]Electricity and CHPs'!D54</f>
        <v>1.6537008790246497</v>
      </c>
      <c r="I93" s="1">
        <f>'[1]Electricity and CHPs'!E54</f>
        <v>1.7684535644480124</v>
      </c>
      <c r="J93" s="1">
        <f>'[1]Electricity and CHPs'!F54</f>
        <v>1.837364172969145</v>
      </c>
      <c r="K93" s="1">
        <f>'[1]Electricity and CHPs'!G54</f>
        <v>3.1427317818986968</v>
      </c>
    </row>
    <row r="94" spans="1:11" x14ac:dyDescent="0.3">
      <c r="A94" s="5" t="str">
        <f t="shared" si="43"/>
        <v>STEM</v>
      </c>
      <c r="B94" s="5" t="str">
        <f t="shared" ca="1" si="44"/>
        <v>STEM_to_Premise_AGS_1116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0.59530675651367748</v>
      </c>
      <c r="G94" s="1">
        <f>'[1]Electricity and CHPs'!C55</f>
        <v>0.62739652733767526</v>
      </c>
      <c r="H94" s="1">
        <f>'[1]Electricity and CHPs'!D55</f>
        <v>1.4604091596648663</v>
      </c>
      <c r="I94" s="1">
        <f>'[1]Electricity and CHPs'!E55</f>
        <v>3.0246700773110935</v>
      </c>
      <c r="J94" s="1">
        <f>'[1]Electricity and CHPs'!F55</f>
        <v>2.7936656518770207</v>
      </c>
      <c r="K94" s="1">
        <f>'[1]Electricity and CHPs'!G55</f>
        <v>0.34915772024322939</v>
      </c>
    </row>
    <row r="95" spans="1:11" x14ac:dyDescent="0.3">
      <c r="A95" s="5" t="str">
        <f t="shared" si="43"/>
        <v>STEM</v>
      </c>
      <c r="B95" s="5" t="str">
        <f t="shared" ca="1" si="44"/>
        <v>STEM_to_Premise_AGS_1116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7.3991773500281771E-2</v>
      </c>
      <c r="J95" s="1">
        <f>'[1]Electricity and CHPs'!F58</f>
        <v>0.25138765278301411</v>
      </c>
      <c r="K95" s="1">
        <f>'[1]Electricity and CHPs'!G58</f>
        <v>5.6994234980389864E-2</v>
      </c>
    </row>
    <row r="96" spans="1:11" x14ac:dyDescent="0.3">
      <c r="A96" s="5" t="str">
        <f t="shared" ref="A96:A111" si="61">A95</f>
        <v>STEM</v>
      </c>
      <c r="B96" s="5" t="str">
        <f t="shared" ref="B96:B111" ca="1" si="62">B95</f>
        <v>STEM_to_Premise_AGS_1116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2.2929611005502255</v>
      </c>
      <c r="G96" s="1">
        <f t="shared" ref="G96:K96" si="65">G80-G112</f>
        <v>0.74121585144779156</v>
      </c>
      <c r="H96" s="1">
        <f t="shared" si="65"/>
        <v>3.0160153699770023</v>
      </c>
      <c r="I96" s="1">
        <f t="shared" si="65"/>
        <v>4.9284514920751512</v>
      </c>
      <c r="J96" s="1">
        <f t="shared" si="65"/>
        <v>6.1595095935429658</v>
      </c>
      <c r="K96" s="1">
        <f t="shared" si="65"/>
        <v>2.7984941410078541</v>
      </c>
    </row>
    <row r="97" spans="1:11" x14ac:dyDescent="0.3">
      <c r="A97" s="5" t="str">
        <f t="shared" si="61"/>
        <v>STEM</v>
      </c>
      <c r="B97" s="5" t="str">
        <f t="shared" ca="1" si="62"/>
        <v>STEM_to_Premise_AGS_1116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0.14754702697776167</v>
      </c>
      <c r="K97" s="1">
        <f t="shared" si="66"/>
        <v>8.3990045003333513E-2</v>
      </c>
    </row>
    <row r="98" spans="1:11" x14ac:dyDescent="0.3">
      <c r="A98" s="5" t="str">
        <f t="shared" si="61"/>
        <v>STEM</v>
      </c>
      <c r="B98" s="5" t="str">
        <f t="shared" ca="1" si="62"/>
        <v>STEM_to_Premise_AGS_1116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9.0488826922130207E-3</v>
      </c>
      <c r="H98" s="1">
        <f t="shared" si="67"/>
        <v>0.33469694844177239</v>
      </c>
      <c r="I98" s="1">
        <f t="shared" si="67"/>
        <v>0.16962958186645888</v>
      </c>
      <c r="J98" s="1">
        <f t="shared" si="67"/>
        <v>9.9292756065544691E-2</v>
      </c>
      <c r="K98" s="1">
        <f t="shared" si="67"/>
        <v>5.0492369039771438E-2</v>
      </c>
    </row>
    <row r="99" spans="1:11" x14ac:dyDescent="0.3">
      <c r="A99" s="5" t="str">
        <f t="shared" si="61"/>
        <v>STEM</v>
      </c>
      <c r="B99" s="5" t="str">
        <f t="shared" ca="1" si="62"/>
        <v>STEM_to_Premise_AGS_1116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0.12607521577138364</v>
      </c>
      <c r="K99" s="1">
        <f t="shared" si="68"/>
        <v>0.47267334538694694</v>
      </c>
    </row>
    <row r="100" spans="1:11" x14ac:dyDescent="0.3">
      <c r="A100" s="5" t="str">
        <f t="shared" si="61"/>
        <v>STEM</v>
      </c>
      <c r="B100" s="5" t="str">
        <f t="shared" ca="1" si="62"/>
        <v>STEM_to_Premise_AGS_1116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0.95067871996729714</v>
      </c>
      <c r="G100" s="1">
        <f t="shared" si="69"/>
        <v>7.2241374062692876E-3</v>
      </c>
      <c r="H100" s="1">
        <f t="shared" si="69"/>
        <v>0.11850012020975842</v>
      </c>
      <c r="I100" s="1">
        <f t="shared" si="69"/>
        <v>0.10050868629939674</v>
      </c>
      <c r="J100" s="1">
        <f t="shared" si="69"/>
        <v>4.7042459993863736E-2</v>
      </c>
      <c r="K100" s="1">
        <f t="shared" si="69"/>
        <v>2.1390773441316898E-2</v>
      </c>
    </row>
    <row r="101" spans="1:11" x14ac:dyDescent="0.3">
      <c r="A101" s="5" t="str">
        <f t="shared" si="61"/>
        <v>STEM</v>
      </c>
      <c r="B101" s="5" t="str">
        <f t="shared" ca="1" si="62"/>
        <v>STEM_to_Premise_AGS_1116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2.6230452732154338E-2</v>
      </c>
      <c r="K101" s="1">
        <f t="shared" si="70"/>
        <v>2.0731372470308561E-2</v>
      </c>
    </row>
    <row r="102" spans="1:11" x14ac:dyDescent="0.3">
      <c r="A102" s="5" t="str">
        <f t="shared" si="61"/>
        <v>STEM</v>
      </c>
      <c r="B102" s="5" t="str">
        <f t="shared" ca="1" si="62"/>
        <v>STEM_to_Premise_AGS_1116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0.66000126348339705</v>
      </c>
      <c r="G102" s="1">
        <f t="shared" si="71"/>
        <v>0.107312652321728</v>
      </c>
      <c r="H102" s="1">
        <f t="shared" si="71"/>
        <v>0.13516578657564129</v>
      </c>
      <c r="I102" s="1">
        <f t="shared" si="71"/>
        <v>0.35092523406031201</v>
      </c>
      <c r="J102" s="1">
        <f t="shared" si="71"/>
        <v>0.57904745667963164</v>
      </c>
      <c r="K102" s="1">
        <f t="shared" si="71"/>
        <v>0.28930903601909497</v>
      </c>
    </row>
    <row r="103" spans="1:11" x14ac:dyDescent="0.3">
      <c r="A103" s="5" t="str">
        <f t="shared" si="61"/>
        <v>STEM</v>
      </c>
      <c r="B103" s="5" t="str">
        <f t="shared" ca="1" si="62"/>
        <v>STEM_to_Premise_AGS_1116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0.19400735071585071</v>
      </c>
      <c r="K103" s="1">
        <f t="shared" si="72"/>
        <v>0.168815355335656</v>
      </c>
    </row>
    <row r="104" spans="1:11" x14ac:dyDescent="0.3">
      <c r="A104" s="5" t="str">
        <f t="shared" si="61"/>
        <v>STEM</v>
      </c>
      <c r="B104" s="5" t="str">
        <f t="shared" ca="1" si="62"/>
        <v>STEM_to_Premise_AGS_1116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6.3353612565317061E-2</v>
      </c>
      <c r="J104" s="1">
        <f t="shared" si="73"/>
        <v>0.32723676271474594</v>
      </c>
      <c r="K104" s="1">
        <f t="shared" si="73"/>
        <v>4.8271250993114669E-2</v>
      </c>
    </row>
    <row r="105" spans="1:11" x14ac:dyDescent="0.3">
      <c r="A105" s="5" t="str">
        <f t="shared" si="61"/>
        <v>STEM</v>
      </c>
      <c r="B105" s="5" t="str">
        <f t="shared" ca="1" si="62"/>
        <v>STEM_to_Premise_AGS_1116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4.4032928587359188E-2</v>
      </c>
      <c r="G105" s="1">
        <f t="shared" si="74"/>
        <v>1.4975913696286043E-2</v>
      </c>
      <c r="H105" s="1">
        <f t="shared" si="74"/>
        <v>0.29689714792810895</v>
      </c>
      <c r="I105" s="1">
        <f t="shared" si="74"/>
        <v>0.30651736939622021</v>
      </c>
      <c r="J105" s="1">
        <f t="shared" si="74"/>
        <v>0.62277854275747591</v>
      </c>
      <c r="K105" s="1">
        <f t="shared" si="74"/>
        <v>0.44738923105460615</v>
      </c>
    </row>
    <row r="106" spans="1:11" x14ac:dyDescent="0.3">
      <c r="A106" s="5" t="str">
        <f t="shared" si="61"/>
        <v>STEM</v>
      </c>
      <c r="B106" s="5" t="str">
        <f t="shared" ca="1" si="62"/>
        <v>STEM_to_Premise_AGS_1116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3.9509517914374383E-2</v>
      </c>
      <c r="J106" s="1">
        <f t="shared" si="75"/>
        <v>0.10086209890777656</v>
      </c>
      <c r="K106" s="1">
        <f t="shared" si="75"/>
        <v>5.9360345998116688E-2</v>
      </c>
    </row>
    <row r="107" spans="1:11" x14ac:dyDescent="0.3">
      <c r="A107" s="5" t="str">
        <f t="shared" si="61"/>
        <v>STEM</v>
      </c>
      <c r="B107" s="5" t="str">
        <f t="shared" ca="1" si="62"/>
        <v>STEM_to_Premise_AGS_1116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5.2586628720379065E-2</v>
      </c>
      <c r="G107" s="1">
        <f t="shared" si="76"/>
        <v>2.094958846947587E-2</v>
      </c>
      <c r="H107" s="1">
        <f t="shared" si="76"/>
        <v>0.71043028450203682</v>
      </c>
      <c r="I107" s="1">
        <f t="shared" si="76"/>
        <v>0.71062378941354065</v>
      </c>
      <c r="J107" s="1">
        <f t="shared" si="76"/>
        <v>0.69549789140152718</v>
      </c>
      <c r="K107" s="1">
        <f t="shared" si="76"/>
        <v>0.64890262722748926</v>
      </c>
    </row>
    <row r="108" spans="1:11" x14ac:dyDescent="0.3">
      <c r="A108" s="5" t="str">
        <f t="shared" si="61"/>
        <v>STEM</v>
      </c>
      <c r="B108" s="5" t="str">
        <f t="shared" ca="1" si="62"/>
        <v>STEM_to_Premise_AGS_1116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0.13341192063938284</v>
      </c>
      <c r="J108" s="1">
        <f t="shared" si="77"/>
        <v>0.37690499656046389</v>
      </c>
      <c r="K108" s="1">
        <f t="shared" si="77"/>
        <v>0.19435519057129721</v>
      </c>
    </row>
    <row r="109" spans="1:11" x14ac:dyDescent="0.3">
      <c r="A109" s="5" t="str">
        <f t="shared" si="61"/>
        <v>STEM</v>
      </c>
      <c r="B109" s="5" t="str">
        <f t="shared" ca="1" si="62"/>
        <v>STEM_to_Premise_AGS_1116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">
      <c r="A110" s="5" t="str">
        <f t="shared" si="61"/>
        <v>STEM</v>
      </c>
      <c r="B110" s="5" t="str">
        <f t="shared" ca="1" si="62"/>
        <v>STEM_to_Premise_AGS_1116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0.58566155979179302</v>
      </c>
      <c r="G110" s="1">
        <f t="shared" si="79"/>
        <v>0.58170467686181937</v>
      </c>
      <c r="H110" s="1">
        <f t="shared" si="79"/>
        <v>1.4203250823196838</v>
      </c>
      <c r="I110" s="1">
        <f t="shared" si="79"/>
        <v>2.981047143707606</v>
      </c>
      <c r="J110" s="1">
        <f t="shared" si="79"/>
        <v>2.5844272232042873</v>
      </c>
      <c r="K110" s="1">
        <f t="shared" si="79"/>
        <v>0.25172349294122331</v>
      </c>
    </row>
    <row r="111" spans="1:11" x14ac:dyDescent="0.3">
      <c r="A111" s="5" t="str">
        <f t="shared" si="61"/>
        <v>STEM</v>
      </c>
      <c r="B111" s="5" t="str">
        <f t="shared" ca="1" si="62"/>
        <v>STEM_to_Premise_AGS_1116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7.2924636212542776E-2</v>
      </c>
      <c r="J111" s="1">
        <f t="shared" si="80"/>
        <v>0.23255935906049813</v>
      </c>
      <c r="K111" s="1">
        <f t="shared" si="80"/>
        <v>4.1089705525578432E-2</v>
      </c>
    </row>
    <row r="112" spans="1:11" x14ac:dyDescent="0.3">
      <c r="A112" s="5" t="str">
        <f>A95</f>
        <v>STEM</v>
      </c>
      <c r="B112" s="5" t="str">
        <f ca="1">B95</f>
        <v>STEM_to_Premise_AGS_1116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0.99803857184767486</v>
      </c>
      <c r="G112" s="1">
        <f t="shared" ref="G112:K112" si="81">SUM(G113:G127)</f>
        <v>1.166256135007665</v>
      </c>
      <c r="H112" s="1">
        <f t="shared" si="81"/>
        <v>1.7388181489154075</v>
      </c>
      <c r="I112" s="1">
        <f t="shared" si="81"/>
        <v>1.8405736960133958</v>
      </c>
      <c r="J112" s="1">
        <f t="shared" si="81"/>
        <v>2.3360456979027968</v>
      </c>
      <c r="K112" s="1">
        <f t="shared" si="81"/>
        <v>4.2259406276537455</v>
      </c>
    </row>
    <row r="113" spans="1:11" x14ac:dyDescent="0.3">
      <c r="A113" s="5" t="str">
        <f t="shared" si="43"/>
        <v>STEM</v>
      </c>
      <c r="B113" s="5" t="str">
        <f t="shared" ca="1" si="44"/>
        <v>STEM_to_Premise_AGS_1116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1.1945590033633517E-2</v>
      </c>
      <c r="K113" s="1">
        <f>'[1]Electricity and CHPs_IN'!Q$23/SUM('[1]Electricity and CHPs_IN'!Q$22:Q$23)*K81</f>
        <v>3.250989822341032E-2</v>
      </c>
    </row>
    <row r="114" spans="1:11" x14ac:dyDescent="0.3">
      <c r="A114" s="5" t="str">
        <f t="shared" si="43"/>
        <v>STEM</v>
      </c>
      <c r="B114" s="5" t="str">
        <f t="shared" ca="1" si="44"/>
        <v>STEM_to_Premise_AGS_1116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7.1077337245540532E-4</v>
      </c>
      <c r="H114" s="1">
        <f>'[1]Electricity and CHPs_IN'!N$23/SUM('[1]Electricity and CHPs_IN'!N$22:N$23)*H82</f>
        <v>9.4457378353309442E-3</v>
      </c>
      <c r="I114" s="1">
        <f>'[1]Electricity and CHPs_IN'!O$23/SUM('[1]Electricity and CHPs_IN'!O$22:O$23)*I82</f>
        <v>2.4822619805148815E-3</v>
      </c>
      <c r="J114" s="1">
        <f>'[1]Electricity and CHPs_IN'!P$23/SUM('[1]Electricity and CHPs_IN'!P$22:P$23)*J82</f>
        <v>8.0388645001118562E-3</v>
      </c>
      <c r="K114" s="1">
        <f>'[1]Electricity and CHPs_IN'!Q$23/SUM('[1]Electricity and CHPs_IN'!Q$22:Q$23)*K82</f>
        <v>1.9544004036153258E-2</v>
      </c>
    </row>
    <row r="115" spans="1:11" x14ac:dyDescent="0.3">
      <c r="A115" s="5" t="str">
        <f t="shared" si="43"/>
        <v>STEM</v>
      </c>
      <c r="B115" s="5" t="str">
        <f t="shared" ca="1" si="44"/>
        <v>STEM_to_Premise_AGS_1116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1.020720560661535E-2</v>
      </c>
      <c r="K115" s="1">
        <f>'[1]Electricity and CHPs_IN'!Q$23/SUM('[1]Electricity and CHPs_IN'!Q$22:Q$23)*K83</f>
        <v>0.18295694865788714</v>
      </c>
    </row>
    <row r="116" spans="1:11" x14ac:dyDescent="0.3">
      <c r="A116" s="5" t="str">
        <f t="shared" si="43"/>
        <v>STEM</v>
      </c>
      <c r="B116" s="5" t="str">
        <f t="shared" ca="1" si="44"/>
        <v>STEM_to_Premise_AGS_1116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1.5656624752107225E-2</v>
      </c>
      <c r="G116" s="1">
        <f>'[1]Electricity and CHPs_IN'!M$23/SUM('[1]Electricity and CHPs_IN'!M$22:M$23)*G84</f>
        <v>5.6744292991597E-4</v>
      </c>
      <c r="H116" s="1">
        <f>'[1]Electricity and CHPs_IN'!N$23/SUM('[1]Electricity and CHPs_IN'!N$22:N$23)*H84</f>
        <v>3.3442822653977967E-3</v>
      </c>
      <c r="I116" s="1">
        <f>'[1]Electricity and CHPs_IN'!O$23/SUM('[1]Electricity and CHPs_IN'!O$22:O$23)*I84</f>
        <v>1.4707864510855187E-3</v>
      </c>
      <c r="J116" s="1">
        <f>'[1]Electricity and CHPs_IN'!P$23/SUM('[1]Electricity and CHPs_IN'!P$22:P$23)*J84</f>
        <v>3.808615820805385E-3</v>
      </c>
      <c r="K116" s="1">
        <f>'[1]Electricity and CHPs_IN'!Q$23/SUM('[1]Electricity and CHPs_IN'!Q$22:Q$23)*K84</f>
        <v>8.2796939502728026E-3</v>
      </c>
    </row>
    <row r="117" spans="1:11" x14ac:dyDescent="0.3">
      <c r="A117" s="5" t="str">
        <f t="shared" si="43"/>
        <v>STEM</v>
      </c>
      <c r="B117" s="5" t="str">
        <f t="shared" ca="1" si="44"/>
        <v>STEM_to_Premise_AGS_1116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2.1236499382813342E-3</v>
      </c>
      <c r="K117" s="1">
        <f>'[1]Electricity and CHPs_IN'!Q$23/SUM('[1]Electricity and CHPs_IN'!Q$22:Q$23)*K85</f>
        <v>8.0244606252394823E-3</v>
      </c>
    </row>
    <row r="118" spans="1:11" x14ac:dyDescent="0.3">
      <c r="A118" s="5" t="str">
        <f t="shared" si="43"/>
        <v>STEM</v>
      </c>
      <c r="B118" s="5" t="str">
        <f t="shared" ca="1" si="44"/>
        <v>STEM_to_Premise_AGS_1116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1.0869489240941102E-2</v>
      </c>
      <c r="G118" s="1">
        <f>'[1]Electricity and CHPs_IN'!M$23/SUM('[1]Electricity and CHPs_IN'!M$22:M$23)*G86</f>
        <v>8.4292147873114894E-3</v>
      </c>
      <c r="H118" s="1">
        <f>'[1]Electricity and CHPs_IN'!N$23/SUM('[1]Electricity and CHPs_IN'!N$22:N$23)*H86</f>
        <v>3.8146167458169055E-3</v>
      </c>
      <c r="I118" s="1">
        <f>'[1]Electricity and CHPs_IN'!O$23/SUM('[1]Electricity and CHPs_IN'!O$22:O$23)*I86</f>
        <v>5.1352385410993002E-3</v>
      </c>
      <c r="J118" s="1">
        <f>'[1]Electricity and CHPs_IN'!P$23/SUM('[1]Electricity and CHPs_IN'!P$22:P$23)*J86</f>
        <v>4.6880399213706861E-2</v>
      </c>
      <c r="K118" s="1">
        <f>'[1]Electricity and CHPs_IN'!Q$23/SUM('[1]Electricity and CHPs_IN'!Q$22:Q$23)*K86</f>
        <v>0.1119824059591876</v>
      </c>
    </row>
    <row r="119" spans="1:11" x14ac:dyDescent="0.3">
      <c r="A119" s="5" t="str">
        <f t="shared" si="43"/>
        <v>STEM</v>
      </c>
      <c r="B119" s="5" t="str">
        <f t="shared" ca="1" si="44"/>
        <v>STEM_to_Premise_AGS_1116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1.5707075382225134E-2</v>
      </c>
      <c r="K119" s="1">
        <f>'[1]Electricity and CHPs_IN'!Q$23/SUM('[1]Electricity and CHPs_IN'!Q$22:Q$23)*K87</f>
        <v>6.5343101319843375E-2</v>
      </c>
    </row>
    <row r="120" spans="1:11" x14ac:dyDescent="0.3">
      <c r="A120" s="5" t="str">
        <f t="shared" si="43"/>
        <v>STEM</v>
      </c>
      <c r="B120" s="5" t="str">
        <f t="shared" ca="1" si="44"/>
        <v>STEM_to_Premise_AGS_1116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9.2708041880902462E-4</v>
      </c>
      <c r="J120" s="1">
        <f>'[1]Electricity and CHPs_IN'!P$23/SUM('[1]Electricity and CHPs_IN'!P$22:P$23)*J88</f>
        <v>2.6493493575529218E-2</v>
      </c>
      <c r="K120" s="1">
        <f>'[1]Electricity and CHPs_IN'!Q$23/SUM('[1]Electricity and CHPs_IN'!Q$22:Q$23)*K88</f>
        <v>1.868427927191333E-2</v>
      </c>
    </row>
    <row r="121" spans="1:11" x14ac:dyDescent="0.3">
      <c r="A121" s="5" t="str">
        <f t="shared" si="43"/>
        <v>STEM</v>
      </c>
      <c r="B121" s="5" t="str">
        <f t="shared" ca="1" si="44"/>
        <v>STEM_to_Premise_AGS_1116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7.251735261859368E-4</v>
      </c>
      <c r="G121" s="1">
        <f>'[1]Electricity and CHPs_IN'!M$23/SUM('[1]Electricity and CHPs_IN'!M$22:M$23)*G89</f>
        <v>1.1763309400253793E-3</v>
      </c>
      <c r="H121" s="1">
        <f>'[1]Electricity and CHPs_IN'!N$23/SUM('[1]Electricity and CHPs_IN'!N$22:N$23)*H89</f>
        <v>8.3789608373865242E-3</v>
      </c>
      <c r="I121" s="1">
        <f>'[1]Electricity and CHPs_IN'!O$23/SUM('[1]Electricity and CHPs_IN'!O$22:O$23)*I89</f>
        <v>4.4853993274513787E-3</v>
      </c>
      <c r="J121" s="1">
        <f>'[1]Electricity and CHPs_IN'!P$23/SUM('[1]Electricity and CHPs_IN'!P$22:P$23)*J89</f>
        <v>5.0420922101302564E-2</v>
      </c>
      <c r="K121" s="1">
        <f>'[1]Electricity and CHPs_IN'!Q$23/SUM('[1]Electricity and CHPs_IN'!Q$22:Q$23)*K89</f>
        <v>0.17317026520533219</v>
      </c>
    </row>
    <row r="122" spans="1:11" x14ac:dyDescent="0.3">
      <c r="A122" s="5" t="str">
        <f t="shared" si="43"/>
        <v>STEM</v>
      </c>
      <c r="B122" s="5" t="str">
        <f t="shared" ca="1" si="44"/>
        <v>STEM_to_Premise_AGS_1116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5.7815961761039552E-4</v>
      </c>
      <c r="J122" s="1">
        <f>'[1]Electricity and CHPs_IN'!P$23/SUM('[1]Electricity and CHPs_IN'!P$22:P$23)*J90</f>
        <v>8.1659204401705095E-3</v>
      </c>
      <c r="K122" s="1">
        <f>'[1]Electricity and CHPs_IN'!Q$23/SUM('[1]Electricity and CHPs_IN'!Q$22:Q$23)*K90</f>
        <v>2.2976518310337889E-2</v>
      </c>
    </row>
    <row r="123" spans="1:11" x14ac:dyDescent="0.3">
      <c r="A123" s="5" t="str">
        <f t="shared" si="43"/>
        <v>STEM</v>
      </c>
      <c r="B123" s="5" t="str">
        <f t="shared" ca="1" si="44"/>
        <v>STEM_to_Premise_AGS_1116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8.6604348615448292E-4</v>
      </c>
      <c r="G123" s="1">
        <f>'[1]Electricity and CHPs_IN'!M$23/SUM('[1]Electricity and CHPs_IN'!M$22:M$23)*G91</f>
        <v>1.6455522913139454E-3</v>
      </c>
      <c r="H123" s="1">
        <f>'[1]Electricity and CHPs_IN'!N$23/SUM('[1]Electricity and CHPs_IN'!N$22:N$23)*H91</f>
        <v>2.0049594861643191E-2</v>
      </c>
      <c r="I123" s="1">
        <f>'[1]Electricity and CHPs_IN'!O$23/SUM('[1]Electricity and CHPs_IN'!O$22:O$23)*I91</f>
        <v>1.0398860832536397E-2</v>
      </c>
      <c r="J123" s="1">
        <f>'[1]Electricity and CHPs_IN'!P$23/SUM('[1]Electricity and CHPs_IN'!P$22:P$23)*J91</f>
        <v>5.6308370626752195E-2</v>
      </c>
      <c r="K123" s="1">
        <f>'[1]Electricity and CHPs_IN'!Q$23/SUM('[1]Electricity and CHPs_IN'!Q$22:Q$23)*K91</f>
        <v>0.25116974716744067</v>
      </c>
    </row>
    <row r="124" spans="1:11" x14ac:dyDescent="0.3">
      <c r="A124" s="5" t="str">
        <f t="shared" si="43"/>
        <v>STEM</v>
      </c>
      <c r="B124" s="5" t="str">
        <f t="shared" ca="1" si="44"/>
        <v>STEM_to_Premise_AGS_1116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1.9522735050500652E-3</v>
      </c>
      <c r="J124" s="1">
        <f>'[1]Electricity and CHPs_IN'!P$23/SUM('[1]Electricity and CHPs_IN'!P$22:P$23)*J92</f>
        <v>3.0514695299268538E-2</v>
      </c>
      <c r="K124" s="1">
        <f>'[1]Electricity and CHPs_IN'!Q$23/SUM('[1]Electricity and CHPs_IN'!Q$22:Q$23)*K92</f>
        <v>7.5228766271212416E-2</v>
      </c>
    </row>
    <row r="125" spans="1:11" x14ac:dyDescent="0.3">
      <c r="A125" s="5" t="str">
        <f t="shared" si="43"/>
        <v>STEM</v>
      </c>
      <c r="B125" s="5" t="str">
        <f t="shared" ca="1" si="44"/>
        <v>STEM_to_Premise_AGS_1116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0.96027604412040168</v>
      </c>
      <c r="G125" s="1">
        <f t="shared" si="83"/>
        <v>1.108034970210787</v>
      </c>
      <c r="H125" s="1">
        <f t="shared" si="83"/>
        <v>1.6537008790246497</v>
      </c>
      <c r="I125" s="1">
        <f t="shared" si="83"/>
        <v>1.7684535644480124</v>
      </c>
      <c r="J125" s="1">
        <f t="shared" si="83"/>
        <v>1.837364172969145</v>
      </c>
      <c r="K125" s="1">
        <f t="shared" si="83"/>
        <v>3.1427317818986968</v>
      </c>
    </row>
    <row r="126" spans="1:11" x14ac:dyDescent="0.3">
      <c r="A126" s="5" t="str">
        <f t="shared" si="43"/>
        <v>STEM</v>
      </c>
      <c r="B126" s="5" t="str">
        <f t="shared" ca="1" si="44"/>
        <v>STEM_to_Premise_AGS_1116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9.6451967218844827E-3</v>
      </c>
      <c r="G126" s="1">
        <f>'[1]Electricity and CHPs_IN'!M$23/SUM('[1]Electricity and CHPs_IN'!M$22:M$23)*G94</f>
        <v>4.5691850475855847E-2</v>
      </c>
      <c r="H126" s="1">
        <f>'[1]Electricity and CHPs_IN'!N$23/SUM('[1]Electricity and CHPs_IN'!N$22:N$23)*H94</f>
        <v>4.0084077345182538E-2</v>
      </c>
      <c r="I126" s="1">
        <f>'[1]Electricity and CHPs_IN'!O$23/SUM('[1]Electricity and CHPs_IN'!O$22:O$23)*I94</f>
        <v>4.3622933603487443E-2</v>
      </c>
      <c r="J126" s="1">
        <f>'[1]Electricity and CHPs_IN'!P$23/SUM('[1]Electricity and CHPs_IN'!P$22:P$23)*J94</f>
        <v>0.20923842867273354</v>
      </c>
      <c r="K126" s="1">
        <f>'[1]Electricity and CHPs_IN'!Q$23/SUM('[1]Electricity and CHPs_IN'!Q$22:Q$23)*K94</f>
        <v>9.7434227302006071E-2</v>
      </c>
    </row>
    <row r="127" spans="1:11" x14ac:dyDescent="0.3">
      <c r="A127" s="5" t="str">
        <f t="shared" si="43"/>
        <v>STEM</v>
      </c>
      <c r="B127" s="5" t="str">
        <f t="shared" ca="1" si="44"/>
        <v>STEM_to_Premise_AGS_1116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1.0671372877390005E-3</v>
      </c>
      <c r="J127" s="1">
        <f>'[1]Electricity and CHPs_IN'!P$23/SUM('[1]Electricity and CHPs_IN'!P$22:P$23)*J95</f>
        <v>1.8828293722515974E-2</v>
      </c>
      <c r="K127" s="1">
        <f>'[1]Electricity and CHPs_IN'!Q$23/SUM('[1]Electricity and CHPs_IN'!Q$22:Q$23)*K95</f>
        <v>1.5904529454811432E-2</v>
      </c>
    </row>
    <row r="128" spans="1:11" x14ac:dyDescent="0.3">
      <c r="A128" s="5" t="str">
        <f t="shared" si="43"/>
        <v>STEM</v>
      </c>
      <c r="B128" s="5" t="str">
        <f t="shared" ca="1" si="44"/>
        <v>STEM_to_Premise_AGS_1116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8.2564918469878119</v>
      </c>
      <c r="G128" s="1">
        <f t="shared" ref="G128:K128" si="84">SUM(G129:G134)</f>
        <v>8.9470291979873391</v>
      </c>
      <c r="H128" s="1">
        <f t="shared" si="84"/>
        <v>9.1787223620793998</v>
      </c>
      <c r="I128" s="1">
        <f t="shared" si="84"/>
        <v>9.1379646740097353</v>
      </c>
      <c r="J128" s="1">
        <f t="shared" si="84"/>
        <v>9.3447921697756033</v>
      </c>
      <c r="K128" s="1">
        <f t="shared" si="84"/>
        <v>11.025366312777646</v>
      </c>
    </row>
    <row r="129" spans="1:17" x14ac:dyDescent="0.3">
      <c r="A129" s="5" t="str">
        <f t="shared" si="43"/>
        <v>STEM</v>
      </c>
      <c r="B129" s="5" t="str">
        <f t="shared" ca="1" si="44"/>
        <v>STEM_to_Premise_AGS_1116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6.5074550668053552</v>
      </c>
      <c r="G129" s="1">
        <f>'[1]Electricity and CHPs'!C19</f>
        <v>7.303220624693556</v>
      </c>
      <c r="H129" s="1">
        <f>'[1]Electricity and CHPs'!D19</f>
        <v>7.4132650741219335</v>
      </c>
      <c r="I129" s="1">
        <f>'[1]Electricity and CHPs'!E19</f>
        <v>7.3994702604249278</v>
      </c>
      <c r="J129" s="1">
        <f>'[1]Electricity and CHPs'!F19</f>
        <v>4.8703784679464084</v>
      </c>
      <c r="K129" s="1">
        <f>'[1]Electricity and CHPs'!G19</f>
        <v>4.6544761336016434</v>
      </c>
    </row>
    <row r="130" spans="1:17" x14ac:dyDescent="0.3">
      <c r="A130" s="5" t="str">
        <f t="shared" si="43"/>
        <v>STEM</v>
      </c>
      <c r="B130" s="5" t="str">
        <f t="shared" ca="1" si="44"/>
        <v>STEM_to_Premise_AGS_1116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2.7772519740685109</v>
      </c>
      <c r="K130" s="1">
        <f>'[1]Electricity and CHPs'!G20</f>
        <v>4.4500706593989356</v>
      </c>
    </row>
    <row r="131" spans="1:17" x14ac:dyDescent="0.3">
      <c r="A131" s="5" t="str">
        <f t="shared" si="43"/>
        <v>STEM</v>
      </c>
      <c r="B131" s="5" t="str">
        <f t="shared" ca="1" si="44"/>
        <v>STEM_to_Premise_AGS_1116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1.5180860053939511</v>
      </c>
      <c r="G131" s="1">
        <f>'[1]Electricity and CHPs'!C26</f>
        <v>1.4127410993482121</v>
      </c>
      <c r="H131" s="1">
        <f>'[1]Electricity and CHPs'!D26</f>
        <v>1.427821415535963</v>
      </c>
      <c r="I131" s="1">
        <f>'[1]Electricity and CHPs'!E26</f>
        <v>1.4044982835077804</v>
      </c>
      <c r="J131" s="1">
        <f>'[1]Electricity and CHPs'!F26</f>
        <v>0.92591363823348372</v>
      </c>
      <c r="K131" s="1">
        <f>'[1]Electricity and CHPs'!G26</f>
        <v>0.61419563953442635</v>
      </c>
    </row>
    <row r="132" spans="1:17" x14ac:dyDescent="0.3">
      <c r="A132" s="5" t="str">
        <f t="shared" si="43"/>
        <v>STEM</v>
      </c>
      <c r="B132" s="5" t="str">
        <f t="shared" ca="1" si="44"/>
        <v>STEM_to_Premise_AGS_1116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0.46516392240575505</v>
      </c>
      <c r="K132" s="1">
        <f>'[1]Electricity and CHPs'!G27</f>
        <v>0.71351622769965706</v>
      </c>
    </row>
    <row r="133" spans="1:17" x14ac:dyDescent="0.3">
      <c r="A133" s="5" t="str">
        <f t="shared" si="43"/>
        <v>STEM</v>
      </c>
      <c r="B133" s="5" t="str">
        <f t="shared" ca="1" si="44"/>
        <v>STEM_to_Premise_AGS_1116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0.23095077478850537</v>
      </c>
      <c r="G133" s="1">
        <f>'[1]Electricity and CHPs'!C44</f>
        <v>0.23106747394556984</v>
      </c>
      <c r="H133" s="1">
        <f>'[1]Electricity and CHPs'!D44</f>
        <v>0.33763587242150306</v>
      </c>
      <c r="I133" s="1">
        <f>'[1]Electricity and CHPs'!E44</f>
        <v>0.33399613007702766</v>
      </c>
      <c r="J133" s="1">
        <f>'[1]Electricity and CHPs'!F44</f>
        <v>8.3675093852019308E-2</v>
      </c>
      <c r="K133" s="1">
        <f>'[1]Electricity and CHPs'!G44</f>
        <v>6.5806056301387214E-3</v>
      </c>
    </row>
    <row r="134" spans="1:17" x14ac:dyDescent="0.3">
      <c r="A134" s="5" t="str">
        <f t="shared" si="43"/>
        <v>STEM</v>
      </c>
      <c r="B134" s="5" t="str">
        <f t="shared" ca="1" si="44"/>
        <v>STEM_to_Premise_AGS_1116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0.22240907326942569</v>
      </c>
      <c r="K134" s="1">
        <f>'[1]Electricity and CHPs'!G45</f>
        <v>0.58652704691284441</v>
      </c>
    </row>
    <row r="135" spans="1:17" x14ac:dyDescent="0.3">
      <c r="A135" s="5" t="str">
        <f t="shared" si="43"/>
        <v>STEM</v>
      </c>
      <c r="B135" s="5" t="str">
        <f t="shared" ca="1" si="44"/>
        <v>STEM_to_Premise_AGS_1116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4.0127705360996533</v>
      </c>
      <c r="G135" s="1">
        <f t="shared" ref="G135:K135" si="86">SUM(G136:G139)</f>
        <v>4.3579808620208844</v>
      </c>
      <c r="H135" s="1">
        <f t="shared" si="86"/>
        <v>4.4205432448289486</v>
      </c>
      <c r="I135" s="1">
        <f t="shared" si="86"/>
        <v>4.401984271966354</v>
      </c>
      <c r="J135" s="1">
        <f t="shared" si="86"/>
        <v>4.5193540013270797</v>
      </c>
      <c r="K135" s="1">
        <f t="shared" si="86"/>
        <v>5.2161293301173313</v>
      </c>
      <c r="M135" s="1"/>
      <c r="N135" s="1"/>
      <c r="O135" s="1"/>
      <c r="P135" s="1"/>
      <c r="Q135" s="1"/>
    </row>
    <row r="136" spans="1:17" x14ac:dyDescent="0.3">
      <c r="A136" s="5" t="str">
        <f t="shared" si="43"/>
        <v>STEM</v>
      </c>
      <c r="B136" s="5" t="str">
        <f t="shared" ca="1" si="44"/>
        <v>STEM_to_Premise_AGS_1116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3.2537275334026776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3.6516103123467785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3.7066325370609667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3.6997351302124639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2.4351892339732042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2.3272380668008217</v>
      </c>
    </row>
    <row r="137" spans="1:17" x14ac:dyDescent="0.3">
      <c r="A137" s="5" t="str">
        <f t="shared" si="43"/>
        <v>STEM</v>
      </c>
      <c r="B137" s="5" t="str">
        <f t="shared" ca="1" si="44"/>
        <v>STEM_to_Premise_AGS_1116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1.3886259870342554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2.2250353296994678</v>
      </c>
    </row>
    <row r="138" spans="1:17" x14ac:dyDescent="0.3">
      <c r="A138" s="5" t="str">
        <f t="shared" si="43"/>
        <v>STEM</v>
      </c>
      <c r="B138" s="5" t="str">
        <f t="shared" ca="1" si="44"/>
        <v>STEM_to_Premise_AGS_1116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0.75904300269697556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0.70637054967410606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0.7139107077679816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0.70224914175389019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0.46295681911674186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0.30709781976721318</v>
      </c>
    </row>
    <row r="139" spans="1:17" x14ac:dyDescent="0.3">
      <c r="A139" s="5" t="str">
        <f t="shared" si="43"/>
        <v>STEM</v>
      </c>
      <c r="B139" s="5" t="str">
        <f t="shared" ca="1" si="44"/>
        <v>STEM_to_Premise_AGS_1116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0.23258196120287755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0.35675811384982853</v>
      </c>
    </row>
    <row r="140" spans="1:17" x14ac:dyDescent="0.3">
      <c r="A140" s="5" t="str">
        <f t="shared" si="43"/>
        <v>STEM</v>
      </c>
      <c r="B140" s="5" t="str">
        <f t="shared" ca="1" si="44"/>
        <v>STEM_to_Premise_AGS_1116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43"/>
        <v>STEM</v>
      </c>
      <c r="B141" s="5" t="str">
        <f t="shared" ca="1" si="44"/>
        <v>STEM_to_Premise_AGS_1116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43"/>
        <v>STEM</v>
      </c>
      <c r="B142" s="5" t="str">
        <f t="shared" ca="1" si="44"/>
        <v>STEM_to_Premise_AGS_1116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4.2437213108881586</v>
      </c>
      <c r="G142" s="1">
        <f t="shared" ref="G142:K142" si="87">SUM(G143:G148)</f>
        <v>4.5890483359664538</v>
      </c>
      <c r="H142" s="1">
        <f t="shared" si="87"/>
        <v>4.7581791172504513</v>
      </c>
      <c r="I142" s="1">
        <f t="shared" si="87"/>
        <v>4.7359804020433813</v>
      </c>
      <c r="J142" s="1">
        <f t="shared" si="87"/>
        <v>4.8254381684485246</v>
      </c>
      <c r="K142" s="1">
        <f t="shared" si="87"/>
        <v>5.8092369826603143</v>
      </c>
    </row>
    <row r="143" spans="1:17" x14ac:dyDescent="0.3">
      <c r="A143" s="5" t="str">
        <f t="shared" si="43"/>
        <v>STEM</v>
      </c>
      <c r="B143" s="5" t="str">
        <f t="shared" ca="1" si="44"/>
        <v>STEM_to_Premise_AGS_1116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3.2537275334026776</v>
      </c>
      <c r="G143" s="1">
        <f t="shared" ref="G143:K143" si="88">G129-G136</f>
        <v>3.6516103123467776</v>
      </c>
      <c r="H143" s="1">
        <f t="shared" si="88"/>
        <v>3.7066325370609667</v>
      </c>
      <c r="I143" s="1">
        <f t="shared" si="88"/>
        <v>3.6997351302124639</v>
      </c>
      <c r="J143" s="1">
        <f t="shared" si="88"/>
        <v>2.4351892339732042</v>
      </c>
      <c r="K143" s="1">
        <f t="shared" si="88"/>
        <v>2.3272380668008217</v>
      </c>
    </row>
    <row r="144" spans="1:17" x14ac:dyDescent="0.3">
      <c r="A144" s="5" t="str">
        <f t="shared" si="43"/>
        <v>STEM</v>
      </c>
      <c r="B144" s="5" t="str">
        <f t="shared" ca="1" si="44"/>
        <v>STEM_to_Premise_AGS_1116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1.3886259870342554</v>
      </c>
      <c r="K144" s="1">
        <f t="shared" si="89"/>
        <v>2.2250353296994678</v>
      </c>
    </row>
    <row r="145" spans="1:11" x14ac:dyDescent="0.3">
      <c r="A145" s="5" t="str">
        <f t="shared" si="43"/>
        <v>STEM</v>
      </c>
      <c r="B145" s="5" t="str">
        <f t="shared" ca="1" si="44"/>
        <v>STEM_to_Premise_AGS_1116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0.75904300269697556</v>
      </c>
      <c r="G145" s="1">
        <f t="shared" si="90"/>
        <v>0.70637054967410606</v>
      </c>
      <c r="H145" s="1">
        <f t="shared" si="90"/>
        <v>0.71391070776798138</v>
      </c>
      <c r="I145" s="1">
        <f t="shared" si="90"/>
        <v>0.70224914175389019</v>
      </c>
      <c r="J145" s="1">
        <f t="shared" si="90"/>
        <v>0.46295681911674186</v>
      </c>
      <c r="K145" s="1">
        <f t="shared" si="90"/>
        <v>0.30709781976721318</v>
      </c>
    </row>
    <row r="146" spans="1:11" x14ac:dyDescent="0.3">
      <c r="A146" s="5" t="str">
        <f t="shared" si="43"/>
        <v>STEM</v>
      </c>
      <c r="B146" s="5" t="str">
        <f t="shared" ca="1" si="44"/>
        <v>STEM_to_Premise_AGS_1116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0.2325819612028775</v>
      </c>
      <c r="K146" s="1">
        <f t="shared" si="91"/>
        <v>0.35675811384982853</v>
      </c>
    </row>
    <row r="147" spans="1:11" x14ac:dyDescent="0.3">
      <c r="A147" s="5" t="str">
        <f t="shared" si="43"/>
        <v>STEM</v>
      </c>
      <c r="B147" s="5" t="str">
        <f t="shared" ca="1" si="44"/>
        <v>STEM_to_Premise_AGS_1116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0.23095077478850537</v>
      </c>
      <c r="G147" s="1">
        <f t="shared" si="92"/>
        <v>0.23106747394556984</v>
      </c>
      <c r="H147" s="1">
        <f t="shared" si="92"/>
        <v>0.33763587242150306</v>
      </c>
      <c r="I147" s="1">
        <f t="shared" si="92"/>
        <v>0.33399613007702766</v>
      </c>
      <c r="J147" s="1">
        <f t="shared" si="92"/>
        <v>8.3675093852019308E-2</v>
      </c>
      <c r="K147" s="1">
        <f t="shared" si="92"/>
        <v>6.5806056301387214E-3</v>
      </c>
    </row>
    <row r="148" spans="1:11" x14ac:dyDescent="0.3">
      <c r="A148" s="5" t="str">
        <f t="shared" ref="A148:A179" si="93">A147</f>
        <v>STEM</v>
      </c>
      <c r="B148" s="5" t="str">
        <f t="shared" ref="B148:B179" ca="1" si="94">B147</f>
        <v>STEM_to_Premise_AGS_1116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0.22240907326942569</v>
      </c>
      <c r="K148" s="1">
        <f t="shared" si="96"/>
        <v>0.58652704691284441</v>
      </c>
    </row>
    <row r="149" spans="1:11" x14ac:dyDescent="0.3">
      <c r="A149" s="5" t="str">
        <f t="shared" si="93"/>
        <v>STEM</v>
      </c>
      <c r="B149" s="5" t="str">
        <f t="shared" ca="1" si="94"/>
        <v>STEM_to_Premise_AGS_1116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0.52860041400400248</v>
      </c>
      <c r="G149" s="1">
        <f t="shared" ref="G149:K149" si="97">SUM(G150:G156)</f>
        <v>0.53020294827505932</v>
      </c>
      <c r="H149" s="1">
        <f t="shared" si="97"/>
        <v>1.5033914993628217</v>
      </c>
      <c r="I149" s="1">
        <f t="shared" si="97"/>
        <v>2.9578516751693278</v>
      </c>
      <c r="J149" s="1">
        <f t="shared" si="97"/>
        <v>4.6802205506663759</v>
      </c>
      <c r="K149" s="1">
        <f t="shared" si="97"/>
        <v>11.810817337616731</v>
      </c>
    </row>
    <row r="150" spans="1:11" x14ac:dyDescent="0.3">
      <c r="A150" s="5" t="str">
        <f t="shared" si="93"/>
        <v>STEM</v>
      </c>
      <c r="B150" s="5" t="str">
        <f t="shared" ca="1" si="94"/>
        <v>STEM_to_Premise_AGS_1116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0.348243974250251</v>
      </c>
      <c r="G150" s="1">
        <f>'[1]Electricity and CHPs'!C25</f>
        <v>1.2464164497200881E-2</v>
      </c>
      <c r="H150" s="1">
        <f>'[1]Electricity and CHPs'!D25</f>
        <v>0.47647064115248994</v>
      </c>
      <c r="I150" s="1">
        <f>'[1]Electricity and CHPs'!E25</f>
        <v>0.12361020424467641</v>
      </c>
      <c r="J150" s="1">
        <f>'[1]Electricity and CHPs'!F25</f>
        <v>0.46016802928928185</v>
      </c>
      <c r="K150" s="1">
        <f>'[1]Electricity and CHPs'!G25</f>
        <v>2.4078127514780358E-2</v>
      </c>
    </row>
    <row r="151" spans="1:11" x14ac:dyDescent="0.3">
      <c r="A151" s="5" t="str">
        <f t="shared" si="93"/>
        <v>STEM</v>
      </c>
      <c r="B151" s="5" t="str">
        <f t="shared" ca="1" si="94"/>
        <v>STEM_to_Premise_AGS_1116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0.12843774387710602</v>
      </c>
      <c r="K151" s="1">
        <f>'[1]Electricity and CHPs'!G31</f>
        <v>5.9126374922181482</v>
      </c>
    </row>
    <row r="152" spans="1:11" x14ac:dyDescent="0.3">
      <c r="A152" s="5" t="str">
        <f t="shared" si="93"/>
        <v>STEM</v>
      </c>
      <c r="B152" s="5" t="str">
        <f t="shared" ca="1" si="94"/>
        <v>STEM_to_Premise_AGS_1116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0.18035643975375149</v>
      </c>
      <c r="G152" s="1">
        <f>'[1]Electricity and CHPs'!C42</f>
        <v>0.51773878377785842</v>
      </c>
      <c r="H152" s="1">
        <f>'[1]Electricity and CHPs'!D42</f>
        <v>1.0269208582103317</v>
      </c>
      <c r="I152" s="1">
        <f>'[1]Electricity and CHPs'!E42</f>
        <v>2.4388945385807363</v>
      </c>
      <c r="J152" s="1">
        <f>'[1]Electricity and CHPs'!F42</f>
        <v>2.882893455347689</v>
      </c>
      <c r="K152" s="1">
        <f>'[1]Electricity and CHPs'!G42</f>
        <v>4.0675252149133562E-2</v>
      </c>
    </row>
    <row r="153" spans="1:11" x14ac:dyDescent="0.3">
      <c r="A153" s="5" t="str">
        <f t="shared" si="93"/>
        <v>STEM</v>
      </c>
      <c r="B153" s="5" t="str">
        <f t="shared" ca="1" si="94"/>
        <v>STEM_to_Premise_AGS_1116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0.60967810753320195</v>
      </c>
      <c r="K153" s="1">
        <f>'[1]Electricity and CHPs'!G43</f>
        <v>5.6380782124793578</v>
      </c>
    </row>
    <row r="154" spans="1:11" x14ac:dyDescent="0.3">
      <c r="A154" s="5" t="str">
        <f t="shared" si="93"/>
        <v>STEM</v>
      </c>
      <c r="B154" s="5" t="str">
        <f t="shared" ca="1" si="94"/>
        <v>STEM_to_Premise_AGS_1116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0.10211416083145586</v>
      </c>
      <c r="J154" s="1">
        <f>'[1]Electricity and CHPs'!F50</f>
        <v>0.16318293508272769</v>
      </c>
      <c r="K154" s="1">
        <f>'[1]Electricity and CHPs'!G50</f>
        <v>6.256828433565359E-2</v>
      </c>
    </row>
    <row r="155" spans="1:11" x14ac:dyDescent="0.3">
      <c r="A155" s="5" t="str">
        <f t="shared" si="93"/>
        <v>STEM</v>
      </c>
      <c r="B155" s="5" t="str">
        <f t="shared" ca="1" si="94"/>
        <v>STEM_to_Premise_AGS_1116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0.16865095235269589</v>
      </c>
      <c r="J155" s="1">
        <f>'[1]Electricity and CHPs'!F53</f>
        <v>0.24809237623628844</v>
      </c>
      <c r="K155" s="1">
        <f>'[1]Electricity and CHPs'!G53</f>
        <v>8.9377669739405058E-2</v>
      </c>
    </row>
    <row r="156" spans="1:11" x14ac:dyDescent="0.3">
      <c r="A156" s="5" t="str">
        <f t="shared" si="93"/>
        <v>STEM</v>
      </c>
      <c r="B156" s="5" t="str">
        <f t="shared" ca="1" si="94"/>
        <v>STEM_to_Premise_AGS_1116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0.12458181915976299</v>
      </c>
      <c r="J156" s="1">
        <f>'[1]Electricity and CHPs'!F56</f>
        <v>0.1877679033000817</v>
      </c>
      <c r="K156" s="1">
        <f>'[1]Electricity and CHPs'!G56</f>
        <v>4.3402299180253033E-2</v>
      </c>
    </row>
    <row r="157" spans="1:11" x14ac:dyDescent="0.3">
      <c r="A157" s="5" t="str">
        <f t="shared" si="93"/>
        <v>STEM</v>
      </c>
      <c r="B157" s="5" t="str">
        <f t="shared" ca="1" si="94"/>
        <v>STEM_to_Premise_AGS_1116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0.54529960898074481</v>
      </c>
      <c r="H157" s="1">
        <f t="shared" si="98"/>
        <v>1.9584047333234269</v>
      </c>
      <c r="I157" s="1">
        <f t="shared" si="98"/>
        <v>4.4737254254014491</v>
      </c>
      <c r="J157" s="1">
        <f t="shared" si="98"/>
        <v>9.8144273218878855</v>
      </c>
      <c r="K157" s="1">
        <f t="shared" si="98"/>
        <v>15.988529914032387</v>
      </c>
    </row>
    <row r="158" spans="1:11" x14ac:dyDescent="0.3">
      <c r="A158" s="5" t="str">
        <f t="shared" si="93"/>
        <v>STEM</v>
      </c>
      <c r="B158" s="5" t="str">
        <f t="shared" ca="1" si="94"/>
        <v>STEM_to_Premise_AGS_1116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0.54529960898074481</v>
      </c>
      <c r="H158" s="1">
        <f>'[1]Electricity and CHPs'!D33</f>
        <v>1.9584047333234269</v>
      </c>
      <c r="I158" s="1">
        <f>'[1]Electricity and CHPs'!E33</f>
        <v>4.4737254254014491</v>
      </c>
      <c r="J158" s="1">
        <f>'[1]Electricity and CHPs'!F33</f>
        <v>9.8144273218878855</v>
      </c>
      <c r="K158" s="1">
        <f>'[1]Electricity and CHPs'!G33</f>
        <v>15.988529914032387</v>
      </c>
    </row>
    <row r="159" spans="1:11" x14ac:dyDescent="0.3">
      <c r="A159" s="5" t="str">
        <f t="shared" si="93"/>
        <v>STEM</v>
      </c>
      <c r="B159" s="5" t="str">
        <f t="shared" ca="1" si="94"/>
        <v>STEM_to_Premise_AGS_1116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12.823356130183111</v>
      </c>
      <c r="H159" s="1">
        <f t="shared" si="99"/>
        <v>28.80474691096763</v>
      </c>
      <c r="I159" s="1">
        <f t="shared" si="99"/>
        <v>36.941636475746989</v>
      </c>
      <c r="J159" s="1">
        <f t="shared" si="99"/>
        <v>74.621146405165319</v>
      </c>
      <c r="K159" s="1">
        <f t="shared" si="99"/>
        <v>103.84139235456287</v>
      </c>
    </row>
    <row r="160" spans="1:11" x14ac:dyDescent="0.3">
      <c r="A160" s="5" t="str">
        <f t="shared" si="93"/>
        <v>STEM</v>
      </c>
      <c r="B160" s="5" t="str">
        <f t="shared" ca="1" si="94"/>
        <v>STEM_to_Premise_AGS_1116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0.1404425815199741</v>
      </c>
      <c r="I160" s="1">
        <f>'[1]Electricity and CHPs'!E34</f>
        <v>0.15909645614901874</v>
      </c>
      <c r="J160" s="1">
        <f>'[1]Electricity and CHPs'!F34</f>
        <v>2.596074516524709</v>
      </c>
      <c r="K160" s="1">
        <f>'[1]Electricity and CHPs'!G34</f>
        <v>7.032536917024637</v>
      </c>
    </row>
    <row r="161" spans="1:11" x14ac:dyDescent="0.3">
      <c r="A161" s="5" t="str">
        <f t="shared" si="93"/>
        <v>STEM</v>
      </c>
      <c r="B161" s="5" t="str">
        <f t="shared" ca="1" si="94"/>
        <v>STEM_to_Premise_AGS_1116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4.8498399489836155</v>
      </c>
      <c r="H161" s="1">
        <f>'[1]Electricity and CHPs'!D35</f>
        <v>9.5947159557556816</v>
      </c>
      <c r="I161" s="1">
        <f>'[1]Electricity and CHPs'!E35</f>
        <v>12.311239174391831</v>
      </c>
      <c r="J161" s="1">
        <f>'[1]Electricity and CHPs'!F35</f>
        <v>39.085647933256965</v>
      </c>
      <c r="K161" s="1">
        <f>'[1]Electricity and CHPs'!G35</f>
        <v>52.531612108699832</v>
      </c>
    </row>
    <row r="162" spans="1:11" x14ac:dyDescent="0.3">
      <c r="A162" s="5" t="str">
        <f t="shared" si="93"/>
        <v>STEM</v>
      </c>
      <c r="B162" s="5" t="str">
        <f t="shared" ca="1" si="94"/>
        <v>STEM_to_Premise_AGS_1116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3.3910642469888059</v>
      </c>
      <c r="H162" s="1">
        <f>'[1]Electricity and CHPs'!D36</f>
        <v>8.0529922296143361</v>
      </c>
      <c r="I162" s="1">
        <f>'[1]Electricity and CHPs'!E36</f>
        <v>10.333565017739904</v>
      </c>
      <c r="J162" s="1">
        <f>'[1]Electricity and CHPs'!F36</f>
        <v>13.893800598705507</v>
      </c>
      <c r="K162" s="1">
        <f>'[1]Electricity and CHPs'!G36</f>
        <v>18.673926488723275</v>
      </c>
    </row>
    <row r="163" spans="1:11" x14ac:dyDescent="0.3">
      <c r="A163" s="5" t="str">
        <f t="shared" si="93"/>
        <v>STEM</v>
      </c>
      <c r="B163" s="5" t="str">
        <f t="shared" ca="1" si="94"/>
        <v>STEM_to_Premise_AGS_1116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1.2879927223148597</v>
      </c>
      <c r="H163" s="1">
        <f>'[1]Electricity and CHPs'!D37</f>
        <v>4.1848471266696965</v>
      </c>
      <c r="I163" s="1">
        <f>'[1]Electricity and CHPs'!E37</f>
        <v>5.3713596862650821</v>
      </c>
      <c r="J163" s="1">
        <f>'[1]Electricity and CHPs'!F37</f>
        <v>7.2339096919362769</v>
      </c>
      <c r="K163" s="1">
        <f>'[1]Electricity and CHPs'!G37</f>
        <v>9.726788595764809</v>
      </c>
    </row>
    <row r="164" spans="1:11" x14ac:dyDescent="0.3">
      <c r="A164" s="5" t="str">
        <f t="shared" si="93"/>
        <v>STEM</v>
      </c>
      <c r="B164" s="5" t="str">
        <f t="shared" ca="1" si="94"/>
        <v>STEM_to_Premise_AGS_1116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3.2944592118958305</v>
      </c>
      <c r="H164" s="1">
        <f>'[1]Electricity and CHPs'!D38</f>
        <v>6.8317490174079447</v>
      </c>
      <c r="I164" s="1">
        <f>'[1]Electricity and CHPs'!E38</f>
        <v>8.7663761412011585</v>
      </c>
      <c r="J164" s="1">
        <f>'[1]Electricity and CHPs'!F38</f>
        <v>11.811713664741861</v>
      </c>
      <c r="K164" s="1">
        <f>'[1]Electricity and CHPs'!G38</f>
        <v>15.876528244350322</v>
      </c>
    </row>
    <row r="165" spans="1:11" x14ac:dyDescent="0.3">
      <c r="A165" s="5" t="str">
        <f>A168</f>
        <v>STEM</v>
      </c>
      <c r="B165" s="5" t="str">
        <f ca="1">B168</f>
        <v>STEM_to_Premise_AGS_1116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1.9984450916956706</v>
      </c>
      <c r="J165" s="1">
        <f>'[1]Electricity and CHPs'!F32</f>
        <v>1.9850095848299067</v>
      </c>
      <c r="K165" s="1">
        <f>'[1]Electricity and CHPs'!G32</f>
        <v>50.065679969521824</v>
      </c>
    </row>
    <row r="166" spans="1:11" x14ac:dyDescent="0.3">
      <c r="A166" s="5" t="str">
        <f t="shared" ref="A166" si="100">A165</f>
        <v>STEM</v>
      </c>
      <c r="B166" s="5" t="str">
        <f t="shared" ref="B166" ca="1" si="101">B165</f>
        <v>STEM_to_Premise_AGS_1116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1.9984450916956706</v>
      </c>
      <c r="J166" s="1">
        <f t="shared" si="103"/>
        <v>1.9850095848299067</v>
      </c>
      <c r="K166" s="1">
        <f t="shared" si="103"/>
        <v>50.065679969521824</v>
      </c>
    </row>
    <row r="167" spans="1:11" x14ac:dyDescent="0.3">
      <c r="A167" s="5" t="str">
        <f>A164</f>
        <v>STEM</v>
      </c>
      <c r="B167" s="5" t="str">
        <f ca="1">B164</f>
        <v>STEM_to_Premise_AGS_1116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0.1819279768421137</v>
      </c>
      <c r="J167" s="1">
        <f t="shared" si="104"/>
        <v>1.1277917260353523</v>
      </c>
      <c r="K167" s="1">
        <f t="shared" si="104"/>
        <v>0.82906912206440919</v>
      </c>
    </row>
    <row r="168" spans="1:11" x14ac:dyDescent="0.3">
      <c r="A168" s="5" t="str">
        <f t="shared" si="93"/>
        <v>STEM</v>
      </c>
      <c r="B168" s="5" t="str">
        <f t="shared" ca="1" si="94"/>
        <v>STEM_to_Premise_AGS_1116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0.19018595506763544</v>
      </c>
      <c r="K168" s="1">
        <f>'[1]Electricity and CHPs'!G30</f>
        <v>7.9761723926668707E-2</v>
      </c>
    </row>
    <row r="169" spans="1:11" x14ac:dyDescent="0.3">
      <c r="A169" s="5" t="str">
        <f>A165</f>
        <v>STEM</v>
      </c>
      <c r="B169" s="5" t="str">
        <f ca="1">B165</f>
        <v>STEM_to_Premise_AGS_1116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0.10581758531529947</v>
      </c>
      <c r="J169" s="1">
        <f>'[1]Electricity and CHPs'!F46</f>
        <v>0.76333731669466409</v>
      </c>
      <c r="K169" s="1">
        <f>'[1]Electricity and CHPs'!G46</f>
        <v>0.56744167815049906</v>
      </c>
    </row>
    <row r="170" spans="1:11" x14ac:dyDescent="0.3">
      <c r="A170" s="5" t="str">
        <f t="shared" si="93"/>
        <v>STEM</v>
      </c>
      <c r="B170" s="5" t="str">
        <f t="shared" ca="1" si="94"/>
        <v>STEM_to_Premise_AGS_1116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7.6110391526814217E-2</v>
      </c>
      <c r="J170" s="1">
        <f>'[1]Electricity and CHPs'!F57</f>
        <v>0.17426845427305265</v>
      </c>
      <c r="K170" s="1">
        <f>'[1]Electricity and CHPs'!G57</f>
        <v>0.18186571998724146</v>
      </c>
    </row>
    <row r="171" spans="1:11" x14ac:dyDescent="0.3">
      <c r="A171" s="5" t="str">
        <f t="shared" si="93"/>
        <v>STEM</v>
      </c>
      <c r="B171" s="5" t="str">
        <f t="shared" ca="1" si="94"/>
        <v>STEM_to_Premise_AGS_1116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2.4056043258475586</v>
      </c>
      <c r="G171" s="1">
        <f t="shared" ref="G171:K171" si="106">SUM(G172:G178)</f>
        <v>2.051877679771609</v>
      </c>
      <c r="H171" s="1">
        <f t="shared" si="106"/>
        <v>2.2500500520776239</v>
      </c>
      <c r="I171" s="1">
        <f t="shared" si="106"/>
        <v>1.7028614049778064</v>
      </c>
      <c r="J171" s="1">
        <f t="shared" si="106"/>
        <v>2.3433667388750958</v>
      </c>
      <c r="K171" s="1">
        <f t="shared" si="106"/>
        <v>3.6587844145312651</v>
      </c>
    </row>
    <row r="172" spans="1:11" x14ac:dyDescent="0.3">
      <c r="A172" s="5" t="str">
        <f t="shared" si="93"/>
        <v>STEM</v>
      </c>
      <c r="B172" s="5" t="str">
        <f t="shared" ca="1" si="94"/>
        <v>STEM_to_Premise_AGS_1116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0.26493158933399313</v>
      </c>
      <c r="G172" s="1">
        <f>'[1]Electricity and CHPs'!C70</f>
        <v>9.6039975455948931E-2</v>
      </c>
      <c r="H172" s="1">
        <f>'[1]Electricity and CHPs'!D70</f>
        <v>9.927966044251367E-2</v>
      </c>
      <c r="I172" s="1">
        <f>'[1]Electricity and CHPs'!E70</f>
        <v>8.8900821937442975E-2</v>
      </c>
      <c r="J172" s="1">
        <f>'[1]Electricity and CHPs'!F70</f>
        <v>9.3513476539980378E-2</v>
      </c>
      <c r="K172" s="1">
        <f>'[1]Electricity and CHPs'!G70</f>
        <v>9.4376046245063044E-2</v>
      </c>
    </row>
    <row r="173" spans="1:11" x14ac:dyDescent="0.3">
      <c r="A173" s="5" t="str">
        <f t="shared" si="93"/>
        <v>STEM</v>
      </c>
      <c r="B173" s="5" t="str">
        <f t="shared" ca="1" si="94"/>
        <v>STEM_to_Premise_AGS_1116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0.49838882161512088</v>
      </c>
      <c r="G173" s="1">
        <f>'[1]Electricity and CHPs'!C71</f>
        <v>0.42698774235115639</v>
      </c>
      <c r="H173" s="1">
        <f>'[1]Electricity and CHPs'!D71</f>
        <v>0.53661883454987147</v>
      </c>
      <c r="I173" s="1">
        <f>'[1]Electricity and CHPs'!E71</f>
        <v>0.37612017012725851</v>
      </c>
      <c r="J173" s="1">
        <f>'[1]Electricity and CHPs'!F71</f>
        <v>0.64223866226022541</v>
      </c>
      <c r="K173" s="1">
        <f>'[1]Electricity and CHPs'!G71</f>
        <v>1.6142485975440937</v>
      </c>
    </row>
    <row r="174" spans="1:11" x14ac:dyDescent="0.3">
      <c r="A174" s="5" t="str">
        <f t="shared" si="93"/>
        <v>STEM</v>
      </c>
      <c r="B174" s="5" t="str">
        <f t="shared" ca="1" si="94"/>
        <v>STEM_to_Premise_AGS_1116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0.49530077793199923</v>
      </c>
      <c r="G174" s="1">
        <f>'[1]Electricity and CHPs'!C72</f>
        <v>0.36557236093583578</v>
      </c>
      <c r="H174" s="1">
        <f>'[1]Electricity and CHPs'!D72</f>
        <v>0.43563124958011229</v>
      </c>
      <c r="I174" s="1">
        <f>'[1]Electricity and CHPs'!E72</f>
        <v>0.37034920321408893</v>
      </c>
      <c r="J174" s="1">
        <f>'[1]Electricity and CHPs'!F72</f>
        <v>0.5655854617414624</v>
      </c>
      <c r="K174" s="1">
        <f>'[1]Electricity and CHPs'!G72</f>
        <v>0.97145427452374722</v>
      </c>
    </row>
    <row r="175" spans="1:11" x14ac:dyDescent="0.3">
      <c r="A175" s="5" t="str">
        <f t="shared" si="93"/>
        <v>STEM</v>
      </c>
      <c r="B175" s="5" t="str">
        <f t="shared" ca="1" si="94"/>
        <v>STEM_to_Premise_AGS_1116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0.17588859903515636</v>
      </c>
      <c r="G175" s="1">
        <f>'[1]Electricity and CHPs'!C73</f>
        <v>0.176003043088758</v>
      </c>
      <c r="H175" s="1">
        <f>'[1]Electricity and CHPs'!D73</f>
        <v>0.1782675211468534</v>
      </c>
      <c r="I175" s="1">
        <f>'[1]Electricity and CHPs'!E73</f>
        <v>0.13113474097165728</v>
      </c>
      <c r="J175" s="1">
        <f>'[1]Electricity and CHPs'!F73</f>
        <v>0.15966975753621315</v>
      </c>
      <c r="K175" s="1">
        <f>'[1]Electricity and CHPs'!G73</f>
        <v>0.14634471898452128</v>
      </c>
    </row>
    <row r="176" spans="1:11" x14ac:dyDescent="0.3">
      <c r="A176" s="5" t="str">
        <f t="shared" si="93"/>
        <v>STEM</v>
      </c>
      <c r="B176" s="5" t="str">
        <f t="shared" ca="1" si="94"/>
        <v>STEM_to_Premise_AGS_1116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0.39763303384359938</v>
      </c>
      <c r="G176" s="1">
        <f>'[1]Electricity and CHPs'!C74</f>
        <v>0.40550298689318687</v>
      </c>
      <c r="H176" s="1">
        <f>'[1]Electricity and CHPs'!D74</f>
        <v>0.41093219567855838</v>
      </c>
      <c r="I176" s="1">
        <f>'[1]Electricity and CHPs'!E74</f>
        <v>0.30257631638044957</v>
      </c>
      <c r="J176" s="1">
        <f>'[1]Electricity and CHPs'!F74</f>
        <v>0.3618553024202264</v>
      </c>
      <c r="K176" s="1">
        <f>'[1]Electricity and CHPs'!G74</f>
        <v>0.34457625688546756</v>
      </c>
    </row>
    <row r="177" spans="1:11" x14ac:dyDescent="0.3">
      <c r="A177" s="5" t="str">
        <f t="shared" si="93"/>
        <v>STEM</v>
      </c>
      <c r="B177" s="5" t="str">
        <f t="shared" ca="1" si="94"/>
        <v>STEM_to_Premise_AGS_1116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0.39761182595718214</v>
      </c>
      <c r="G177" s="1">
        <f>'[1]Electricity and CHPs'!C75</f>
        <v>0.40546124829338059</v>
      </c>
      <c r="H177" s="1">
        <f>'[1]Electricity and CHPs'!D75</f>
        <v>0.41089500404425755</v>
      </c>
      <c r="I177" s="1">
        <f>'[1]Electricity and CHPs'!E75</f>
        <v>0.30254331609120055</v>
      </c>
      <c r="J177" s="1">
        <f>'[1]Electricity and CHPs'!F75</f>
        <v>0.36184374853044149</v>
      </c>
      <c r="K177" s="1">
        <f>'[1]Electricity and CHPs'!G75</f>
        <v>0.34472439988873327</v>
      </c>
    </row>
    <row r="178" spans="1:11" x14ac:dyDescent="0.3">
      <c r="A178" s="5" t="str">
        <f t="shared" si="93"/>
        <v>STEM</v>
      </c>
      <c r="B178" s="5" t="str">
        <f t="shared" ca="1" si="94"/>
        <v>STEM_to_Premise_AGS_1116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0.17584967813050742</v>
      </c>
      <c r="G178" s="1">
        <f>'[1]Electricity and CHPs'!C76</f>
        <v>0.1763103227533423</v>
      </c>
      <c r="H178" s="1">
        <f>'[1]Electricity and CHPs'!D76</f>
        <v>0.17842558663545724</v>
      </c>
      <c r="I178" s="1">
        <f>'[1]Electricity and CHPs'!E76</f>
        <v>0.1312368362557087</v>
      </c>
      <c r="J178" s="1">
        <f>'[1]Electricity and CHPs'!F76</f>
        <v>0.15866032984654663</v>
      </c>
      <c r="K178" s="1">
        <f>'[1]Electricity and CHPs'!G76</f>
        <v>0.1430601204596387</v>
      </c>
    </row>
    <row r="179" spans="1:11" x14ac:dyDescent="0.3">
      <c r="A179" s="9" t="str">
        <f t="shared" si="93"/>
        <v>STEM</v>
      </c>
      <c r="B179" s="9" t="str">
        <f t="shared" ca="1" si="94"/>
        <v>STEM_to_Premise_AGS_1116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31.423971814707265</v>
      </c>
      <c r="G179" s="3">
        <f t="shared" ref="G179:K179" si="107">SUM(G180,G231)</f>
        <v>34.108912895575145</v>
      </c>
      <c r="H179" s="3">
        <f t="shared" si="107"/>
        <v>40.004056074305154</v>
      </c>
      <c r="I179" s="3">
        <f t="shared" si="107"/>
        <v>48.347140341153164</v>
      </c>
      <c r="J179" s="3">
        <f t="shared" si="107"/>
        <v>53.99951613197554</v>
      </c>
      <c r="K179" s="3">
        <f t="shared" si="107"/>
        <v>56.399949410743481</v>
      </c>
    </row>
    <row r="180" spans="1:11" x14ac:dyDescent="0.3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23.079540651134824</v>
      </c>
      <c r="G180" s="1">
        <f t="shared" si="108"/>
        <v>25.663018064338388</v>
      </c>
      <c r="H180" s="1">
        <f t="shared" si="108"/>
        <v>26.527662522453497</v>
      </c>
      <c r="I180" s="1">
        <f t="shared" si="108"/>
        <v>28.907625544148011</v>
      </c>
      <c r="J180" s="1">
        <f t="shared" si="108"/>
        <v>29.87763467836557</v>
      </c>
      <c r="K180" s="1">
        <f t="shared" si="108"/>
        <v>32.619152200732756</v>
      </c>
    </row>
    <row r="181" spans="1:11" x14ac:dyDescent="0.3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17.001258409524372</v>
      </c>
      <c r="G181" s="1">
        <f t="shared" si="109"/>
        <v>13.219354576817995</v>
      </c>
      <c r="H181" s="1">
        <f t="shared" si="109"/>
        <v>15.004616055955177</v>
      </c>
      <c r="I181" s="1">
        <f t="shared" si="109"/>
        <v>13.394052585584124</v>
      </c>
      <c r="J181" s="1">
        <f t="shared" si="109"/>
        <v>13.647410433361483</v>
      </c>
      <c r="K181" s="1">
        <f t="shared" si="109"/>
        <v>11.053984723904067</v>
      </c>
    </row>
    <row r="182" spans="1:11" x14ac:dyDescent="0.3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1.1599164374376332E-2</v>
      </c>
      <c r="G182" s="1">
        <f t="shared" ref="G182:K182" si="110">G183</f>
        <v>1.0288920018472708E-2</v>
      </c>
      <c r="H182" s="1">
        <f t="shared" si="110"/>
        <v>0.15762509243974185</v>
      </c>
      <c r="I182" s="1">
        <f t="shared" si="110"/>
        <v>6.3670423193587081E-2</v>
      </c>
      <c r="J182" s="1">
        <f t="shared" si="110"/>
        <v>4.5493462308179168E-2</v>
      </c>
      <c r="K182" s="1">
        <f t="shared" si="110"/>
        <v>1.962698178815257E-3</v>
      </c>
    </row>
    <row r="183" spans="1:11" x14ac:dyDescent="0.3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1.1599164374376332E-2</v>
      </c>
      <c r="G183" s="1">
        <f>'[1]Electricity and CHPs'!C$94</f>
        <v>1.0288920018472708E-2</v>
      </c>
      <c r="H183" s="1">
        <f>'[1]Electricity and CHPs'!D$94</f>
        <v>0.15762509243974185</v>
      </c>
      <c r="I183" s="1">
        <f>'[1]Electricity and CHPs'!E$94</f>
        <v>6.3670423193587081E-2</v>
      </c>
      <c r="J183" s="1">
        <f>'[1]Electricity and CHPs'!F$94</f>
        <v>4.5493462308179168E-2</v>
      </c>
      <c r="K183" s="1">
        <f>'[1]Electricity and CHPs'!G$94</f>
        <v>1.962698178815257E-3</v>
      </c>
    </row>
    <row r="184" spans="1:11" x14ac:dyDescent="0.3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1.1599164374376332E-2</v>
      </c>
      <c r="G184" s="1">
        <f t="shared" ref="G184:K184" si="111">G183-G185</f>
        <v>1.0288920018472708E-2</v>
      </c>
      <c r="H184" s="1">
        <f t="shared" si="111"/>
        <v>0.15762509243974185</v>
      </c>
      <c r="I184" s="1">
        <f t="shared" si="111"/>
        <v>6.3670423193587081E-2</v>
      </c>
      <c r="J184" s="1">
        <f t="shared" si="111"/>
        <v>4.5493462308179168E-2</v>
      </c>
      <c r="K184" s="1">
        <f t="shared" si="111"/>
        <v>1.962698178815257E-3</v>
      </c>
    </row>
    <row r="185" spans="1:11" x14ac:dyDescent="0.3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1.8044000675626806</v>
      </c>
      <c r="G186" s="1">
        <f t="shared" ref="G186:K186" si="113">SUM(G187:G188)</f>
        <v>1.4971949882641928E-2</v>
      </c>
      <c r="H186" s="1">
        <f t="shared" si="113"/>
        <v>0.24405388457643934</v>
      </c>
      <c r="I186" s="1">
        <f t="shared" si="113"/>
        <v>0.21810674106068889</v>
      </c>
      <c r="J186" s="1">
        <f t="shared" si="113"/>
        <v>0.14373886559078658</v>
      </c>
      <c r="K186" s="1">
        <f t="shared" si="113"/>
        <v>0.10020849831085279</v>
      </c>
    </row>
    <row r="187" spans="1:11" x14ac:dyDescent="0.3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1.8044000675626806</v>
      </c>
      <c r="G187" s="1">
        <f>'[1]Electricity and CHPs'!C$91</f>
        <v>1.4971949882641928E-2</v>
      </c>
      <c r="H187" s="1">
        <f>'[1]Electricity and CHPs'!D$91</f>
        <v>0.24405388457643934</v>
      </c>
      <c r="I187" s="1">
        <f>'[1]Electricity and CHPs'!E$91</f>
        <v>0.21810674106068889</v>
      </c>
      <c r="J187" s="1">
        <f>'[1]Electricity and CHPs'!F$91</f>
        <v>0.10758738468598111</v>
      </c>
      <c r="K187" s="1">
        <f>'[1]Electricity and CHPs'!G$91</f>
        <v>6.2107019459251664E-2</v>
      </c>
    </row>
    <row r="188" spans="1:11" x14ac:dyDescent="0.3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3.615148090480548E-2</v>
      </c>
      <c r="K188" s="1">
        <f>'[1]Electricity and CHPs'!G$95</f>
        <v>3.8101478851601138E-2</v>
      </c>
    </row>
    <row r="189" spans="1:11" x14ac:dyDescent="0.3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1.7751650665716849</v>
      </c>
      <c r="G189" s="1">
        <f t="shared" ref="G189:K189" si="114">SUM(G190:G191)</f>
        <v>1.388157710312941E-2</v>
      </c>
      <c r="H189" s="1">
        <f t="shared" si="114"/>
        <v>0.23735529964836399</v>
      </c>
      <c r="I189" s="1">
        <f t="shared" si="114"/>
        <v>0.21496112331046413</v>
      </c>
      <c r="J189" s="1">
        <f t="shared" si="114"/>
        <v>0.13297319133939217</v>
      </c>
      <c r="K189" s="1">
        <f t="shared" si="114"/>
        <v>7.2244810166679066E-2</v>
      </c>
    </row>
    <row r="190" spans="1:11" x14ac:dyDescent="0.3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1.7751650665716849</v>
      </c>
      <c r="G190" s="1">
        <f t="shared" ref="G190:K190" si="115">G187-G193</f>
        <v>1.388157710312941E-2</v>
      </c>
      <c r="H190" s="1">
        <f t="shared" si="115"/>
        <v>0.23735529964836399</v>
      </c>
      <c r="I190" s="1">
        <f t="shared" si="115"/>
        <v>0.21496112331046413</v>
      </c>
      <c r="J190" s="1">
        <f t="shared" si="115"/>
        <v>9.9529364105895399E-2</v>
      </c>
      <c r="K190" s="1">
        <f t="shared" si="115"/>
        <v>4.4775741643520238E-2</v>
      </c>
    </row>
    <row r="191" spans="1:11" x14ac:dyDescent="0.3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3.344382723349678E-2</v>
      </c>
      <c r="K191" s="1">
        <f t="shared" si="116"/>
        <v>2.7469068523158828E-2</v>
      </c>
    </row>
    <row r="192" spans="1:11" x14ac:dyDescent="0.3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2.9235000990995547E-2</v>
      </c>
      <c r="G192" s="1">
        <f t="shared" ref="G192:K192" si="117">SUM(G193:G194)</f>
        <v>1.0903727795125179E-3</v>
      </c>
      <c r="H192" s="1">
        <f t="shared" si="117"/>
        <v>6.6985849280753393E-3</v>
      </c>
      <c r="I192" s="1">
        <f t="shared" si="117"/>
        <v>3.1456177502247559E-3</v>
      </c>
      <c r="J192" s="1">
        <f t="shared" si="117"/>
        <v>1.0765674251394415E-2</v>
      </c>
      <c r="K192" s="1">
        <f t="shared" si="117"/>
        <v>2.7963688144173736E-2</v>
      </c>
    </row>
    <row r="193" spans="1:11" x14ac:dyDescent="0.3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2.9235000990995547E-2</v>
      </c>
      <c r="G193" s="1">
        <f t="shared" si="118"/>
        <v>1.0903727795125179E-3</v>
      </c>
      <c r="H193" s="1">
        <f t="shared" si="118"/>
        <v>6.6985849280753393E-3</v>
      </c>
      <c r="I193" s="1">
        <f t="shared" si="118"/>
        <v>3.1456177502247559E-3</v>
      </c>
      <c r="J193" s="1">
        <f t="shared" si="118"/>
        <v>8.0580205800857129E-3</v>
      </c>
      <c r="K193" s="1">
        <f t="shared" si="118"/>
        <v>1.7331277815731426E-2</v>
      </c>
    </row>
    <row r="194" spans="1:11" x14ac:dyDescent="0.3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2.7076536713087013E-3</v>
      </c>
      <c r="K194" s="1">
        <f t="shared" si="118"/>
        <v>1.063241032844231E-2</v>
      </c>
    </row>
    <row r="195" spans="1:11" x14ac:dyDescent="0.3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14.164254881922966</v>
      </c>
      <c r="G195" s="1">
        <f t="shared" ref="G195:K195" si="119">SUM(G196:G197)</f>
        <v>13.056218832168742</v>
      </c>
      <c r="H195" s="1">
        <f t="shared" si="119"/>
        <v>13.18145764678032</v>
      </c>
      <c r="I195" s="1">
        <f t="shared" si="119"/>
        <v>12.783052279223124</v>
      </c>
      <c r="J195" s="1">
        <f t="shared" si="119"/>
        <v>12.009584077277573</v>
      </c>
      <c r="K195" s="1">
        <f t="shared" si="119"/>
        <v>10.777523798188277</v>
      </c>
    </row>
    <row r="196" spans="1:11" x14ac:dyDescent="0.3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14.164254881922966</v>
      </c>
      <c r="G196" s="1">
        <f>'[1]Electricity and CHPs'!C$93-G197</f>
        <v>13.056218832168742</v>
      </c>
      <c r="H196" s="1">
        <f>'[1]Electricity and CHPs'!D$93-H197</f>
        <v>13.18145764678032</v>
      </c>
      <c r="I196" s="1">
        <f>'[1]Electricity and CHPs'!E$93-I197</f>
        <v>12.783052279223124</v>
      </c>
      <c r="J196" s="1">
        <f>'[1]Electricity and CHPs'!F$93-J197</f>
        <v>7.6451046982773034</v>
      </c>
      <c r="K196" s="1">
        <f>'[1]Electricity and CHPs'!G$93-K197</f>
        <v>4.4557700207693234</v>
      </c>
    </row>
    <row r="197" spans="1:11" x14ac:dyDescent="0.3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4.3644793790002696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6.3217537774189534</v>
      </c>
    </row>
    <row r="198" spans="1:11" x14ac:dyDescent="0.3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7.0821274409614832</v>
      </c>
      <c r="G198" s="1">
        <f t="shared" ref="G198:K198" si="120">SUM(G199:G200)</f>
        <v>6.528109416084372</v>
      </c>
      <c r="H198" s="1">
        <f t="shared" si="120"/>
        <v>6.5907288233901609</v>
      </c>
      <c r="I198" s="1">
        <f t="shared" si="120"/>
        <v>6.3915261396115612</v>
      </c>
      <c r="J198" s="1">
        <f t="shared" si="120"/>
        <v>6.0047920386387865</v>
      </c>
      <c r="K198" s="1">
        <f t="shared" si="120"/>
        <v>5.3887618990941384</v>
      </c>
    </row>
    <row r="199" spans="1:11" x14ac:dyDescent="0.3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7.0821274409614832</v>
      </c>
      <c r="G199" s="1">
        <f t="shared" si="121"/>
        <v>6.528109416084372</v>
      </c>
      <c r="H199" s="1">
        <f t="shared" si="121"/>
        <v>6.5907288233901609</v>
      </c>
      <c r="I199" s="1">
        <f t="shared" si="121"/>
        <v>6.3915261396115612</v>
      </c>
      <c r="J199" s="1">
        <f t="shared" si="121"/>
        <v>3.8225523491386517</v>
      </c>
      <c r="K199" s="1">
        <f t="shared" si="121"/>
        <v>2.2278850103846617</v>
      </c>
    </row>
    <row r="200" spans="1:11" x14ac:dyDescent="0.3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2.1822396895001352</v>
      </c>
      <c r="K200" s="1">
        <f t="shared" si="122"/>
        <v>3.1608768887094767</v>
      </c>
    </row>
    <row r="201" spans="1:11" x14ac:dyDescent="0.3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7.0821274409614832</v>
      </c>
      <c r="G201" s="1">
        <f t="shared" ref="G201:K201" si="123">SUM(G202:G203)</f>
        <v>6.5281094160843702</v>
      </c>
      <c r="H201" s="1">
        <f t="shared" si="123"/>
        <v>6.5907288233901591</v>
      </c>
      <c r="I201" s="1">
        <f t="shared" si="123"/>
        <v>6.391526139611563</v>
      </c>
      <c r="J201" s="1">
        <f t="shared" si="123"/>
        <v>6.0047920386387865</v>
      </c>
      <c r="K201" s="1">
        <f t="shared" si="123"/>
        <v>5.3887618990941384</v>
      </c>
    </row>
    <row r="202" spans="1:11" x14ac:dyDescent="0.3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7.0821274409614832</v>
      </c>
      <c r="G202" s="1">
        <f t="shared" si="124"/>
        <v>6.5281094160843702</v>
      </c>
      <c r="H202" s="1">
        <f t="shared" si="124"/>
        <v>6.5907288233901591</v>
      </c>
      <c r="I202" s="1">
        <f t="shared" si="124"/>
        <v>6.391526139611563</v>
      </c>
      <c r="J202" s="1">
        <f t="shared" si="124"/>
        <v>3.8225523491386517</v>
      </c>
      <c r="K202" s="1">
        <f t="shared" si="124"/>
        <v>2.2278850103846617</v>
      </c>
    </row>
    <row r="203" spans="1:11" x14ac:dyDescent="0.3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2.1822396895001344</v>
      </c>
      <c r="K203" s="1">
        <f t="shared" si="124"/>
        <v>3.1608768887094767</v>
      </c>
    </row>
    <row r="204" spans="1:11" x14ac:dyDescent="0.3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1.0210042956643464</v>
      </c>
      <c r="G204" s="1">
        <f t="shared" ref="G204:K204" si="125">G205</f>
        <v>0.13787487474813828</v>
      </c>
      <c r="H204" s="1">
        <f t="shared" si="125"/>
        <v>1.4214794321586768</v>
      </c>
      <c r="I204" s="1">
        <f t="shared" si="125"/>
        <v>0.32922314210672404</v>
      </c>
      <c r="J204" s="1">
        <f t="shared" si="125"/>
        <v>1.2176539398885291</v>
      </c>
      <c r="K204" s="1">
        <f t="shared" si="125"/>
        <v>7.3638029985326398E-2</v>
      </c>
    </row>
    <row r="205" spans="1:11" x14ac:dyDescent="0.3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1.0210042956643464</v>
      </c>
      <c r="G205" s="1">
        <f>'[1]Electricity and CHPs'!C$92</f>
        <v>0.13787487474813828</v>
      </c>
      <c r="H205" s="1">
        <f>'[1]Electricity and CHPs'!D$92</f>
        <v>1.4214794321586768</v>
      </c>
      <c r="I205" s="1">
        <f>'[1]Electricity and CHPs'!E$92</f>
        <v>0.32922314210672404</v>
      </c>
      <c r="J205" s="1">
        <f>'[1]Electricity and CHPs'!F$92</f>
        <v>1.2176539398885291</v>
      </c>
      <c r="K205" s="1">
        <f>'[1]Electricity and CHPs'!G$92</f>
        <v>7.3638029985326398E-2</v>
      </c>
    </row>
    <row r="206" spans="1:11" x14ac:dyDescent="0.3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0.23094008829641374</v>
      </c>
      <c r="K206" s="1">
        <f t="shared" si="126"/>
        <v>0.10065169924079609</v>
      </c>
    </row>
    <row r="207" spans="1:11" x14ac:dyDescent="0.3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0.23094008829641374</v>
      </c>
      <c r="K207" s="1">
        <f>'[1]Electricity and CHPs'!G$96</f>
        <v>0.10065169924079609</v>
      </c>
    </row>
    <row r="208" spans="1:11" x14ac:dyDescent="0.3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6.0782822416104523</v>
      </c>
      <c r="G208" s="1">
        <f t="shared" ref="G208:K208" si="127">SUM(G209,G215,G217,G223,G225,G227,G229)</f>
        <v>12.443663487520393</v>
      </c>
      <c r="H208" s="1">
        <f t="shared" si="127"/>
        <v>11.523046466498322</v>
      </c>
      <c r="I208" s="1">
        <f t="shared" si="127"/>
        <v>15.513572958563886</v>
      </c>
      <c r="J208" s="1">
        <f t="shared" si="127"/>
        <v>16.230224245004088</v>
      </c>
      <c r="K208" s="1">
        <f t="shared" si="127"/>
        <v>21.565167476828691</v>
      </c>
    </row>
    <row r="209" spans="1:11" x14ac:dyDescent="0.3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2.6355818018915089</v>
      </c>
      <c r="G209" s="1">
        <f t="shared" ref="G209:K209" si="128">+G210</f>
        <v>1.2391513328739623</v>
      </c>
      <c r="H209" s="1">
        <f t="shared" si="128"/>
        <v>0.20293887796164345</v>
      </c>
      <c r="I209" s="1">
        <f t="shared" si="128"/>
        <v>8.9619576909083717E-2</v>
      </c>
      <c r="J209" s="1">
        <f t="shared" si="128"/>
        <v>6.2526389787299325E-2</v>
      </c>
      <c r="K209" s="1">
        <f t="shared" si="128"/>
        <v>6.1479836236864482E-2</v>
      </c>
    </row>
    <row r="210" spans="1:11" x14ac:dyDescent="0.3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2.6355818018915089</v>
      </c>
      <c r="G210" s="1">
        <f>'[1]Electricity and CHPs'!C$97+G214</f>
        <v>1.2391513328739623</v>
      </c>
      <c r="H210" s="1">
        <f>'[1]Electricity and CHPs'!D$97+H214</f>
        <v>0.20293887796164345</v>
      </c>
      <c r="I210" s="1">
        <f>'[1]Electricity and CHPs'!E$97+I214</f>
        <v>8.9619576909083717E-2</v>
      </c>
      <c r="J210" s="1">
        <f>'[1]Electricity and CHPs'!F$97+J214</f>
        <v>6.2526389787299325E-2</v>
      </c>
      <c r="K210" s="1">
        <f>'[1]Electricity and CHPs'!G$97+K214</f>
        <v>6.1479836236864482E-2</v>
      </c>
    </row>
    <row r="211" spans="1:11" x14ac:dyDescent="0.3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1.7333528539568261</v>
      </c>
      <c r="G211" s="1">
        <f t="shared" ref="G211:K211" si="129">G212</f>
        <v>1.2090500394898476</v>
      </c>
      <c r="H211" s="1">
        <f t="shared" si="129"/>
        <v>0.15587298539775007</v>
      </c>
      <c r="I211" s="1">
        <f t="shared" si="129"/>
        <v>5.8734288453577435E-2</v>
      </c>
      <c r="J211" s="1">
        <f t="shared" si="129"/>
        <v>1.826643436926096E-2</v>
      </c>
      <c r="K211" s="1">
        <f t="shared" si="129"/>
        <v>1.2608964170290102E-2</v>
      </c>
    </row>
    <row r="212" spans="1:11" x14ac:dyDescent="0.3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1.7333528539568261</v>
      </c>
      <c r="G212" s="1">
        <f t="shared" ref="G212:K212" si="130">G210-G214</f>
        <v>1.2090500394898476</v>
      </c>
      <c r="H212" s="1">
        <f t="shared" si="130"/>
        <v>0.15587298539775007</v>
      </c>
      <c r="I212" s="1">
        <f t="shared" si="130"/>
        <v>5.8734288453577435E-2</v>
      </c>
      <c r="J212" s="1">
        <f t="shared" si="130"/>
        <v>1.826643436926096E-2</v>
      </c>
      <c r="K212" s="1">
        <f t="shared" si="130"/>
        <v>1.2608964170290102E-2</v>
      </c>
    </row>
    <row r="213" spans="1:11" x14ac:dyDescent="0.3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0.90222894793468278</v>
      </c>
      <c r="G213" s="1">
        <f t="shared" ref="G213:K213" si="131">G214</f>
        <v>3.0101293384114793E-2</v>
      </c>
      <c r="H213" s="1">
        <f t="shared" si="131"/>
        <v>4.7065892563893361E-2</v>
      </c>
      <c r="I213" s="1">
        <f t="shared" si="131"/>
        <v>3.0885288455506279E-2</v>
      </c>
      <c r="J213" s="1">
        <f t="shared" si="131"/>
        <v>4.4259955418038364E-2</v>
      </c>
      <c r="K213" s="1">
        <f t="shared" si="131"/>
        <v>4.8870872066574381E-2</v>
      </c>
    </row>
    <row r="214" spans="1:11" x14ac:dyDescent="0.3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0.90222894793468278</v>
      </c>
      <c r="G214" s="1">
        <f>'[1]Electricity and CHPs'!C$98</f>
        <v>3.0101293384114793E-2</v>
      </c>
      <c r="H214" s="1">
        <f>'[1]Electricity and CHPs'!D$98</f>
        <v>4.7065892563893361E-2</v>
      </c>
      <c r="I214" s="1">
        <f>'[1]Electricity and CHPs'!E$98</f>
        <v>3.0885288455506279E-2</v>
      </c>
      <c r="J214" s="1">
        <f>'[1]Electricity and CHPs'!F$98</f>
        <v>4.4259955418038364E-2</v>
      </c>
      <c r="K214" s="1">
        <f>'[1]Electricity and CHPs'!G$98</f>
        <v>4.8870872066574381E-2</v>
      </c>
    </row>
    <row r="215" spans="1:11" x14ac:dyDescent="0.3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1.4504553204384065</v>
      </c>
      <c r="G215" s="1">
        <f t="shared" ref="G215:K215" si="132">+G216</f>
        <v>3.7394572723460811</v>
      </c>
      <c r="H215" s="1">
        <f t="shared" si="132"/>
        <v>3.6974026518898384</v>
      </c>
      <c r="I215" s="1">
        <f t="shared" si="132"/>
        <v>0.99325135446085511</v>
      </c>
      <c r="J215" s="1">
        <f t="shared" si="132"/>
        <v>0</v>
      </c>
      <c r="K215" s="1">
        <f t="shared" si="132"/>
        <v>0</v>
      </c>
    </row>
    <row r="216" spans="1:11" x14ac:dyDescent="0.3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1.4504553204384065</v>
      </c>
      <c r="G216" s="1">
        <f>'[1]Electricity and CHPs'!C$99</f>
        <v>3.7394572723460811</v>
      </c>
      <c r="H216" s="1">
        <f>'[1]Electricity and CHPs'!D$99</f>
        <v>3.6974026518898384</v>
      </c>
      <c r="I216" s="1">
        <f>'[1]Electricity and CHPs'!E$99</f>
        <v>0.99325135446085511</v>
      </c>
      <c r="J216" s="1">
        <f>'[1]Electricity and CHPs'!F$99</f>
        <v>0</v>
      </c>
      <c r="K216" s="1">
        <f>'[1]Electricity and CHPs'!G$99</f>
        <v>0</v>
      </c>
    </row>
    <row r="217" spans="1:11" x14ac:dyDescent="0.3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0.1845187447783361</v>
      </c>
      <c r="G217" s="1">
        <f t="shared" ref="G217:K217" si="133">+G218</f>
        <v>1.9211502999866601</v>
      </c>
      <c r="H217" s="1">
        <f t="shared" si="133"/>
        <v>4.5441851923355453E-2</v>
      </c>
      <c r="I217" s="1">
        <f t="shared" si="133"/>
        <v>2.476311276445808E-2</v>
      </c>
      <c r="J217" s="1">
        <f t="shared" si="133"/>
        <v>1.1523105464382725E-2</v>
      </c>
      <c r="K217" s="1">
        <f t="shared" si="133"/>
        <v>1.4670645950624966E-3</v>
      </c>
    </row>
    <row r="218" spans="1:11" x14ac:dyDescent="0.3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0.1845187447783361</v>
      </c>
      <c r="G218" s="1">
        <f>'[1]Electricity and CHPs'!C$100</f>
        <v>1.9211502999866601</v>
      </c>
      <c r="H218" s="1">
        <f>'[1]Electricity and CHPs'!D$100</f>
        <v>4.5441851923355453E-2</v>
      </c>
      <c r="I218" s="1">
        <f>'[1]Electricity and CHPs'!E$100</f>
        <v>2.476311276445808E-2</v>
      </c>
      <c r="J218" s="1">
        <f>'[1]Electricity and CHPs'!F$100</f>
        <v>1.1523105464382725E-2</v>
      </c>
      <c r="K218" s="1">
        <f>'[1]Electricity and CHPs'!G$100</f>
        <v>1.4670645950624966E-3</v>
      </c>
    </row>
    <row r="219" spans="1:11" x14ac:dyDescent="0.3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0.1845187447783361</v>
      </c>
      <c r="G219" s="1">
        <f t="shared" ref="G219:K219" si="134">G220</f>
        <v>1.9211502999866601</v>
      </c>
      <c r="H219" s="1">
        <f t="shared" si="134"/>
        <v>4.5441851923355453E-2</v>
      </c>
      <c r="I219" s="1">
        <f t="shared" si="134"/>
        <v>2.476311276445808E-2</v>
      </c>
      <c r="J219" s="1">
        <f t="shared" si="134"/>
        <v>1.1523105464382725E-2</v>
      </c>
      <c r="K219" s="1">
        <f t="shared" si="134"/>
        <v>1.4670645950624966E-3</v>
      </c>
    </row>
    <row r="220" spans="1:11" x14ac:dyDescent="0.3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0.1845187447783361</v>
      </c>
      <c r="G220" s="1">
        <f t="shared" ref="G220:K220" si="135">G218-G222</f>
        <v>1.9211502999866601</v>
      </c>
      <c r="H220" s="1">
        <f t="shared" si="135"/>
        <v>4.5441851923355453E-2</v>
      </c>
      <c r="I220" s="1">
        <f t="shared" si="135"/>
        <v>2.476311276445808E-2</v>
      </c>
      <c r="J220" s="1">
        <f t="shared" si="135"/>
        <v>1.1523105464382725E-2</v>
      </c>
      <c r="K220" s="1">
        <f t="shared" si="135"/>
        <v>1.4670645950624966E-3</v>
      </c>
    </row>
    <row r="221" spans="1:11" x14ac:dyDescent="0.3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1.8077263745022003</v>
      </c>
      <c r="G223" s="1">
        <f t="shared" ref="G223:K223" si="137">+G224</f>
        <v>1.6315472706652445</v>
      </c>
      <c r="H223" s="1">
        <f t="shared" si="137"/>
        <v>1.3989526560981698</v>
      </c>
      <c r="I223" s="1">
        <f t="shared" si="137"/>
        <v>1.0826241082400174</v>
      </c>
      <c r="J223" s="1">
        <f t="shared" si="137"/>
        <v>0.64851244455821688</v>
      </c>
      <c r="K223" s="1">
        <f t="shared" si="137"/>
        <v>0.3892758749996062</v>
      </c>
    </row>
    <row r="224" spans="1:11" x14ac:dyDescent="0.3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1.8077263745022003</v>
      </c>
      <c r="G224" s="1">
        <f>'[1]Electricity and CHPs'!C$101</f>
        <v>1.6315472706652445</v>
      </c>
      <c r="H224" s="1">
        <f>'[1]Electricity and CHPs'!D$101</f>
        <v>1.3989526560981698</v>
      </c>
      <c r="I224" s="1">
        <f>'[1]Electricity and CHPs'!E$101</f>
        <v>1.0826241082400174</v>
      </c>
      <c r="J224" s="1">
        <f>'[1]Electricity and CHPs'!F$101</f>
        <v>0.64851244455821688</v>
      </c>
      <c r="K224" s="1">
        <f>'[1]Electricity and CHPs'!G$101</f>
        <v>0.3892758749996062</v>
      </c>
    </row>
    <row r="225" spans="1:11" x14ac:dyDescent="0.3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6.3096932484564059E-5</v>
      </c>
      <c r="J225" s="1">
        <f t="shared" si="138"/>
        <v>2.4112898459053935E-4</v>
      </c>
      <c r="K225" s="1">
        <f t="shared" si="138"/>
        <v>4.8994128946188657E-4</v>
      </c>
    </row>
    <row r="226" spans="1:11" x14ac:dyDescent="0.3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6.3096932484564059E-5</v>
      </c>
      <c r="J226" s="1">
        <f>'[1]Electricity and CHPs'!F$102</f>
        <v>2.4112898459053935E-4</v>
      </c>
      <c r="K226" s="1">
        <f>'[1]Electricity and CHPs'!G$102</f>
        <v>4.8994128946188657E-4</v>
      </c>
    </row>
    <row r="227" spans="1:11" x14ac:dyDescent="0.3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2.8387146377192526E-2</v>
      </c>
      <c r="K227" s="1">
        <f t="shared" si="139"/>
        <v>2.5224512876149015E-2</v>
      </c>
    </row>
    <row r="228" spans="1:11" x14ac:dyDescent="0.3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2.8387146377192526E-2</v>
      </c>
      <c r="K228" s="1">
        <f>'[1]Electricity and CHPs'!G$90</f>
        <v>2.5224512876149015E-2</v>
      </c>
    </row>
    <row r="229" spans="1:11" x14ac:dyDescent="0.3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3.912357311648444</v>
      </c>
      <c r="H229" s="1">
        <f t="shared" si="140"/>
        <v>6.1783104286253145</v>
      </c>
      <c r="I229" s="1">
        <f t="shared" si="140"/>
        <v>13.323251709256986</v>
      </c>
      <c r="J229" s="1">
        <f t="shared" si="140"/>
        <v>15.479034029832407</v>
      </c>
      <c r="K229" s="1">
        <f t="shared" si="140"/>
        <v>21.087230246831545</v>
      </c>
    </row>
    <row r="230" spans="1:11" x14ac:dyDescent="0.3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3.912357311648444</v>
      </c>
      <c r="H230" s="1">
        <f>'[1]Electricity and CHPs'!D$123</f>
        <v>6.1783104286253145</v>
      </c>
      <c r="I230" s="1">
        <f>'[1]Electricity and CHPs'!E$123</f>
        <v>13.323251709256986</v>
      </c>
      <c r="J230" s="1">
        <f>'[1]Electricity and CHPs'!F$123</f>
        <v>15.479034029832407</v>
      </c>
      <c r="K230" s="1">
        <f>'[1]Electricity and CHPs'!G$123</f>
        <v>21.087230246831545</v>
      </c>
    </row>
    <row r="231" spans="1:11" x14ac:dyDescent="0.3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8.3444311635724411</v>
      </c>
      <c r="G231" s="1">
        <f t="shared" ref="G231:K231" si="141">SUM(G232,G238,G271,G280,G286)</f>
        <v>8.4458948312367603</v>
      </c>
      <c r="H231" s="1">
        <f t="shared" si="141"/>
        <v>13.476393551851654</v>
      </c>
      <c r="I231" s="1">
        <f t="shared" si="141"/>
        <v>19.439514797005153</v>
      </c>
      <c r="J231" s="1">
        <f t="shared" si="141"/>
        <v>24.121881453609969</v>
      </c>
      <c r="K231" s="1">
        <f t="shared" si="141"/>
        <v>23.780797210010725</v>
      </c>
    </row>
    <row r="232" spans="1:11" x14ac:dyDescent="0.3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0.94130400946303205</v>
      </c>
      <c r="G232" s="1">
        <f t="shared" ref="G232:K232" si="142">+G233</f>
        <v>2.0316492595375637</v>
      </c>
      <c r="H232" s="1">
        <f t="shared" si="142"/>
        <v>0.51270122787054706</v>
      </c>
      <c r="I232" s="1">
        <f t="shared" si="142"/>
        <v>1.0006922745681224</v>
      </c>
      <c r="J232" s="1">
        <f t="shared" si="142"/>
        <v>0.27357315770227586</v>
      </c>
      <c r="K232" s="1">
        <f t="shared" si="142"/>
        <v>0.22979172396486164</v>
      </c>
    </row>
    <row r="233" spans="1:11" x14ac:dyDescent="0.3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0.94130400946303205</v>
      </c>
      <c r="G233" s="1">
        <f>'[1]Electricity and CHPs'!C$104</f>
        <v>2.0316492595375637</v>
      </c>
      <c r="H233" s="1">
        <f>'[1]Electricity and CHPs'!D$104</f>
        <v>0.51270122787054706</v>
      </c>
      <c r="I233" s="1">
        <f>'[1]Electricity and CHPs'!E$104</f>
        <v>1.0006922745681224</v>
      </c>
      <c r="J233" s="1">
        <f>'[1]Electricity and CHPs'!F$104</f>
        <v>0.27357315770227586</v>
      </c>
      <c r="K233" s="1">
        <f>'[1]Electricity and CHPs'!G$104</f>
        <v>0.22979172396486164</v>
      </c>
    </row>
    <row r="234" spans="1:11" x14ac:dyDescent="0.3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0.94130400946303205</v>
      </c>
      <c r="G234" s="1">
        <f t="shared" ref="G234:K234" si="143">G235</f>
        <v>2.0316492595375637</v>
      </c>
      <c r="H234" s="1">
        <f t="shared" si="143"/>
        <v>0.51270122787054706</v>
      </c>
      <c r="I234" s="1">
        <f t="shared" si="143"/>
        <v>1.0006922745681224</v>
      </c>
      <c r="J234" s="1">
        <f t="shared" si="143"/>
        <v>0.27357315770227586</v>
      </c>
      <c r="K234" s="1">
        <f t="shared" si="143"/>
        <v>0.22979172396486164</v>
      </c>
    </row>
    <row r="235" spans="1:11" x14ac:dyDescent="0.3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0.94130400946303205</v>
      </c>
      <c r="G235" s="1">
        <f t="shared" ref="G235:K235" si="144">G233-G237</f>
        <v>2.0316492595375637</v>
      </c>
      <c r="H235" s="1">
        <f t="shared" si="144"/>
        <v>0.51270122787054706</v>
      </c>
      <c r="I235" s="1">
        <f t="shared" si="144"/>
        <v>1.0006922745681224</v>
      </c>
      <c r="J235" s="1">
        <f t="shared" si="144"/>
        <v>0.27357315770227586</v>
      </c>
      <c r="K235" s="1">
        <f t="shared" si="144"/>
        <v>0.22979172396486164</v>
      </c>
    </row>
    <row r="236" spans="1:11" x14ac:dyDescent="0.3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4.7645742566136722</v>
      </c>
      <c r="G238" s="1">
        <f t="shared" ref="G238:K238" si="147">SUM(G239:G248)</f>
        <v>2.7363301111822782</v>
      </c>
      <c r="H238" s="1">
        <f t="shared" si="147"/>
        <v>7.3474657243426496</v>
      </c>
      <c r="I238" s="1">
        <f t="shared" si="147"/>
        <v>9.6227528962550348</v>
      </c>
      <c r="J238" s="1">
        <f t="shared" si="147"/>
        <v>12.119502452565268</v>
      </c>
      <c r="K238" s="1">
        <f t="shared" si="147"/>
        <v>8.3215698887851275</v>
      </c>
    </row>
    <row r="239" spans="1:11" x14ac:dyDescent="0.3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2.2116453304224595</v>
      </c>
      <c r="G239" s="1">
        <f>'[1]Electricity and CHPs_IN'!C$39*0.75-G86-G240</f>
        <v>0.27177275425386865</v>
      </c>
      <c r="H239" s="1">
        <f>'[1]Electricity and CHPs_IN'!D$39*0.75-H86-H240</f>
        <v>0.22229880546066563</v>
      </c>
      <c r="I239" s="1">
        <f>'[1]Electricity and CHPs_IN'!E$39*0.75-I86-I240</f>
        <v>0.4259253080328827</v>
      </c>
      <c r="J239" s="1">
        <f>'[1]Electricity and CHPs'!F$103-J240</f>
        <v>0.70893095768632852</v>
      </c>
      <c r="K239" s="1">
        <f>'[1]Electricity and CHPs'!G$103-K240</f>
        <v>0.44353264639705037</v>
      </c>
    </row>
    <row r="240" spans="1:11" x14ac:dyDescent="0.3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0.23752425704422125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0.25880671525081578</v>
      </c>
    </row>
    <row r="241" spans="1:11" x14ac:dyDescent="0.3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3.214034649206305E-2</v>
      </c>
      <c r="J241" s="1">
        <f>'[1]Electricity and CHPs'!F$107</f>
        <v>0.15901635374516959</v>
      </c>
      <c r="K241" s="1">
        <f>'[1]Electricity and CHPs'!G$107</f>
        <v>2.7017143791151686E-2</v>
      </c>
    </row>
    <row r="242" spans="1:11" x14ac:dyDescent="0.3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0.19608434956916154</v>
      </c>
      <c r="G242" s="1">
        <f>'[1]Electricity and CHPs'!C$109</f>
        <v>5.9789577126166407E-2</v>
      </c>
      <c r="H242" s="1">
        <f>'[1]Electricity and CHPs'!D$109</f>
        <v>1.0149224393924337</v>
      </c>
      <c r="I242" s="1">
        <f>'[1]Electricity and CHPs'!E$109</f>
        <v>1.0149356708619752</v>
      </c>
      <c r="J242" s="1">
        <f>'[1]Electricity and CHPs'!F$109</f>
        <v>2.2490309218181714</v>
      </c>
      <c r="K242" s="1">
        <f>'[1]Electricity and CHPs'!G$109</f>
        <v>1.7567781220195069</v>
      </c>
    </row>
    <row r="243" spans="1:11" x14ac:dyDescent="0.3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0.23754779564166875</v>
      </c>
      <c r="G244" s="1">
        <f>'[1]Electricity and CHPs'!C$112</f>
        <v>7.1427116730215179E-2</v>
      </c>
      <c r="H244" s="1">
        <f>'[1]Electricity and CHPs'!D$112</f>
        <v>2.0689786358597795</v>
      </c>
      <c r="I244" s="1">
        <f>'[1]Electricity and CHPs'!E$112</f>
        <v>1.9799146415203599</v>
      </c>
      <c r="J244" s="1">
        <f>'[1]Electricity and CHPs'!F$112</f>
        <v>2.8291454753434828</v>
      </c>
      <c r="K244" s="1">
        <f>'[1]Electricity and CHPs'!G$112</f>
        <v>2.4366777738594609</v>
      </c>
    </row>
    <row r="245" spans="1:11" x14ac:dyDescent="0.3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1.4256615177456333</v>
      </c>
      <c r="G246" s="1">
        <f>'[1]Electricity and CHPs'!C$115</f>
        <v>1.5813083306395521</v>
      </c>
      <c r="H246" s="1">
        <f>'[1]Electricity and CHPs'!D$115</f>
        <v>2.2173905943580139</v>
      </c>
      <c r="I246" s="1">
        <f>'[1]Electricity and CHPs'!E$115</f>
        <v>2.1170051296385841</v>
      </c>
      <c r="J246" s="1">
        <f>'[1]Electricity and CHPs'!F$115</f>
        <v>1.6711760459960641</v>
      </c>
      <c r="K246" s="1">
        <f>'[1]Electricity and CHPs'!G$115</f>
        <v>2.8584741937208942</v>
      </c>
    </row>
    <row r="247" spans="1:11" x14ac:dyDescent="0.3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0.69363526323474911</v>
      </c>
      <c r="G247" s="1">
        <f>'[1]Electricity and CHPs'!C$116</f>
        <v>0.75203233243247591</v>
      </c>
      <c r="H247" s="1">
        <f>'[1]Electricity and CHPs'!D$116</f>
        <v>1.8238752492717563</v>
      </c>
      <c r="I247" s="1">
        <f>'[1]Electricity and CHPs'!E$116</f>
        <v>4.0306342676590852</v>
      </c>
      <c r="J247" s="1">
        <f>'[1]Electricity and CHPs'!F$116</f>
        <v>4.1904984778155319</v>
      </c>
      <c r="K247" s="1">
        <f>'[1]Electricity and CHPs'!G$116</f>
        <v>0.52373658036484372</v>
      </c>
    </row>
    <row r="248" spans="1:11" x14ac:dyDescent="0.3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2.2197532050084557E-2</v>
      </c>
      <c r="J248" s="1">
        <f>'[1]Electricity and CHPs'!F$118</f>
        <v>7.4179963116299319E-2</v>
      </c>
      <c r="K248" s="1">
        <f>'[1]Electricity and CHPs'!G$118</f>
        <v>1.6546713381403497E-2</v>
      </c>
    </row>
    <row r="249" spans="1:11" x14ac:dyDescent="0.3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3.284815469097091</v>
      </c>
      <c r="G249" s="1">
        <f t="shared" ref="G249:K249" si="148">SUM(G250:G259)</f>
        <v>1.0709041927121665</v>
      </c>
      <c r="H249" s="1">
        <f t="shared" si="148"/>
        <v>4.9892691600028458</v>
      </c>
      <c r="I249" s="1">
        <f t="shared" si="148"/>
        <v>7.3974970390664527</v>
      </c>
      <c r="J249" s="1">
        <f t="shared" si="148"/>
        <v>9.6657734199218943</v>
      </c>
      <c r="K249" s="1">
        <f t="shared" si="148"/>
        <v>3.938591217962323</v>
      </c>
    </row>
    <row r="250" spans="1:11" x14ac:dyDescent="0.3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2.1758121166086468</v>
      </c>
      <c r="G250" s="1">
        <f t="shared" si="149"/>
        <v>0.25198016773211412</v>
      </c>
      <c r="H250" s="1">
        <f t="shared" si="149"/>
        <v>0.2161973355726845</v>
      </c>
      <c r="I250" s="1">
        <f t="shared" si="149"/>
        <v>0.41978245246270396</v>
      </c>
      <c r="J250" s="1">
        <f t="shared" si="149"/>
        <v>0.65583383794901162</v>
      </c>
      <c r="K250" s="1">
        <f t="shared" si="149"/>
        <v>0.31976261875794798</v>
      </c>
    </row>
    <row r="251" spans="1:11" x14ac:dyDescent="0.3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0.219734296287035</v>
      </c>
      <c r="K251" s="1">
        <f t="shared" si="149"/>
        <v>0.18658539273940974</v>
      </c>
    </row>
    <row r="252" spans="1:11" x14ac:dyDescent="0.3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3.1676806282658537E-2</v>
      </c>
      <c r="J252" s="1">
        <f t="shared" si="149"/>
        <v>0.14710643461488582</v>
      </c>
      <c r="K252" s="1">
        <f t="shared" si="149"/>
        <v>1.9477873207748051E-2</v>
      </c>
    </row>
    <row r="253" spans="1:11" x14ac:dyDescent="0.3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0.19290737886459022</v>
      </c>
      <c r="G253" s="1">
        <f t="shared" ref="G253:K253" si="150">G242-G264</f>
        <v>5.543523932060649E-2</v>
      </c>
      <c r="H253" s="1">
        <f t="shared" si="150"/>
        <v>0.98706570534585769</v>
      </c>
      <c r="I253" s="1">
        <f t="shared" si="150"/>
        <v>1.0002978855002136</v>
      </c>
      <c r="J253" s="1">
        <f t="shared" si="150"/>
        <v>2.0805842446714462</v>
      </c>
      <c r="K253" s="1">
        <f t="shared" si="150"/>
        <v>1.266540304162294</v>
      </c>
    </row>
    <row r="254" spans="1:11" x14ac:dyDescent="0.3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0.23369903163093933</v>
      </c>
      <c r="G255" s="1">
        <f t="shared" si="152"/>
        <v>6.6225243599983538E-2</v>
      </c>
      <c r="H255" s="1">
        <f t="shared" si="152"/>
        <v>2.0121910574496544</v>
      </c>
      <c r="I255" s="1">
        <f t="shared" si="152"/>
        <v>1.9513595651847626</v>
      </c>
      <c r="J255" s="1">
        <f t="shared" si="152"/>
        <v>2.6172496984276905</v>
      </c>
      <c r="K255" s="1">
        <f t="shared" si="152"/>
        <v>1.7567105203369531</v>
      </c>
    </row>
    <row r="256" spans="1:11" x14ac:dyDescent="0.3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0.68239694199291456</v>
      </c>
      <c r="G258" s="1">
        <f t="shared" si="155"/>
        <v>0.69726354205946239</v>
      </c>
      <c r="H258" s="1">
        <f t="shared" si="155"/>
        <v>1.7738150616346491</v>
      </c>
      <c r="I258" s="1">
        <f t="shared" si="155"/>
        <v>3.9725029387723514</v>
      </c>
      <c r="J258" s="1">
        <f t="shared" si="155"/>
        <v>3.8766408348064316</v>
      </c>
      <c r="K258" s="1">
        <f t="shared" si="155"/>
        <v>0.37758523941183475</v>
      </c>
    </row>
    <row r="259" spans="1:18" x14ac:dyDescent="0.3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2.1877390863762856E-2</v>
      </c>
      <c r="J259" s="1">
        <f t="shared" si="156"/>
        <v>6.8624073165392957E-2</v>
      </c>
      <c r="K259" s="1">
        <f t="shared" si="156"/>
        <v>1.1929269346135665E-2</v>
      </c>
    </row>
    <row r="260" spans="1:18" x14ac:dyDescent="0.3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1.4797587875165812</v>
      </c>
      <c r="G260" s="1">
        <f t="shared" ref="G260:K260" si="157">SUM(G261:G270)</f>
        <v>1.6654259184701119</v>
      </c>
      <c r="H260" s="1">
        <f t="shared" si="157"/>
        <v>2.3581965643398033</v>
      </c>
      <c r="I260" s="1">
        <f t="shared" si="157"/>
        <v>2.2252558571885817</v>
      </c>
      <c r="J260" s="1">
        <f t="shared" si="157"/>
        <v>2.4537290326433747</v>
      </c>
      <c r="K260" s="1">
        <f t="shared" si="157"/>
        <v>4.3829786708228031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3.5833213813812513E-2</v>
      </c>
      <c r="G261" s="1">
        <f t="shared" si="158"/>
        <v>1.979258652175455E-2</v>
      </c>
      <c r="H261" s="1">
        <f t="shared" si="158"/>
        <v>6.1014698879811296E-3</v>
      </c>
      <c r="I261" s="1">
        <f t="shared" si="158"/>
        <v>6.1428555701787306E-3</v>
      </c>
      <c r="J261" s="1">
        <f t="shared" si="158"/>
        <v>5.3097119737316859E-2</v>
      </c>
      <c r="K261" s="1">
        <f t="shared" si="158"/>
        <v>0.12377002763910241</v>
      </c>
    </row>
    <row r="262" spans="1:18" x14ac:dyDescent="0.3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1.7789960757186241E-2</v>
      </c>
      <c r="K262" s="1">
        <f t="shared" si="158"/>
        <v>7.2221322511406033E-2</v>
      </c>
    </row>
    <row r="263" spans="1:18" x14ac:dyDescent="0.3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4.6354020940451242E-4</v>
      </c>
      <c r="J263" s="1">
        <f t="shared" si="158"/>
        <v>1.1909919130283778E-2</v>
      </c>
      <c r="K263" s="1">
        <f t="shared" si="158"/>
        <v>7.5392705834036351E-3</v>
      </c>
    </row>
    <row r="264" spans="1:18" x14ac:dyDescent="0.3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3.1769707045713243E-3</v>
      </c>
      <c r="G264" s="1">
        <f t="shared" si="158"/>
        <v>4.354337805559918E-3</v>
      </c>
      <c r="H264" s="1">
        <f t="shared" si="158"/>
        <v>2.7856734046575949E-2</v>
      </c>
      <c r="I264" s="1">
        <f t="shared" si="158"/>
        <v>1.4637785361761692E-2</v>
      </c>
      <c r="J264" s="1">
        <f t="shared" si="158"/>
        <v>0.16844667714672504</v>
      </c>
      <c r="K264" s="1">
        <f t="shared" si="158"/>
        <v>0.49023781785721293</v>
      </c>
    </row>
    <row r="265" spans="1:18" x14ac:dyDescent="0.3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3.8487640107294279E-3</v>
      </c>
      <c r="G266" s="1">
        <f t="shared" si="158"/>
        <v>5.2018731302316398E-3</v>
      </c>
      <c r="H266" s="1">
        <f t="shared" si="158"/>
        <v>5.6787578410125203E-2</v>
      </c>
      <c r="I266" s="1">
        <f t="shared" si="158"/>
        <v>2.8555076335597309E-2</v>
      </c>
      <c r="J266" s="1">
        <f t="shared" si="158"/>
        <v>0.21189577691579212</v>
      </c>
      <c r="K266" s="1">
        <f t="shared" si="158"/>
        <v>0.67996725352250798</v>
      </c>
    </row>
    <row r="267" spans="1:18" x14ac:dyDescent="0.3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1.4256615177456333</v>
      </c>
      <c r="G268" s="1">
        <f t="shared" si="158"/>
        <v>1.5813083306395521</v>
      </c>
      <c r="H268" s="1">
        <f t="shared" si="158"/>
        <v>2.2173905943580139</v>
      </c>
      <c r="I268" s="1">
        <f t="shared" si="158"/>
        <v>2.1170051296385841</v>
      </c>
      <c r="J268" s="1">
        <f t="shared" si="158"/>
        <v>1.6711760459960641</v>
      </c>
      <c r="K268" s="1">
        <f t="shared" si="158"/>
        <v>2.8584741937208942</v>
      </c>
    </row>
    <row r="269" spans="1:18" x14ac:dyDescent="0.3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1.1238321241834538E-2</v>
      </c>
      <c r="G269" s="1">
        <f t="shared" si="158"/>
        <v>5.4768790373013555E-2</v>
      </c>
      <c r="H269" s="1">
        <f t="shared" si="158"/>
        <v>5.0060187637107137E-2</v>
      </c>
      <c r="I269" s="1">
        <f t="shared" si="158"/>
        <v>5.8131328886733731E-2</v>
      </c>
      <c r="J269" s="1">
        <f t="shared" si="158"/>
        <v>0.31385764300910035</v>
      </c>
      <c r="K269" s="1">
        <f t="shared" si="158"/>
        <v>0.146151340953009</v>
      </c>
    </row>
    <row r="270" spans="1:18" x14ac:dyDescent="0.3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3.2014118632170055E-4</v>
      </c>
      <c r="J270" s="1">
        <f t="shared" si="158"/>
        <v>5.5558899509063585E-3</v>
      </c>
      <c r="K270" s="1">
        <f t="shared" si="158"/>
        <v>4.6174440352678313E-3</v>
      </c>
    </row>
    <row r="271" spans="1:18" x14ac:dyDescent="0.3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1.9424397158962279</v>
      </c>
      <c r="G271" s="1">
        <f t="shared" ref="G271:K271" si="159">SUM(G272:G273)</f>
        <v>1.8661156807408263</v>
      </c>
      <c r="H271" s="1">
        <f t="shared" si="159"/>
        <v>2.5573305353906663</v>
      </c>
      <c r="I271" s="1">
        <f t="shared" si="159"/>
        <v>2.2504093359959945</v>
      </c>
      <c r="J271" s="1">
        <f t="shared" si="159"/>
        <v>1.5503282231881463</v>
      </c>
      <c r="K271" s="1">
        <f t="shared" si="159"/>
        <v>2.0119678294653123</v>
      </c>
    </row>
    <row r="272" spans="1:18" x14ac:dyDescent="0.3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1.9424397158962279</v>
      </c>
      <c r="G272" s="1">
        <f>'[1]Electricity and CHPs'!C$106-G273</f>
        <v>1.8661156807408263</v>
      </c>
      <c r="H272" s="1">
        <f>'[1]Electricity and CHPs'!D$106-H273</f>
        <v>2.5573305353906663</v>
      </c>
      <c r="I272" s="1">
        <f>'[1]Electricity and CHPs'!E$106-I273</f>
        <v>2.2504093359959945</v>
      </c>
      <c r="J272" s="1">
        <f>'[1]Electricity and CHPs'!F$106-J273</f>
        <v>0.42381760806736501</v>
      </c>
      <c r="K272" s="1">
        <f>'[1]Electricity and CHPs'!G$106-K273</f>
        <v>2.2323041642559049E-2</v>
      </c>
    </row>
    <row r="273" spans="1:11" x14ac:dyDescent="0.3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1.1265106151207813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1.9896447878227532</v>
      </c>
    </row>
    <row r="274" spans="1:11" x14ac:dyDescent="0.3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1.9424397158962279</v>
      </c>
      <c r="G277" s="1">
        <f t="shared" ref="G277:K277" si="161">SUM(G278:G279)</f>
        <v>1.8661156807408263</v>
      </c>
      <c r="H277" s="1">
        <f t="shared" si="161"/>
        <v>2.5573305353906663</v>
      </c>
      <c r="I277" s="1">
        <f t="shared" si="161"/>
        <v>2.2504093359959945</v>
      </c>
      <c r="J277" s="1">
        <f t="shared" si="161"/>
        <v>1.5503282231881463</v>
      </c>
      <c r="K277" s="1">
        <f t="shared" si="161"/>
        <v>2.0119678294653123</v>
      </c>
    </row>
    <row r="278" spans="1:11" x14ac:dyDescent="0.3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1.9424397158962279</v>
      </c>
      <c r="G278" s="1">
        <f t="shared" ref="G278:K278" si="162">G272</f>
        <v>1.8661156807408263</v>
      </c>
      <c r="H278" s="1">
        <f t="shared" si="162"/>
        <v>2.5573305353906663</v>
      </c>
      <c r="I278" s="1">
        <f t="shared" si="162"/>
        <v>2.2504093359959945</v>
      </c>
      <c r="J278" s="1">
        <f t="shared" si="162"/>
        <v>0.42381760806736501</v>
      </c>
      <c r="K278" s="1">
        <f t="shared" si="162"/>
        <v>2.2323041642559049E-2</v>
      </c>
    </row>
    <row r="279" spans="1:11" x14ac:dyDescent="0.3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1.1265106151207813</v>
      </c>
      <c r="K279" s="1">
        <f t="shared" si="163"/>
        <v>1.9896447878227532</v>
      </c>
    </row>
    <row r="280" spans="1:11" x14ac:dyDescent="0.3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0.6961131815995093</v>
      </c>
      <c r="G280" s="1">
        <f t="shared" ref="G280:K280" si="164">SUM(G281:G285)</f>
        <v>1.8117997797760932</v>
      </c>
      <c r="H280" s="1">
        <f t="shared" si="164"/>
        <v>3.05889606424779</v>
      </c>
      <c r="I280" s="1">
        <f t="shared" si="164"/>
        <v>6.4292812331749305</v>
      </c>
      <c r="J280" s="1">
        <f t="shared" si="164"/>
        <v>9.6107506478174116</v>
      </c>
      <c r="K280" s="1">
        <f t="shared" si="164"/>
        <v>12.830953260901296</v>
      </c>
    </row>
    <row r="281" spans="1:11" x14ac:dyDescent="0.3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0.68976026666845069</v>
      </c>
      <c r="G281" s="1">
        <f>'[1]Electricity and CHPs'!C$105-G282</f>
        <v>1.8030872040579951</v>
      </c>
      <c r="H281" s="1">
        <f>'[1]Electricity and CHPs'!D$105-H282</f>
        <v>3.0498588723579081</v>
      </c>
      <c r="I281" s="1">
        <f>'[1]Electricity and CHPs'!E$105-I282</f>
        <v>5.1591999854592627</v>
      </c>
      <c r="J281" s="1">
        <f>'[1]Electricity and CHPs'!F$105-J282</f>
        <v>6.0984284632355141</v>
      </c>
      <c r="K281" s="1">
        <f>'[1]Electricity and CHPs'!G$105-K282</f>
        <v>8.604380262316802E-2</v>
      </c>
    </row>
    <row r="282" spans="1:11" x14ac:dyDescent="0.3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1.2897036890125468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11.926703911014059</v>
      </c>
    </row>
    <row r="283" spans="1:11" x14ac:dyDescent="0.3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3.1764575162092795E-3</v>
      </c>
      <c r="G283" s="1">
        <f>'[1]Electricity and CHPs'!C$110</f>
        <v>4.3562906914840077E-3</v>
      </c>
      <c r="H283" s="1">
        <f>'[1]Electricity and CHPs'!D$110</f>
        <v>4.5185956314561931E-3</v>
      </c>
      <c r="I283" s="1">
        <f>'[1]Electricity and CHPs'!E$110</f>
        <v>0.42610045385852824</v>
      </c>
      <c r="J283" s="1">
        <f>'[1]Electricity and CHPs'!F$110</f>
        <v>0.77151896865605274</v>
      </c>
      <c r="K283" s="1">
        <f>'[1]Electricity and CHPs'!G$110</f>
        <v>0.32187295675370775</v>
      </c>
    </row>
    <row r="284" spans="1:11" x14ac:dyDescent="0.3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3.1764574148493404E-3</v>
      </c>
      <c r="G284" s="1">
        <f>'[1]Electricity and CHPs'!C$113</f>
        <v>4.35628502661407E-3</v>
      </c>
      <c r="H284" s="1">
        <f>'[1]Electricity and CHPs'!D$113</f>
        <v>4.5185962584259418E-3</v>
      </c>
      <c r="I284" s="1">
        <f>'[1]Electricity and CHPs'!E$113</f>
        <v>0.6448780652245506</v>
      </c>
      <c r="J284" s="1">
        <f>'[1]Electricity and CHPs'!F$113</f>
        <v>1.1639494810073243</v>
      </c>
      <c r="K284" s="1">
        <f>'[1]Electricity and CHPs'!G$113</f>
        <v>0.43259214497778553</v>
      </c>
    </row>
    <row r="285" spans="1:11" x14ac:dyDescent="0.3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0.19910272863258921</v>
      </c>
      <c r="J285" s="1">
        <f>'[1]Electricity and CHPs'!F$117</f>
        <v>0.2871500459059747</v>
      </c>
      <c r="K285" s="1">
        <f>'[1]Electricity and CHPs'!G$117</f>
        <v>6.3740445532576087E-2</v>
      </c>
    </row>
    <row r="286" spans="1:11" x14ac:dyDescent="0.3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0.13637905701106962</v>
      </c>
      <c r="J286" s="1">
        <f t="shared" si="165"/>
        <v>0.56772697233686886</v>
      </c>
      <c r="K286" s="1">
        <f t="shared" si="165"/>
        <v>0.38651450689412531</v>
      </c>
    </row>
    <row r="287" spans="1:11" x14ac:dyDescent="0.3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7.9095972861941061E-2</v>
      </c>
      <c r="J287" s="1">
        <f>'[1]Electricity and CHPs'!F$108</f>
        <v>0.45800239001679854</v>
      </c>
      <c r="K287" s="1">
        <f>'[1]Electricity and CHPs'!G$108</f>
        <v>0.28372083907524959</v>
      </c>
    </row>
    <row r="288" spans="1:11" x14ac:dyDescent="0.3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5.7283084149128555E-2</v>
      </c>
      <c r="J288" s="1">
        <f>'[1]Electricity and CHPs'!F$119</f>
        <v>0.10972458232007033</v>
      </c>
      <c r="K288" s="1">
        <f>'[1]Electricity and CHPs'!G$119</f>
        <v>0.10279366781887574</v>
      </c>
    </row>
    <row r="289" spans="1:13" x14ac:dyDescent="0.3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444.51880472328799</v>
      </c>
      <c r="G289" s="3">
        <f t="shared" ref="G289" si="166">SUM(G290,G292,G300,G308,G356,G377,G385,G387,G395,G399,G393)</f>
        <v>421.80127377178871</v>
      </c>
      <c r="H289" s="3">
        <f t="shared" ref="H289" si="167">SUM(H290,H292,H300,H308,H356,H377,H385,H387,H395,H399,H393)</f>
        <v>412.66241331525868</v>
      </c>
      <c r="I289" s="3">
        <f t="shared" ref="I289" si="168">SUM(I290,I292,I300,I308,I356,I377,I385,I387,I395,I399,I393)</f>
        <v>437.25650389584968</v>
      </c>
      <c r="J289" s="3">
        <f t="shared" ref="J289" si="169">SUM(J290,J292,J300,J308,J356,J377,J385,J387,J395,J399,J393)</f>
        <v>381.80699191849243</v>
      </c>
      <c r="K289" s="3">
        <f t="shared" ref="K289" si="170">SUM(K290,K292,K300,K308,K356,K377,K385,K387,K395,K399,K393)</f>
        <v>347.14237236748318</v>
      </c>
    </row>
    <row r="290" spans="1:13" x14ac:dyDescent="0.3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250.95273124002728</v>
      </c>
      <c r="G290" s="1">
        <f t="shared" ref="G290:K290" si="171">G291</f>
        <v>252.40820630551622</v>
      </c>
      <c r="H290" s="1">
        <f t="shared" si="171"/>
        <v>199.69321234720334</v>
      </c>
      <c r="I290" s="1">
        <f t="shared" si="171"/>
        <v>206.53942318472167</v>
      </c>
      <c r="J290" s="1">
        <f t="shared" si="171"/>
        <v>98.944062969538535</v>
      </c>
      <c r="K290" s="1">
        <f t="shared" si="171"/>
        <v>0</v>
      </c>
    </row>
    <row r="291" spans="1:13" x14ac:dyDescent="0.3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250.95273124002728</v>
      </c>
      <c r="G291" s="1">
        <f>'[1]Electricity and CHPs_IN'!C$14</f>
        <v>252.40820630551622</v>
      </c>
      <c r="H291" s="1">
        <f>'[1]Electricity and CHPs_IN'!D$14</f>
        <v>199.69321234720334</v>
      </c>
      <c r="I291" s="1">
        <f>'[1]Electricity and CHPs_IN'!E$14</f>
        <v>206.53942318472167</v>
      </c>
      <c r="J291" s="1">
        <f>'[1]Electricity and CHPs_IN'!F$14</f>
        <v>98.944062969538535</v>
      </c>
      <c r="K291" s="1">
        <f>'[1]Electricity and CHPs_IN'!G$14</f>
        <v>0</v>
      </c>
    </row>
    <row r="292" spans="1:13" x14ac:dyDescent="0.3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149.43229407796187</v>
      </c>
      <c r="G292" s="1">
        <f t="shared" ref="G292:K292" si="173">SUM(G293:G295)</f>
        <v>126.01052141344455</v>
      </c>
      <c r="H292" s="1">
        <f t="shared" si="173"/>
        <v>145.92011591455571</v>
      </c>
      <c r="I292" s="1">
        <f t="shared" si="173"/>
        <v>150.4903234798916</v>
      </c>
      <c r="J292" s="1">
        <f t="shared" si="173"/>
        <v>151.6825298426171</v>
      </c>
      <c r="K292" s="1">
        <f t="shared" si="173"/>
        <v>152.18277625697914</v>
      </c>
    </row>
    <row r="293" spans="1:13" x14ac:dyDescent="0.3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66.746132045539611</v>
      </c>
      <c r="G293" s="1">
        <f>'[1]Electricity and CHPs_IN'!C$15</f>
        <v>49.799993059438464</v>
      </c>
      <c r="H293" s="1">
        <f>'[1]Electricity and CHPs_IN'!D$15</f>
        <v>68.284279792161243</v>
      </c>
      <c r="I293" s="1">
        <f>'[1]Electricity and CHPs_IN'!E$15</f>
        <v>69.939720387041064</v>
      </c>
      <c r="J293" s="1">
        <f>'[1]Electricity and CHPs_IN'!F$15</f>
        <v>70.164035312251229</v>
      </c>
      <c r="K293" s="1">
        <f>'[1]Electricity and CHPs_IN'!G$15</f>
        <v>69.178163515576344</v>
      </c>
    </row>
    <row r="294" spans="1:13" x14ac:dyDescent="0.3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66.633307444366508</v>
      </c>
      <c r="G294" s="1">
        <f>'[1]Electricity and CHPs_IN'!C$16</f>
        <v>55.76658172563959</v>
      </c>
      <c r="H294" s="1">
        <f>'[1]Electricity and CHPs_IN'!D$16</f>
        <v>65.80515028768589</v>
      </c>
      <c r="I294" s="1">
        <f>'[1]Electricity and CHPs_IN'!E$16</f>
        <v>64.762569721013634</v>
      </c>
      <c r="J294" s="1">
        <f>'[1]Electricity and CHPs_IN'!F$16</f>
        <v>65.14885262096152</v>
      </c>
      <c r="K294" s="1">
        <f>'[1]Electricity and CHPs_IN'!G$16</f>
        <v>66.135146160070462</v>
      </c>
    </row>
    <row r="295" spans="1:13" x14ac:dyDescent="0.3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16.052854588055748</v>
      </c>
      <c r="G295" s="1">
        <f>'[1]Electricity and CHPs_IN'!C$13</f>
        <v>20.443946628366508</v>
      </c>
      <c r="H295" s="1">
        <f>'[1]Electricity and CHPs_IN'!D$13</f>
        <v>11.830685834708548</v>
      </c>
      <c r="I295" s="1">
        <f>'[1]Electricity and CHPs_IN'!E$13</f>
        <v>15.788033371836915</v>
      </c>
      <c r="J295" s="1">
        <f>'[1]Electricity and CHPs_IN'!F$13</f>
        <v>16.369641909404347</v>
      </c>
      <c r="K295" s="1">
        <f>'[1]Electricity and CHPs_IN'!G$13</f>
        <v>16.869466581332347</v>
      </c>
    </row>
    <row r="296" spans="1:13" x14ac:dyDescent="0.3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1.8454589440733407</v>
      </c>
      <c r="G296" s="1">
        <f t="shared" ref="G296:K296" si="174">SUM(G297:G299)</f>
        <v>0.22471922399563493</v>
      </c>
      <c r="H296" s="1">
        <f t="shared" si="174"/>
        <v>0.42895488682669353</v>
      </c>
      <c r="I296" s="1">
        <f t="shared" si="174"/>
        <v>0.20657095382486437</v>
      </c>
      <c r="J296" s="1">
        <f t="shared" si="174"/>
        <v>0.38006919470305101</v>
      </c>
      <c r="K296" s="1">
        <f t="shared" si="174"/>
        <v>0.13904592582491537</v>
      </c>
    </row>
    <row r="297" spans="1:13" x14ac:dyDescent="0.3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1.4930581895896553</v>
      </c>
      <c r="G297" s="1">
        <f>'[1]Electricity and CHPs_IN'!C$18</f>
        <v>0.13992342249854853</v>
      </c>
      <c r="H297" s="1">
        <f>'[1]Electricity and CHPs_IN'!D$18</f>
        <v>0.35015741841482939</v>
      </c>
      <c r="I297" s="1">
        <f>'[1]Electricity and CHPs_IN'!E$18</f>
        <v>0.12237557283008546</v>
      </c>
      <c r="J297" s="1">
        <f>'[1]Electricity and CHPs_IN'!F$18</f>
        <v>0.14618231980345303</v>
      </c>
      <c r="K297" s="1">
        <f>'[1]Electricity and CHPs_IN'!G$18</f>
        <v>4.9431508826045852E-3</v>
      </c>
    </row>
    <row r="298" spans="1:13" x14ac:dyDescent="0.3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0.24860053089907999</v>
      </c>
      <c r="G298" s="1">
        <f>IFERROR(G70/SUM(G70,G183),0)*'[1]Electricity and CHPs_IN'!C$28</f>
        <v>2.4186845603228025E-2</v>
      </c>
      <c r="H298" s="1">
        <f>IFERROR(H70/SUM(H70,H183),0)*'[1]Electricity and CHPs_IN'!D$28</f>
        <v>5.6414360786965961E-2</v>
      </c>
      <c r="I298" s="1">
        <f>IFERROR(I70/SUM(I70,I183),0)*'[1]Electricity and CHPs_IN'!E$28</f>
        <v>2.3169326899304114E-2</v>
      </c>
      <c r="J298" s="1">
        <f>IFERROR(J70/SUM(J70,J183),0)*'[1]Electricity and CHPs_IN'!F$28</f>
        <v>1.646748830007258E-2</v>
      </c>
      <c r="K298" s="1">
        <f>IFERROR(K70/SUM(K70,K183),0)*'[1]Electricity and CHPs_IN'!G$28</f>
        <v>9.965730213682372E-4</v>
      </c>
      <c r="M298" s="1"/>
    </row>
    <row r="299" spans="1:13" x14ac:dyDescent="0.3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0.1038002235846054</v>
      </c>
      <c r="G299" s="1">
        <f>IFERROR(G71/SUM(G71,G233),0)*'[1]Electricity and CHPs_IN'!C$41</f>
        <v>6.0608955893858361E-2</v>
      </c>
      <c r="H299" s="1">
        <f>IFERROR(H71/SUM(H71,H233),0)*'[1]Electricity and CHPs_IN'!D$41</f>
        <v>2.2383107624898212E-2</v>
      </c>
      <c r="I299" s="1">
        <f>IFERROR(I71/SUM(I71,I233),0)*'[1]Electricity and CHPs_IN'!E$41</f>
        <v>6.1026054095474784E-2</v>
      </c>
      <c r="J299" s="1">
        <f>IFERROR(J71/SUM(J71,J233),0)*'[1]Electricity and CHPs_IN'!F$41</f>
        <v>0.21741938659952539</v>
      </c>
      <c r="K299" s="1">
        <f>IFERROR(K71/SUM(K71,K233),0)*'[1]Electricity and CHPs_IN'!G$41</f>
        <v>0.13310620192094255</v>
      </c>
    </row>
    <row r="300" spans="1:13" x14ac:dyDescent="0.3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1.8454589440733407</v>
      </c>
      <c r="G300" s="1">
        <f t="shared" ref="G300:K300" si="175">G296</f>
        <v>0.22471922399563493</v>
      </c>
      <c r="H300" s="1">
        <f t="shared" si="175"/>
        <v>0.42895488682669353</v>
      </c>
      <c r="I300" s="1">
        <f t="shared" si="175"/>
        <v>0.20657095382486437</v>
      </c>
      <c r="J300" s="1">
        <f t="shared" si="175"/>
        <v>0.38006919470305101</v>
      </c>
      <c r="K300" s="1">
        <f t="shared" si="175"/>
        <v>0.13904592582491537</v>
      </c>
    </row>
    <row r="301" spans="1:13" x14ac:dyDescent="0.3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1.4930581895896553</v>
      </c>
      <c r="G301" s="1">
        <f t="shared" si="176"/>
        <v>0.13992342249854853</v>
      </c>
      <c r="H301" s="1">
        <f t="shared" si="176"/>
        <v>0.35015741841482939</v>
      </c>
      <c r="I301" s="1">
        <f t="shared" si="176"/>
        <v>0.12237557283008546</v>
      </c>
      <c r="J301" s="1">
        <f t="shared" si="176"/>
        <v>0.14618231980345303</v>
      </c>
      <c r="K301" s="1">
        <f t="shared" si="176"/>
        <v>4.9431508826045852E-3</v>
      </c>
    </row>
    <row r="302" spans="1:13" x14ac:dyDescent="0.3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0.24860053089907999</v>
      </c>
      <c r="G302" s="1">
        <f t="shared" si="177"/>
        <v>2.4186845603228025E-2</v>
      </c>
      <c r="H302" s="1">
        <f t="shared" si="177"/>
        <v>5.6414360786965961E-2</v>
      </c>
      <c r="I302" s="1">
        <f t="shared" si="177"/>
        <v>2.3169326899304114E-2</v>
      </c>
      <c r="J302" s="1">
        <f t="shared" si="177"/>
        <v>1.646748830007258E-2</v>
      </c>
      <c r="K302" s="1">
        <f t="shared" si="177"/>
        <v>9.965730213682372E-4</v>
      </c>
    </row>
    <row r="303" spans="1:13" x14ac:dyDescent="0.3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0.1038002235846054</v>
      </c>
      <c r="G303" s="1">
        <f t="shared" si="178"/>
        <v>6.0608955893858361E-2</v>
      </c>
      <c r="H303" s="1">
        <f t="shared" si="178"/>
        <v>2.2383107624898212E-2</v>
      </c>
      <c r="I303" s="1">
        <f t="shared" si="178"/>
        <v>6.1026054095474784E-2</v>
      </c>
      <c r="J303" s="1">
        <f t="shared" si="178"/>
        <v>0.21741938659952539</v>
      </c>
      <c r="K303" s="1">
        <f t="shared" si="178"/>
        <v>0.13310620192094255</v>
      </c>
    </row>
    <row r="304" spans="1:13" x14ac:dyDescent="0.3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6.5972145386826462</v>
      </c>
      <c r="G308" s="1">
        <f t="shared" ref="G308:K308" si="179">SUM(G309:G323)</f>
        <v>2.4400873987918765</v>
      </c>
      <c r="H308" s="1">
        <f t="shared" si="179"/>
        <v>6.6498991621056618</v>
      </c>
      <c r="I308" s="1">
        <f t="shared" si="179"/>
        <v>8.4595353892365299</v>
      </c>
      <c r="J308" s="1">
        <f t="shared" si="179"/>
        <v>10.898452640241519</v>
      </c>
      <c r="K308" s="1">
        <f t="shared" si="179"/>
        <v>9.8900548420923684</v>
      </c>
    </row>
    <row r="309" spans="1:11" x14ac:dyDescent="0.3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0.30227031675421173</v>
      </c>
      <c r="K309" s="1">
        <f>'[1]Electricity and CHPs_IN'!G$21</f>
        <v>0.22019546304372728</v>
      </c>
    </row>
    <row r="310" spans="1:11" x14ac:dyDescent="0.3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0.12389198065610954</v>
      </c>
      <c r="H310" s="1">
        <f>'[1]Electricity and CHPs_IN'!D$22</f>
        <v>0.99498041058714959</v>
      </c>
      <c r="I310" s="1">
        <f>'[1]Electricity and CHPs_IN'!E$22</f>
        <v>0.46016198652969881</v>
      </c>
      <c r="J310" s="1">
        <f>'[1]Electricity and CHPs_IN'!F$22</f>
        <v>0.30564719014574482</v>
      </c>
      <c r="K310" s="1">
        <f>'[1]Electricity and CHPs_IN'!G$22</f>
        <v>0.1861909179668837</v>
      </c>
    </row>
    <row r="311" spans="1:11" x14ac:dyDescent="0.3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0.29820561851258026</v>
      </c>
      <c r="K311" s="1">
        <f>'[1]Electricity and CHPs_IN'!G$23</f>
        <v>1.2262863983891363</v>
      </c>
    </row>
    <row r="312" spans="1:11" x14ac:dyDescent="0.3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2.2084500329722632</v>
      </c>
      <c r="G312" s="1">
        <f>IFERROR(G84/SUM(G84+G187),0)*'[1]Electricity and CHPs_IN'!C$24</f>
        <v>4.4527517009959355E-2</v>
      </c>
      <c r="H312" s="1">
        <f>IFERROR(H84/SUM(H84+H187),0)*'[1]Electricity and CHPs_IN'!D$24</f>
        <v>0.20160122204153164</v>
      </c>
      <c r="I312" s="1">
        <f>IFERROR(I84/SUM(I84+I187),0)*'[1]Electricity and CHPs_IN'!E$24</f>
        <v>0.15079939363462261</v>
      </c>
      <c r="J312" s="1">
        <f>IFERROR(J84/SUM(J84+J187),0)*'[1]Electricity and CHPs_IN'!F$24</f>
        <v>7.8905714978705355E-2</v>
      </c>
      <c r="K312" s="1">
        <f>IFERROR(K84/SUM(K84+K187),0)*'[1]Electricity and CHPs_IN'!G$24</f>
        <v>4.6639395680410832E-2</v>
      </c>
    </row>
    <row r="313" spans="1:11" x14ac:dyDescent="0.3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3.1158354582896359E-2</v>
      </c>
      <c r="K313" s="1">
        <f>IFERROR(K85/SUM(K85+K188),0)*'[1]Electricity and CHPs_IN'!G$29</f>
        <v>3.0920250640374233E-2</v>
      </c>
    </row>
    <row r="314" spans="1:11" x14ac:dyDescent="0.3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0.89449433696578418</v>
      </c>
      <c r="G314" s="1">
        <f>G86/SUM(G86,G239)*'[1]Electricity and CHPs_IN'!C$39</f>
        <v>0.15432248947871929</v>
      </c>
      <c r="H314" s="1">
        <f>H86/SUM(H86,H239)*'[1]Electricity and CHPs_IN'!D$39</f>
        <v>0.18530720442861093</v>
      </c>
      <c r="I314" s="1">
        <f>I86/SUM(I86,I239)*'[1]Electricity and CHPs_IN'!E$39</f>
        <v>0.47474729680188177</v>
      </c>
      <c r="J314" s="1">
        <f>J86/SUM(J86,J239)*'[1]Electricity and CHPs_IN'!F$39</f>
        <v>1.1834523079148065</v>
      </c>
      <c r="K314" s="1">
        <f>K86/SUM(K86,K239)*'[1]Electricity and CHPs_IN'!G$39</f>
        <v>0.90458012681071753</v>
      </c>
    </row>
    <row r="315" spans="1:11" x14ac:dyDescent="0.3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0.33278757119519997</v>
      </c>
      <c r="K315" s="1">
        <f>IFERROR(K87/SUM(K87,K240),0)*'[1]Electricity and CHPs_IN'!G$40</f>
        <v>0.35728739420409844</v>
      </c>
    </row>
    <row r="316" spans="1:11" x14ac:dyDescent="0.3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0.33494303409445647</v>
      </c>
      <c r="G317" s="1">
        <f>G89/SUM(G89,G242)*'[1]Electricity and CHPs_IN'!C$48</f>
        <v>1.5744555903573106E-2</v>
      </c>
      <c r="H317" s="1">
        <f>H89/SUM(H89,H242)*'[1]Electricity and CHPs_IN'!D$48</f>
        <v>0.42183572938107233</v>
      </c>
      <c r="I317" s="1">
        <f>I89/SUM(I89,I242)*'[1]Electricity and CHPs_IN'!E$48</f>
        <v>0.30059347002266473</v>
      </c>
      <c r="J317" s="1">
        <f>J89/SUM(J89,J242)*'[1]Electricity and CHPs_IN'!F$48</f>
        <v>0.57923688678206497</v>
      </c>
      <c r="K317" s="1">
        <f>K89/SUM(K89,K242)*'[1]Electricity and CHPs_IN'!G$48</f>
        <v>0.57236138813793258</v>
      </c>
    </row>
    <row r="318" spans="1:11" x14ac:dyDescent="0.3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9.5446851266630411E-2</v>
      </c>
      <c r="J318" s="1">
        <f>IFERROR(J90/SUM(J90,J243),0)*'[1]Electricity and CHPs_IN'!F$49</f>
        <v>0.24779095306351617</v>
      </c>
      <c r="K318" s="1">
        <f>IFERROR(K90/SUM(K90,K243),0)*'[1]Electricity and CHPs_IN'!G$49</f>
        <v>0.18297080957434356</v>
      </c>
    </row>
    <row r="319" spans="1:11" x14ac:dyDescent="0.3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0.33469374659157075</v>
      </c>
      <c r="G319" s="1">
        <f>IFERROR(G91/SUM(G91,G244),0)*'[1]Electricity and CHPs_IN'!C$51</f>
        <v>2.2353047581301334E-2</v>
      </c>
      <c r="H319" s="1">
        <f>IFERROR(H91/SUM(H91,H244),0)*'[1]Electricity and CHPs_IN'!D$51</f>
        <v>0.82941565469194778</v>
      </c>
      <c r="I319" s="1">
        <f>IFERROR(I91/SUM(I91,I244),0)*'[1]Electricity and CHPs_IN'!E$51</f>
        <v>0.68628022891430662</v>
      </c>
      <c r="J319" s="1">
        <f>IFERROR(J91/SUM(J91,J244),0)*'[1]Electricity and CHPs_IN'!F$51</f>
        <v>0.55156973494295325</v>
      </c>
      <c r="K319" s="1">
        <f>IFERROR(K91/SUM(K91,K244),0)*'[1]Electricity and CHPs_IN'!G$51</f>
        <v>0.79808800857563644</v>
      </c>
    </row>
    <row r="320" spans="1:11" x14ac:dyDescent="0.3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0.32229570034388799</v>
      </c>
      <c r="J320" s="1">
        <f>IFERROR(J92/SUM(J92,J245),0)*'[1]Electricity and CHPs_IN'!F$52</f>
        <v>0.92595384513575563</v>
      </c>
      <c r="K320" s="1">
        <f>IFERROR(K92/SUM(K92,K245),0)*'[1]Electricity and CHPs_IN'!G$52</f>
        <v>0.59907545965002118</v>
      </c>
    </row>
    <row r="321" spans="1:11" x14ac:dyDescent="0.3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1.0652955317267288</v>
      </c>
      <c r="G321" s="1">
        <f>IFERROR(G93/SUM(G93,G246),0)*'[1]Electricity and CHPs_IN'!C$54</f>
        <v>1.2794555287312908</v>
      </c>
      <c r="H321" s="1">
        <f>IFERROR(H93/SUM(H93,H246),0)*'[1]Electricity and CHPs_IN'!D$54</f>
        <v>1.982762896076218</v>
      </c>
      <c r="I321" s="1">
        <f>IFERROR(I93/SUM(I93,I246),0)*'[1]Electricity and CHPs_IN'!E$54</f>
        <v>2.227078171555418</v>
      </c>
      <c r="J321" s="1">
        <f>IFERROR(J93/SUM(J93,J246),0)*'[1]Electricity and CHPs_IN'!F$54</f>
        <v>2.6039208713039352</v>
      </c>
      <c r="K321" s="1">
        <f>IFERROR(K93/SUM(K93,K246),0)*'[1]Electricity and CHPs_IN'!G$54</f>
        <v>4.2942236064885453</v>
      </c>
    </row>
    <row r="322" spans="1:11" x14ac:dyDescent="0.3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1.7593378563318431</v>
      </c>
      <c r="G322" s="1">
        <f>IFERROR(G94/SUM(G94,G247),0)*'[1]Electricity and CHPs_IN'!C$55</f>
        <v>0.79979227943092301</v>
      </c>
      <c r="H322" s="1">
        <f>IFERROR(H94/SUM(H94,H247),0)*'[1]Electricity and CHPs_IN'!D$55</f>
        <v>2.0339960448991321</v>
      </c>
      <c r="I322" s="1">
        <f>IFERROR(I94/SUM(I94,I247),0)*'[1]Electricity and CHPs_IN'!E$55</f>
        <v>3.6472710420901335</v>
      </c>
      <c r="J322" s="1">
        <f>IFERROR(J94/SUM(J94,J247),0)*'[1]Electricity and CHPs_IN'!F$55</f>
        <v>3.1393410562164732</v>
      </c>
      <c r="K322" s="1">
        <f>IFERROR(K94/SUM(K94,K247),0)*'[1]Electricity and CHPs_IN'!G$55</f>
        <v>0.39999282920505441</v>
      </c>
    </row>
    <row r="323" spans="1:11" x14ac:dyDescent="0.3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9.4861248077284396E-2</v>
      </c>
      <c r="J323" s="1">
        <f>IFERROR(J95/SUM(J95,J248),0)*'[1]Electricity and CHPs_IN'!F$58</f>
        <v>0.31821221871267569</v>
      </c>
      <c r="K323" s="1">
        <f>IFERROR(K95/SUM(K95,K248),0)*'[1]Electricity and CHPs_IN'!G$58</f>
        <v>7.1242793725487322E-2</v>
      </c>
    </row>
    <row r="324" spans="1:11" x14ac:dyDescent="0.3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5.4422905146067038</v>
      </c>
      <c r="G324" s="1">
        <f t="shared" ref="G324:K324" si="180">G308-G340</f>
        <v>1.0761057122742854</v>
      </c>
      <c r="H324" s="1">
        <f t="shared" si="180"/>
        <v>4.5390366510482831</v>
      </c>
      <c r="I324" s="1">
        <f t="shared" si="180"/>
        <v>6.1425703670679113</v>
      </c>
      <c r="J324" s="1">
        <f t="shared" si="180"/>
        <v>7.6732925047677689</v>
      </c>
      <c r="K324" s="1">
        <f t="shared" si="180"/>
        <v>4.0342862347552817</v>
      </c>
    </row>
    <row r="325" spans="1:11" x14ac:dyDescent="0.3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0.27963104133857053</v>
      </c>
      <c r="K325" s="1">
        <f t="shared" si="181"/>
        <v>0.1587488056932114</v>
      </c>
    </row>
    <row r="326" spans="1:11" x14ac:dyDescent="0.3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0.11486921178724424</v>
      </c>
      <c r="H326" s="1">
        <f t="shared" si="182"/>
        <v>0.96767102850680919</v>
      </c>
      <c r="I326" s="1">
        <f t="shared" si="182"/>
        <v>0.45352535665862237</v>
      </c>
      <c r="J326" s="1">
        <f t="shared" si="182"/>
        <v>0.28275499552991357</v>
      </c>
      <c r="K326" s="1">
        <f t="shared" si="182"/>
        <v>0.13423340085938021</v>
      </c>
    </row>
    <row r="327" spans="1:11" x14ac:dyDescent="0.3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0.27587077862326498</v>
      </c>
      <c r="K327" s="1">
        <f t="shared" si="183"/>
        <v>0.88408497836963329</v>
      </c>
    </row>
    <row r="328" spans="1:11" x14ac:dyDescent="0.3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2.1726685895644722</v>
      </c>
      <c r="G328" s="1">
        <f t="shared" si="184"/>
        <v>4.1284680047004405E-2</v>
      </c>
      <c r="H328" s="1">
        <f t="shared" si="184"/>
        <v>0.19606784194478499</v>
      </c>
      <c r="I328" s="1">
        <f t="shared" si="184"/>
        <v>0.1486245078560661</v>
      </c>
      <c r="J328" s="1">
        <f t="shared" si="184"/>
        <v>7.2995878272100898E-2</v>
      </c>
      <c r="K328" s="1">
        <f t="shared" si="184"/>
        <v>3.3624436490083523E-2</v>
      </c>
    </row>
    <row r="329" spans="1:11" x14ac:dyDescent="0.3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2.882467333203775E-2</v>
      </c>
      <c r="K329" s="1">
        <f t="shared" si="185"/>
        <v>2.2291798355170488E-2</v>
      </c>
    </row>
    <row r="330" spans="1:11" x14ac:dyDescent="0.3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0.88000168464452933</v>
      </c>
      <c r="G330" s="1">
        <f t="shared" si="186"/>
        <v>0.14308353642897065</v>
      </c>
      <c r="H330" s="1">
        <f t="shared" si="186"/>
        <v>0.18022104876752174</v>
      </c>
      <c r="I330" s="1">
        <f t="shared" si="186"/>
        <v>0.46790031208041605</v>
      </c>
      <c r="J330" s="1">
        <f t="shared" si="186"/>
        <v>1.0948147498910539</v>
      </c>
      <c r="K330" s="1">
        <f t="shared" si="186"/>
        <v>0.65215246853881925</v>
      </c>
    </row>
    <row r="331" spans="1:11" x14ac:dyDescent="0.3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0.30786263129342095</v>
      </c>
      <c r="K331" s="1">
        <f t="shared" si="187"/>
        <v>0.25758454027673022</v>
      </c>
    </row>
    <row r="332" spans="1:11" x14ac:dyDescent="0.3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0.32951626643372073</v>
      </c>
      <c r="G333" s="1">
        <f t="shared" si="189"/>
        <v>1.4597915999129348E-2</v>
      </c>
      <c r="H333" s="1">
        <f t="shared" si="189"/>
        <v>0.41025753850793878</v>
      </c>
      <c r="I333" s="1">
        <f t="shared" si="189"/>
        <v>0.29625819753036775</v>
      </c>
      <c r="J333" s="1">
        <f t="shared" si="189"/>
        <v>0.53585352201250713</v>
      </c>
      <c r="K333" s="1">
        <f t="shared" si="189"/>
        <v>0.41264104871117047</v>
      </c>
    </row>
    <row r="334" spans="1:11" x14ac:dyDescent="0.3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9.4070280748510426E-2</v>
      </c>
      <c r="J334" s="1">
        <f t="shared" si="190"/>
        <v>0.22923204297221958</v>
      </c>
      <c r="K334" s="1">
        <f t="shared" si="190"/>
        <v>0.13191187999581491</v>
      </c>
    </row>
    <row r="335" spans="1:11" x14ac:dyDescent="0.3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0.32927101790230534</v>
      </c>
      <c r="G335" s="1">
        <f t="shared" si="191"/>
        <v>2.0725126381133767E-2</v>
      </c>
      <c r="H335" s="1">
        <f t="shared" si="191"/>
        <v>0.80665055421722431</v>
      </c>
      <c r="I335" s="1">
        <f t="shared" si="191"/>
        <v>0.67638243639674078</v>
      </c>
      <c r="J335" s="1">
        <f t="shared" si="191"/>
        <v>0.51025856924731683</v>
      </c>
      <c r="K335" s="1">
        <f t="shared" si="191"/>
        <v>0.57537751436003037</v>
      </c>
    </row>
    <row r="336" spans="1:11" x14ac:dyDescent="0.3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0.31764743009376878</v>
      </c>
      <c r="J336" s="1">
        <f t="shared" si="192"/>
        <v>0.85660226491014524</v>
      </c>
      <c r="K336" s="1">
        <f t="shared" si="192"/>
        <v>0.43190042349177143</v>
      </c>
    </row>
    <row r="337" spans="1:11" x14ac:dyDescent="0.3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1.730832956061676</v>
      </c>
      <c r="G338" s="1">
        <f t="shared" si="194"/>
        <v>0.74154524163080282</v>
      </c>
      <c r="H338" s="1">
        <f t="shared" si="194"/>
        <v>1.9781686391040043</v>
      </c>
      <c r="I338" s="1">
        <f t="shared" si="194"/>
        <v>3.5946687223540046</v>
      </c>
      <c r="J338" s="1">
        <f t="shared" si="194"/>
        <v>2.9042124218255996</v>
      </c>
      <c r="K338" s="1">
        <f t="shared" si="194"/>
        <v>0.28837280770649354</v>
      </c>
    </row>
    <row r="339" spans="1:11" x14ac:dyDescent="0.3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9.3493123349413884E-2</v>
      </c>
      <c r="J339" s="1">
        <f t="shared" si="195"/>
        <v>0.29437893551961752</v>
      </c>
      <c r="K339" s="1">
        <f t="shared" si="195"/>
        <v>5.1362131906973037E-2</v>
      </c>
    </row>
    <row r="340" spans="1:11" x14ac:dyDescent="0.3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1.1549240240759429</v>
      </c>
      <c r="G340" s="1">
        <f t="shared" ref="G340:K340" si="196">SUM(G341:G355)</f>
        <v>1.3639816865175911</v>
      </c>
      <c r="H340" s="1">
        <f t="shared" si="196"/>
        <v>2.1108625110573787</v>
      </c>
      <c r="I340" s="1">
        <f t="shared" si="196"/>
        <v>2.3169650221686182</v>
      </c>
      <c r="J340" s="1">
        <f t="shared" si="196"/>
        <v>3.2251601354737507</v>
      </c>
      <c r="K340" s="1">
        <f t="shared" si="196"/>
        <v>5.8557686073370867</v>
      </c>
    </row>
    <row r="341" spans="1:11" x14ac:dyDescent="0.3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2.2639275415641202E-2</v>
      </c>
      <c r="K341" s="1">
        <f t="shared" si="197"/>
        <v>6.1446657350515882E-2</v>
      </c>
    </row>
    <row r="342" spans="1:11" x14ac:dyDescent="0.3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9.0227688688652996E-3</v>
      </c>
      <c r="H342" s="1">
        <f t="shared" si="198"/>
        <v>2.7309382080340394E-2</v>
      </c>
      <c r="I342" s="1">
        <f t="shared" si="198"/>
        <v>6.6366298710764382E-3</v>
      </c>
      <c r="J342" s="1">
        <f t="shared" si="198"/>
        <v>2.2892194615831252E-2</v>
      </c>
      <c r="K342" s="1">
        <f t="shared" si="198"/>
        <v>5.1957517107503487E-2</v>
      </c>
    </row>
    <row r="343" spans="1:11" x14ac:dyDescent="0.3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2.2334839889315283E-2</v>
      </c>
      <c r="K343" s="1">
        <f t="shared" si="199"/>
        <v>0.34220142001950304</v>
      </c>
    </row>
    <row r="344" spans="1:11" x14ac:dyDescent="0.3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3.5781443407790992E-2</v>
      </c>
      <c r="G344" s="1">
        <f t="shared" si="200"/>
        <v>3.2428369629549508E-3</v>
      </c>
      <c r="H344" s="1">
        <f t="shared" si="200"/>
        <v>5.5333800967466429E-3</v>
      </c>
      <c r="I344" s="1">
        <f t="shared" si="200"/>
        <v>2.1748857785565123E-3</v>
      </c>
      <c r="J344" s="1">
        <f t="shared" si="200"/>
        <v>5.9098367066044571E-3</v>
      </c>
      <c r="K344" s="1">
        <f t="shared" si="200"/>
        <v>1.3014959190327309E-2</v>
      </c>
    </row>
    <row r="345" spans="1:11" x14ac:dyDescent="0.3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2.3336812508586088E-3</v>
      </c>
      <c r="K345" s="1">
        <f t="shared" si="201"/>
        <v>8.6284522852037443E-3</v>
      </c>
    </row>
    <row r="346" spans="1:11" x14ac:dyDescent="0.3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1.4492652321254851E-2</v>
      </c>
      <c r="G346" s="1">
        <f t="shared" si="202"/>
        <v>1.1238953049748646E-2</v>
      </c>
      <c r="H346" s="1">
        <f t="shared" si="202"/>
        <v>5.0861556610891923E-3</v>
      </c>
      <c r="I346" s="1">
        <f t="shared" si="202"/>
        <v>6.8469847214657209E-3</v>
      </c>
      <c r="J346" s="1">
        <f t="shared" si="202"/>
        <v>8.8637558023752616E-2</v>
      </c>
      <c r="K346" s="1">
        <f t="shared" si="202"/>
        <v>0.25242765827189828</v>
      </c>
    </row>
    <row r="347" spans="1:11" x14ac:dyDescent="0.3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2.492493990177902E-2</v>
      </c>
      <c r="K347" s="1">
        <f t="shared" si="203"/>
        <v>9.9702853927368218E-2</v>
      </c>
    </row>
    <row r="348" spans="1:11" x14ac:dyDescent="0.3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5.4267676607357429E-3</v>
      </c>
      <c r="G349" s="1">
        <f t="shared" si="205"/>
        <v>1.1466399044437574E-3</v>
      </c>
      <c r="H349" s="1">
        <f t="shared" si="205"/>
        <v>1.1578190873133554E-2</v>
      </c>
      <c r="I349" s="1">
        <f t="shared" si="205"/>
        <v>4.3352724922969821E-3</v>
      </c>
      <c r="J349" s="1">
        <f t="shared" si="205"/>
        <v>4.3383364769557842E-2</v>
      </c>
      <c r="K349" s="1">
        <f t="shared" si="205"/>
        <v>0.15972033942676211</v>
      </c>
    </row>
    <row r="350" spans="1:11" x14ac:dyDescent="0.3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1.376570518119985E-3</v>
      </c>
      <c r="J350" s="1">
        <f t="shared" si="206"/>
        <v>1.8558910091296593E-2</v>
      </c>
      <c r="K350" s="1">
        <f t="shared" si="206"/>
        <v>5.1058929578528645E-2</v>
      </c>
    </row>
    <row r="351" spans="1:11" x14ac:dyDescent="0.3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5.4227286892654103E-3</v>
      </c>
      <c r="G351" s="1">
        <f t="shared" si="207"/>
        <v>1.6279212001675675E-3</v>
      </c>
      <c r="H351" s="1">
        <f t="shared" si="207"/>
        <v>2.2765100474723465E-2</v>
      </c>
      <c r="I351" s="1">
        <f t="shared" si="207"/>
        <v>9.8977925175658399E-3</v>
      </c>
      <c r="J351" s="1">
        <f t="shared" si="207"/>
        <v>4.131116569563642E-2</v>
      </c>
      <c r="K351" s="1">
        <f t="shared" si="207"/>
        <v>0.22271049421560607</v>
      </c>
    </row>
    <row r="352" spans="1:11" x14ac:dyDescent="0.3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4.648270250119213E-3</v>
      </c>
      <c r="J352" s="1">
        <f t="shared" si="208"/>
        <v>6.9351580225610387E-2</v>
      </c>
      <c r="K352" s="1">
        <f t="shared" si="208"/>
        <v>0.16717503615824975</v>
      </c>
    </row>
    <row r="353" spans="1:15" x14ac:dyDescent="0.3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1.0652955317267288</v>
      </c>
      <c r="G353" s="1">
        <f t="shared" si="209"/>
        <v>1.2794555287312908</v>
      </c>
      <c r="H353" s="1">
        <f t="shared" si="209"/>
        <v>1.982762896076218</v>
      </c>
      <c r="I353" s="1">
        <f t="shared" si="209"/>
        <v>2.227078171555418</v>
      </c>
      <c r="J353" s="1">
        <f t="shared" si="209"/>
        <v>2.6039208713039352</v>
      </c>
      <c r="K353" s="1">
        <f t="shared" si="209"/>
        <v>4.2942236064885453</v>
      </c>
    </row>
    <row r="354" spans="1:15" x14ac:dyDescent="0.3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2.8504900270167166E-2</v>
      </c>
      <c r="G354" s="1">
        <f t="shared" si="210"/>
        <v>5.8247037800120194E-2</v>
      </c>
      <c r="H354" s="1">
        <f t="shared" si="210"/>
        <v>5.5827405795127794E-2</v>
      </c>
      <c r="I354" s="1">
        <f t="shared" si="210"/>
        <v>5.2602319736128944E-2</v>
      </c>
      <c r="J354" s="1">
        <f t="shared" si="210"/>
        <v>0.23512863439087361</v>
      </c>
      <c r="K354" s="1">
        <f t="shared" si="210"/>
        <v>0.11162002149856087</v>
      </c>
    </row>
    <row r="355" spans="1:15" x14ac:dyDescent="0.3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1.3681247278705122E-3</v>
      </c>
      <c r="J355" s="1">
        <f t="shared" si="211"/>
        <v>2.3833283193058163E-2</v>
      </c>
      <c r="K355" s="1">
        <f t="shared" si="211"/>
        <v>1.9880661818514285E-2</v>
      </c>
    </row>
    <row r="356" spans="1:15" x14ac:dyDescent="0.3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22.442112596296226</v>
      </c>
      <c r="G356" s="1">
        <f t="shared" ref="G356:K356" si="213">SUM(G357:G362)</f>
        <v>24.497652407389314</v>
      </c>
      <c r="H356" s="1">
        <f t="shared" si="213"/>
        <v>25.038625035230975</v>
      </c>
      <c r="I356" s="1">
        <f t="shared" si="213"/>
        <v>25.093658214973839</v>
      </c>
      <c r="J356" s="1">
        <f t="shared" si="213"/>
        <v>26.642634129752246</v>
      </c>
      <c r="K356" s="1">
        <f t="shared" si="213"/>
        <v>32.274078439168264</v>
      </c>
    </row>
    <row r="357" spans="1:15" x14ac:dyDescent="0.3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18.204863546091481</v>
      </c>
      <c r="G357" s="1">
        <f>'[1]Electricity and CHPs_IN'!C$19</f>
        <v>20.43104924346671</v>
      </c>
      <c r="H357" s="1">
        <f>'[1]Electricity and CHPs_IN'!D$19</f>
        <v>20.738902953601031</v>
      </c>
      <c r="I357" s="1">
        <f>'[1]Electricity and CHPs_IN'!E$19</f>
        <v>20.700311415369935</v>
      </c>
      <c r="J357" s="1">
        <f>'[1]Electricity and CHPs_IN'!F$19</f>
        <v>13.6250768567064</v>
      </c>
      <c r="K357" s="1">
        <f>'[1]Electricity and CHPs_IN'!G$19</f>
        <v>13.021081516641985</v>
      </c>
      <c r="O357" s="1"/>
    </row>
    <row r="358" spans="1:15" x14ac:dyDescent="0.3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8.297527131980976</v>
      </c>
      <c r="K358" s="1">
        <f>'[1]Electricity and CHPs_IN'!G$20</f>
        <v>13.034672748868656</v>
      </c>
      <c r="O358" s="1"/>
    </row>
    <row r="359" spans="1:15" x14ac:dyDescent="0.3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3.8420245875442682</v>
      </c>
      <c r="G359" s="1">
        <f>IFERROR(G131/SUM(G131,G196),0)*'[1]Electricity and CHPs_IN'!C$26</f>
        <v>3.6566026141635675</v>
      </c>
      <c r="H359" s="1">
        <f>IFERROR(H131/SUM(H131,H196),0)*'[1]Electricity and CHPs_IN'!D$26</f>
        <v>3.6651698058297608</v>
      </c>
      <c r="I359" s="1">
        <f>IFERROR(I131/SUM(I131,I196),0)*'[1]Electricity and CHPs_IN'!E$26</f>
        <v>3.6977948111599304</v>
      </c>
      <c r="J359" s="1">
        <f>IFERROR(J131/SUM(J131,J196),0)*'[1]Electricity and CHPs_IN'!F$26</f>
        <v>2.9112647929638635</v>
      </c>
      <c r="K359" s="1">
        <f>IFERROR(K131/SUM(K131,K196),0)*'[1]Electricity and CHPs_IN'!G$26</f>
        <v>2.4598705355371959</v>
      </c>
    </row>
    <row r="360" spans="1:15" x14ac:dyDescent="0.3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0.9286756020748681</v>
      </c>
      <c r="K360" s="1">
        <f>IFERROR(K132/SUM(K132,K197),0)*'[1]Electricity and CHPs_IN'!G$27</f>
        <v>1.3400875736226756</v>
      </c>
    </row>
    <row r="361" spans="1:15" x14ac:dyDescent="0.3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0.39522446266047423</v>
      </c>
      <c r="G361" s="1">
        <f>IFERROR(G133/SUM(G133,G272),0)*'[1]Electricity and CHPs_IN'!C$44</f>
        <v>0.41000054975903732</v>
      </c>
      <c r="H361" s="1">
        <f>IFERROR(H133/SUM(H133,H272),0)*'[1]Electricity and CHPs_IN'!D$44</f>
        <v>0.63455227580018714</v>
      </c>
      <c r="I361" s="1">
        <f>IFERROR(I133/SUM(I133,I272),0)*'[1]Electricity and CHPs_IN'!E$44</f>
        <v>0.69555198844397426</v>
      </c>
      <c r="J361" s="1">
        <f>IFERROR(J133/SUM(J133,J272),0)*'[1]Electricity and CHPs_IN'!F$44</f>
        <v>0.22261916209592958</v>
      </c>
      <c r="K361" s="1">
        <f>IFERROR(K133/SUM(K133,K272),0)*'[1]Electricity and CHPs_IN'!G$44</f>
        <v>2.4175697307725546E-2</v>
      </c>
    </row>
    <row r="362" spans="1:15" x14ac:dyDescent="0.3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0.65747058393020674</v>
      </c>
      <c r="K362" s="1">
        <f>IFERROR(K134/SUM(K134,K273),0)*'[1]Electricity and CHPs_IN'!G$45</f>
        <v>2.3941903671900251</v>
      </c>
      <c r="O362" s="4"/>
    </row>
    <row r="363" spans="1:15" x14ac:dyDescent="0.3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11.023444066817875</v>
      </c>
      <c r="G363" s="1">
        <f t="shared" ref="G363:K363" si="214">SUM(G364:G367)</f>
        <v>12.04382592881514</v>
      </c>
      <c r="H363" s="1">
        <f t="shared" si="214"/>
        <v>12.202036379715397</v>
      </c>
      <c r="I363" s="1">
        <f t="shared" si="214"/>
        <v>12.199053113264933</v>
      </c>
      <c r="J363" s="1">
        <f t="shared" si="214"/>
        <v>12.881272191863054</v>
      </c>
      <c r="K363" s="1">
        <f t="shared" si="214"/>
        <v>14.927856187335257</v>
      </c>
      <c r="O363" s="7"/>
    </row>
    <row r="364" spans="1:15" x14ac:dyDescent="0.3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9.1024317730457405</v>
      </c>
      <c r="G364" s="1">
        <f t="shared" ref="G364:K364" si="215">G357*IFERROR(G136/G129,0)</f>
        <v>10.215524621733357</v>
      </c>
      <c r="H364" s="1">
        <f t="shared" si="215"/>
        <v>10.369451476800515</v>
      </c>
      <c r="I364" s="1">
        <f t="shared" si="215"/>
        <v>10.350155707684968</v>
      </c>
      <c r="J364" s="1">
        <f t="shared" si="215"/>
        <v>6.8125384283532</v>
      </c>
      <c r="K364" s="1">
        <f t="shared" si="215"/>
        <v>6.5105407583209924</v>
      </c>
      <c r="O364" s="1"/>
    </row>
    <row r="365" spans="1:15" x14ac:dyDescent="0.3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4.148763565990488</v>
      </c>
      <c r="K365" s="1">
        <f t="shared" si="216"/>
        <v>6.5173363744343282</v>
      </c>
    </row>
    <row r="366" spans="1:15" x14ac:dyDescent="0.3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1.9210122937721341</v>
      </c>
      <c r="G366" s="1">
        <f t="shared" si="217"/>
        <v>1.8283013070817837</v>
      </c>
      <c r="H366" s="1">
        <f t="shared" si="217"/>
        <v>1.8325849029148809</v>
      </c>
      <c r="I366" s="1">
        <f t="shared" si="217"/>
        <v>1.8488974055799652</v>
      </c>
      <c r="J366" s="1">
        <f t="shared" si="217"/>
        <v>1.4556323964819318</v>
      </c>
      <c r="K366" s="1">
        <f t="shared" si="217"/>
        <v>1.229935267768598</v>
      </c>
    </row>
    <row r="367" spans="1:15" x14ac:dyDescent="0.3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0.46433780103743416</v>
      </c>
      <c r="K367" s="1">
        <f t="shared" si="218"/>
        <v>0.6700437868113378</v>
      </c>
    </row>
    <row r="368" spans="1:15" x14ac:dyDescent="0.3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11.418668529478349</v>
      </c>
      <c r="G370" s="1">
        <f t="shared" ref="G370:K370" si="221">SUM(G371:G376)</f>
        <v>12.453826478574175</v>
      </c>
      <c r="H370" s="1">
        <f t="shared" si="221"/>
        <v>12.836588655515582</v>
      </c>
      <c r="I370" s="1">
        <f t="shared" si="221"/>
        <v>12.894605101708907</v>
      </c>
      <c r="J370" s="1">
        <f t="shared" si="221"/>
        <v>13.761361937889191</v>
      </c>
      <c r="K370" s="1">
        <f t="shared" si="221"/>
        <v>17.346222251833009</v>
      </c>
      <c r="M370" s="1"/>
      <c r="N370" s="1"/>
      <c r="O370" s="1"/>
    </row>
    <row r="371" spans="1:15" x14ac:dyDescent="0.3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9.1024317730457405</v>
      </c>
      <c r="G371" s="1">
        <f t="shared" si="222"/>
        <v>10.215524621733355</v>
      </c>
      <c r="H371" s="1">
        <f t="shared" si="222"/>
        <v>10.369451476800515</v>
      </c>
      <c r="I371" s="1">
        <f t="shared" si="222"/>
        <v>10.350155707684968</v>
      </c>
      <c r="J371" s="1">
        <f t="shared" si="222"/>
        <v>6.8125384283532</v>
      </c>
      <c r="K371" s="1">
        <f t="shared" si="222"/>
        <v>6.5105407583209924</v>
      </c>
      <c r="M371" s="1"/>
      <c r="N371" s="1"/>
      <c r="O371" s="1"/>
    </row>
    <row r="372" spans="1:15" x14ac:dyDescent="0.3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4.148763565990488</v>
      </c>
      <c r="K372" s="1">
        <f t="shared" si="223"/>
        <v>6.5173363744343282</v>
      </c>
    </row>
    <row r="373" spans="1:15" x14ac:dyDescent="0.3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1.9210122937721341</v>
      </c>
      <c r="G373" s="1">
        <f t="shared" si="224"/>
        <v>1.8283013070817837</v>
      </c>
      <c r="H373" s="1">
        <f t="shared" si="224"/>
        <v>1.8325849029148802</v>
      </c>
      <c r="I373" s="1">
        <f t="shared" si="224"/>
        <v>1.8488974055799652</v>
      </c>
      <c r="J373" s="1">
        <f t="shared" si="224"/>
        <v>1.4556323964819318</v>
      </c>
      <c r="K373" s="1">
        <f t="shared" si="224"/>
        <v>1.229935267768598</v>
      </c>
    </row>
    <row r="374" spans="1:15" x14ac:dyDescent="0.3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0.46433780103743405</v>
      </c>
      <c r="K374" s="1">
        <f t="shared" si="225"/>
        <v>0.6700437868113378</v>
      </c>
    </row>
    <row r="375" spans="1:15" x14ac:dyDescent="0.3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0.39522446266047423</v>
      </c>
      <c r="G375" s="1">
        <f t="shared" ref="G375:K375" si="226">G361</f>
        <v>0.41000054975903732</v>
      </c>
      <c r="H375" s="1">
        <f t="shared" si="226"/>
        <v>0.63455227580018714</v>
      </c>
      <c r="I375" s="1">
        <f t="shared" si="226"/>
        <v>0.69555198844397426</v>
      </c>
      <c r="J375" s="1">
        <f t="shared" si="226"/>
        <v>0.22261916209592958</v>
      </c>
      <c r="K375" s="1">
        <f t="shared" si="226"/>
        <v>2.4175697307725546E-2</v>
      </c>
    </row>
    <row r="376" spans="1:15" x14ac:dyDescent="0.3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0.65747058393020674</v>
      </c>
      <c r="K376" s="1">
        <f t="shared" si="227"/>
        <v>2.3941903671900251</v>
      </c>
    </row>
    <row r="377" spans="1:15" x14ac:dyDescent="0.3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0.59306768799051901</v>
      </c>
      <c r="G377" s="1">
        <f t="shared" ref="G377:K377" si="228">SUM(G378:G384)</f>
        <v>0.52517668041892485</v>
      </c>
      <c r="H377" s="1">
        <f t="shared" si="228"/>
        <v>1.6159301715420695</v>
      </c>
      <c r="I377" s="1">
        <f t="shared" si="228"/>
        <v>2.9033183517983812</v>
      </c>
      <c r="J377" s="1">
        <f t="shared" si="228"/>
        <v>4.8939946024113663</v>
      </c>
      <c r="K377" s="1">
        <f t="shared" si="228"/>
        <v>27.744238026250127</v>
      </c>
    </row>
    <row r="378" spans="1:15" x14ac:dyDescent="0.3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0.38932562865603915</v>
      </c>
      <c r="G378" s="1">
        <f>IFERROR(G150/SUM(G150,G205),0)*'[1]Electricity and CHPs_IN'!C$25</f>
        <v>1.0226198526208638E-2</v>
      </c>
      <c r="H378" s="1">
        <f>IFERROR(H150/SUM(H150,H205),0)*'[1]Electricity and CHPs_IN'!D$25</f>
        <v>0.48375838631839507</v>
      </c>
      <c r="I378" s="1">
        <f>IFERROR(I150/SUM(I150,I205),0)*'[1]Electricity and CHPs_IN'!E$25</f>
        <v>0.13975291291499195</v>
      </c>
      <c r="J378" s="1">
        <f>IFERROR(J150/SUM(J150,J205),0)*'[1]Electricity and CHPs_IN'!F$25</f>
        <v>0.43139209791299898</v>
      </c>
      <c r="K378" s="1">
        <f>IFERROR(K150/SUM(K150,K205),0)*'[1]Electricity and CHPs_IN'!G$25</f>
        <v>2.3354430953743493E-2</v>
      </c>
    </row>
    <row r="379" spans="1:15" x14ac:dyDescent="0.3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0.65235082970854463</v>
      </c>
      <c r="K379" s="1">
        <f>'[1]Electricity and CHPs_IN'!G$31</f>
        <v>22.338322125875703</v>
      </c>
    </row>
    <row r="380" spans="1:15" x14ac:dyDescent="0.3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0.20374205933447981</v>
      </c>
      <c r="G380" s="1">
        <f>IFERROR(G152/SUM(G152,G281),0)*'[1]Electricity and CHPs_IN'!C$42</f>
        <v>0.51495048189271619</v>
      </c>
      <c r="H380" s="1">
        <f>IFERROR(H152/SUM(H152,H281),0)*'[1]Electricity and CHPs_IN'!D$42</f>
        <v>1.1321717852236743</v>
      </c>
      <c r="I380" s="1">
        <f>IFERROR(I152/SUM(I152,I281),0)*'[1]Electricity and CHPs_IN'!E$42</f>
        <v>2.3485226968651478</v>
      </c>
      <c r="J380" s="1">
        <f>IFERROR(J152/SUM(J152,J281),0)*'[1]Electricity and CHPs_IN'!F$42</f>
        <v>2.6425354437115982</v>
      </c>
      <c r="K380" s="1">
        <f>IFERROR(K152/SUM(K152,K281),0)*'[1]Electricity and CHPs_IN'!G$42</f>
        <v>4.0132962862010804E-2</v>
      </c>
    </row>
    <row r="381" spans="1:15" x14ac:dyDescent="0.3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0.60398324029065975</v>
      </c>
      <c r="K381" s="1">
        <f>IFERROR(K153/SUM(K153,K282),0)*'[1]Electricity and CHPs_IN'!G$43</f>
        <v>5.1865100477634734</v>
      </c>
    </row>
    <row r="382" spans="1:15" x14ac:dyDescent="0.3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9.9148190559384244E-2</v>
      </c>
      <c r="J382" s="1">
        <f>IFERROR(J154/SUM(J283,J154),0)*'[1]Electricity and CHPs_IN'!F$50</f>
        <v>0.1365084239559097</v>
      </c>
      <c r="K382" s="1">
        <f>IFERROR(K154/SUM(K283,K154),0)*'[1]Electricity and CHPs_IN'!G$50</f>
        <v>4.2679851787841783E-2</v>
      </c>
    </row>
    <row r="383" spans="1:15" x14ac:dyDescent="0.3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0.1525174163307482</v>
      </c>
      <c r="J383" s="1">
        <f>IFERROR(J155/SUM(J284,J155),0)*'[1]Electricity and CHPs_IN'!F$53</f>
        <v>0.18392614180427147</v>
      </c>
      <c r="K383" s="1">
        <f>IFERROR(K155/SUM(K284,K155),0)*'[1]Electricity and CHPs_IN'!G$53</f>
        <v>5.8445711510207235E-2</v>
      </c>
    </row>
    <row r="384" spans="1:15" x14ac:dyDescent="0.3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0.16337713512810867</v>
      </c>
      <c r="J384" s="1">
        <f>IFERROR(J156/SUM(J285,J156),0)*'[1]Electricity and CHPs_IN'!F$56</f>
        <v>0.24329842502738294</v>
      </c>
      <c r="K384" s="1">
        <f>IFERROR(K156/SUM(K285,K156),0)*'[1]Electricity and CHPs_IN'!G$56</f>
        <v>5.4792895497146894E-2</v>
      </c>
    </row>
    <row r="385" spans="1:11" x14ac:dyDescent="0.3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0.54529960898074481</v>
      </c>
      <c r="H385" s="1">
        <f t="shared" si="229"/>
        <v>1.9584047333234269</v>
      </c>
      <c r="I385" s="1">
        <f t="shared" si="229"/>
        <v>4.4737254254014491</v>
      </c>
      <c r="J385" s="1">
        <f t="shared" si="229"/>
        <v>9.8144273218878855</v>
      </c>
      <c r="K385" s="1">
        <f t="shared" si="229"/>
        <v>15.988529914032387</v>
      </c>
    </row>
    <row r="386" spans="1:11" x14ac:dyDescent="0.3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0.54529960898074481</v>
      </c>
      <c r="H386" s="1">
        <f>'[1]Electricity and CHPs_IN'!D$33</f>
        <v>1.9584047333234269</v>
      </c>
      <c r="I386" s="1">
        <f>'[1]Electricity and CHPs_IN'!E$33</f>
        <v>4.4737254254014491</v>
      </c>
      <c r="J386" s="1">
        <f>'[1]Electricity and CHPs_IN'!F$33</f>
        <v>9.8144273218878855</v>
      </c>
      <c r="K386" s="1">
        <f>'[1]Electricity and CHPs_IN'!G$33</f>
        <v>15.988529914032387</v>
      </c>
    </row>
    <row r="387" spans="1:11" x14ac:dyDescent="0.3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12.823356130183111</v>
      </c>
      <c r="H387" s="1">
        <f t="shared" si="230"/>
        <v>28.80474691096763</v>
      </c>
      <c r="I387" s="1">
        <f t="shared" si="230"/>
        <v>36.941636475746989</v>
      </c>
      <c r="J387" s="1">
        <f t="shared" si="230"/>
        <v>74.621146405165319</v>
      </c>
      <c r="K387" s="1">
        <f t="shared" si="230"/>
        <v>103.84139235456287</v>
      </c>
    </row>
    <row r="388" spans="1:11" x14ac:dyDescent="0.3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0.1404425815199741</v>
      </c>
      <c r="I388" s="1">
        <f>'[1]Electricity and CHPs_IN'!E34</f>
        <v>0.15909645614901874</v>
      </c>
      <c r="J388" s="1">
        <f>'[1]Electricity and CHPs_IN'!F34</f>
        <v>2.596074516524709</v>
      </c>
      <c r="K388" s="1">
        <f>'[1]Electricity and CHPs_IN'!G34</f>
        <v>7.032536917024637</v>
      </c>
    </row>
    <row r="389" spans="1:11" x14ac:dyDescent="0.3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4.8498399489836155</v>
      </c>
      <c r="H389" s="1">
        <f>'[1]Electricity and CHPs_IN'!D35</f>
        <v>9.5947159557556816</v>
      </c>
      <c r="I389" s="1">
        <f>'[1]Electricity and CHPs_IN'!E35</f>
        <v>12.311239174391831</v>
      </c>
      <c r="J389" s="1">
        <f>'[1]Electricity and CHPs_IN'!F35</f>
        <v>39.085647933256965</v>
      </c>
      <c r="K389" s="1">
        <f>'[1]Electricity and CHPs_IN'!G35</f>
        <v>52.531612108699832</v>
      </c>
    </row>
    <row r="390" spans="1:11" x14ac:dyDescent="0.3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3.3910642469888059</v>
      </c>
      <c r="H390" s="1">
        <f>'[1]Electricity and CHPs_IN'!D36</f>
        <v>8.0529922296143361</v>
      </c>
      <c r="I390" s="1">
        <f>'[1]Electricity and CHPs_IN'!E36</f>
        <v>10.333565017739904</v>
      </c>
      <c r="J390" s="1">
        <f>'[1]Electricity and CHPs_IN'!F36</f>
        <v>13.893800598705507</v>
      </c>
      <c r="K390" s="1">
        <f>'[1]Electricity and CHPs_IN'!G36</f>
        <v>18.673926488723275</v>
      </c>
    </row>
    <row r="391" spans="1:11" x14ac:dyDescent="0.3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1.2879927223148597</v>
      </c>
      <c r="H391" s="1">
        <f>'[1]Electricity and CHPs_IN'!D37</f>
        <v>4.1848471266696965</v>
      </c>
      <c r="I391" s="1">
        <f>'[1]Electricity and CHPs_IN'!E37</f>
        <v>5.3713596862650821</v>
      </c>
      <c r="J391" s="1">
        <f>'[1]Electricity and CHPs_IN'!F37</f>
        <v>7.2339096919362769</v>
      </c>
      <c r="K391" s="1">
        <f>'[1]Electricity and CHPs_IN'!G37</f>
        <v>9.726788595764809</v>
      </c>
    </row>
    <row r="392" spans="1:11" x14ac:dyDescent="0.3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3.2944592118958305</v>
      </c>
      <c r="H392" s="1">
        <f>'[1]Electricity and CHPs_IN'!D38</f>
        <v>6.8317490174079447</v>
      </c>
      <c r="I392" s="1">
        <f>'[1]Electricity and CHPs_IN'!E38</f>
        <v>8.7663761412011585</v>
      </c>
      <c r="J392" s="1">
        <f>'[1]Electricity and CHPs_IN'!F38</f>
        <v>11.811713664741861</v>
      </c>
      <c r="K392" s="1">
        <f>'[1]Electricity and CHPs_IN'!G38</f>
        <v>15.876528244350322</v>
      </c>
    </row>
    <row r="393" spans="1:11" x14ac:dyDescent="0.3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1.9984450916956706</v>
      </c>
      <c r="J394" s="1">
        <f>'[1]Electricity and CHPs_IN'!F$32</f>
        <v>1.9850095848299067</v>
      </c>
      <c r="K394" s="1">
        <f>'[1]Electricity and CHPs_IN'!G$32</f>
        <v>50.065679969521824</v>
      </c>
    </row>
    <row r="395" spans="1:11" x14ac:dyDescent="0.3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0.2126828773995208</v>
      </c>
      <c r="J395" s="1">
        <f t="shared" ref="J395" si="235">SUM(J396:J398)</f>
        <v>1.2689274524080587</v>
      </c>
      <c r="K395" s="1">
        <f t="shared" ref="K395" si="236">SUM(K396:K398)</f>
        <v>0.91556520828459176</v>
      </c>
    </row>
    <row r="396" spans="1:11" x14ac:dyDescent="0.3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0.204501026954447</v>
      </c>
      <c r="K396" s="1">
        <f>IFERROR(K168/SUM(K168,K207),0)*'[1]Electricity and CHPs_IN'!G$30</f>
        <v>8.3959709396493457E-2</v>
      </c>
    </row>
    <row r="397" spans="1:11" x14ac:dyDescent="0.3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0.12180600248812155</v>
      </c>
      <c r="J397" s="1">
        <f>IFERROR(J169/SUM(J169,J287),0)*'[1]Electricity and CHPs_IN'!F$46</f>
        <v>0.86691158328318174</v>
      </c>
      <c r="K397" s="1">
        <f>IFERROR(K169/SUM(K169,K287),0)*'[1]Electricity and CHPs_IN'!G$46</f>
        <v>0.63003650751617102</v>
      </c>
    </row>
    <row r="398" spans="1:11" x14ac:dyDescent="0.3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9.087687491139923E-2</v>
      </c>
      <c r="J398" s="1">
        <f>IFERROR(J170/SUM(J170,J288),0)*'[1]Electricity and CHPs_IN'!F$57</f>
        <v>0.19751484217042994</v>
      </c>
      <c r="K398" s="1">
        <f>IFERROR(K170/SUM(K170,K288),0)*'[1]Electricity and CHPs_IN'!G$57</f>
        <v>0.20156899137192724</v>
      </c>
    </row>
    <row r="399" spans="1:11" x14ac:dyDescent="0.3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2.7769256382560461</v>
      </c>
      <c r="G399" s="1">
        <f t="shared" ref="G399:K399" si="237">SUM(G400:G406)</f>
        <v>2.3262546030682616</v>
      </c>
      <c r="H399" s="1">
        <f t="shared" si="237"/>
        <v>2.5525241535031133</v>
      </c>
      <c r="I399" s="1">
        <f t="shared" si="237"/>
        <v>1.9356295428548855</v>
      </c>
      <c r="J399" s="1">
        <f t="shared" si="237"/>
        <v>2.6607473597673539</v>
      </c>
      <c r="K399" s="1">
        <f t="shared" si="237"/>
        <v>4.1666914002885296</v>
      </c>
    </row>
    <row r="400" spans="1:11" x14ac:dyDescent="0.3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0.37862549684495334</v>
      </c>
      <c r="G400" s="1">
        <f>'[1]Electricity and CHPs_IN'!C63</f>
        <v>0.13735176277769509</v>
      </c>
      <c r="H400" s="1">
        <f>'[1]Electricity and CHPs_IN'!D63</f>
        <v>0.14197988417654078</v>
      </c>
      <c r="I400" s="1">
        <f>'[1]Electricity and CHPs_IN'!E63</f>
        <v>0.1271529713901976</v>
      </c>
      <c r="J400" s="1">
        <f>'[1]Electricity and CHPs_IN'!F63</f>
        <v>0.13374532883373214</v>
      </c>
      <c r="K400" s="1">
        <f>'[1]Electricity and CHPs_IN'!G63</f>
        <v>0.13497372653636033</v>
      </c>
    </row>
    <row r="401" spans="1:19" x14ac:dyDescent="0.3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0.57496864036648943</v>
      </c>
      <c r="G401" s="1">
        <f>'[1]Electricity and CHPs_IN'!C64</f>
        <v>0.49261819195478618</v>
      </c>
      <c r="H401" s="1">
        <f>'[1]Electricity and CHPs_IN'!D64</f>
        <v>0.61906123309036509</v>
      </c>
      <c r="I401" s="1">
        <f>'[1]Electricity and CHPs_IN'!E64</f>
        <v>0.43395006780788231</v>
      </c>
      <c r="J401" s="1">
        <f>'[1]Electricity and CHPs_IN'!F64</f>
        <v>0.74100381191454368</v>
      </c>
      <c r="K401" s="1">
        <f>'[1]Electricity and CHPs_IN'!G64</f>
        <v>1.8619792550997127</v>
      </c>
    </row>
    <row r="402" spans="1:19" x14ac:dyDescent="0.3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0.55401244152311935</v>
      </c>
      <c r="G402" s="1">
        <f>'[1]Electricity and CHPs_IN'!C65</f>
        <v>0.40894611463814129</v>
      </c>
      <c r="H402" s="1">
        <f>'[1]Electricity and CHPs_IN'!D65</f>
        <v>0.48728813003704369</v>
      </c>
      <c r="I402" s="1">
        <f>'[1]Electricity and CHPs_IN'!E65</f>
        <v>0.41428772737118896</v>
      </c>
      <c r="J402" s="1">
        <f>'[1]Electricity and CHPs_IN'!F65</f>
        <v>0.63274409182693214</v>
      </c>
      <c r="K402" s="1">
        <f>'[1]Electricity and CHPs_IN'!G65</f>
        <v>1.0865107109340195</v>
      </c>
    </row>
    <row r="403" spans="1:19" x14ac:dyDescent="0.3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0.1946608074757534</v>
      </c>
      <c r="G403" s="1">
        <f>'[1]Electricity and CHPs_IN'!C66</f>
        <v>0.19478736712478489</v>
      </c>
      <c r="H403" s="1">
        <f>'[1]Electricity and CHPs_IN'!D66</f>
        <v>0.19729157369278633</v>
      </c>
      <c r="I403" s="1">
        <f>'[1]Electricity and CHPs_IN'!E66</f>
        <v>0.14516909134158645</v>
      </c>
      <c r="J403" s="1">
        <f>'[1]Electricity and CHPs_IN'!F66</f>
        <v>0.17672496162395243</v>
      </c>
      <c r="K403" s="1">
        <f>'[1]Electricity and CHPs_IN'!G66</f>
        <v>0.16198984841244143</v>
      </c>
    </row>
    <row r="404" spans="1:19" x14ac:dyDescent="0.3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0.44003196944239154</v>
      </c>
      <c r="G404" s="1">
        <f>'[1]Electricity and CHPs_IN'!C67</f>
        <v>0.44873507346678349</v>
      </c>
      <c r="H404" s="1">
        <f>'[1]Electricity and CHPs_IN'!D67</f>
        <v>0.4547390443378968</v>
      </c>
      <c r="I404" s="1">
        <f>'[1]Electricity and CHPs_IN'!E67</f>
        <v>0.33491209194001592</v>
      </c>
      <c r="J404" s="1">
        <f>'[1]Electricity and CHPs_IN'!F67</f>
        <v>0.40046663576537855</v>
      </c>
      <c r="K404" s="1">
        <f>'[1]Electricity and CHPs_IN'!G67</f>
        <v>0.38135834759376841</v>
      </c>
    </row>
    <row r="405" spans="1:19" x14ac:dyDescent="0.3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0.44000851638631766</v>
      </c>
      <c r="G405" s="1">
        <f>'[1]Electricity and CHPs_IN'!C68</f>
        <v>0.44868891621733475</v>
      </c>
      <c r="H405" s="1">
        <f>'[1]Electricity and CHPs_IN'!D68</f>
        <v>0.4546979154168308</v>
      </c>
      <c r="I405" s="1">
        <f>'[1]Electricity and CHPs_IN'!E68</f>
        <v>0.33487559808187395</v>
      </c>
      <c r="J405" s="1">
        <f>'[1]Electricity and CHPs_IN'!F68</f>
        <v>0.40045385872535633</v>
      </c>
      <c r="K405" s="1">
        <f>'[1]Electricity and CHPs_IN'!G68</f>
        <v>0.38152217372593344</v>
      </c>
    </row>
    <row r="406" spans="1:19" x14ac:dyDescent="0.3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0.19461776621702184</v>
      </c>
      <c r="G406" s="1">
        <f>'[1]Electricity and CHPs_IN'!C69</f>
        <v>0.19512717688873599</v>
      </c>
      <c r="H406" s="1">
        <f>'[1]Electricity and CHPs_IN'!D69</f>
        <v>0.1974663727516501</v>
      </c>
      <c r="I406" s="1">
        <f>'[1]Electricity and CHPs_IN'!E69</f>
        <v>0.1452819949221405</v>
      </c>
      <c r="J406" s="1">
        <f>'[1]Electricity and CHPs_IN'!F69</f>
        <v>0.17560867107745842</v>
      </c>
      <c r="K406" s="1">
        <f>'[1]Electricity and CHPs_IN'!G69</f>
        <v>0.15835733798629389</v>
      </c>
    </row>
    <row r="407" spans="1:19" x14ac:dyDescent="0.3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66.044386605188507</v>
      </c>
      <c r="G407" s="3">
        <f t="shared" ref="G407:K407" si="239">G408+G461</f>
        <v>54.346287608873077</v>
      </c>
      <c r="H407" s="3">
        <f t="shared" si="239"/>
        <v>61.737304611687009</v>
      </c>
      <c r="I407" s="3">
        <f t="shared" si="239"/>
        <v>64.159244614082752</v>
      </c>
      <c r="J407" s="3">
        <f t="shared" si="239"/>
        <v>68.592298015606204</v>
      </c>
      <c r="K407" s="3">
        <f t="shared" si="239"/>
        <v>70.463166652713795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51.037676379429428</v>
      </c>
      <c r="G408" s="1">
        <f t="shared" si="240"/>
        <v>45.233313529178631</v>
      </c>
      <c r="H408" s="1">
        <f t="shared" si="240"/>
        <v>44.08805573060134</v>
      </c>
      <c r="I408" s="1">
        <f t="shared" si="240"/>
        <v>41.629226029798843</v>
      </c>
      <c r="J408" s="1">
        <f t="shared" si="240"/>
        <v>40.70329094801599</v>
      </c>
      <c r="K408" s="1">
        <f t="shared" si="240"/>
        <v>37.79990441807503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42.391105586585503</v>
      </c>
      <c r="G409" s="1">
        <f t="shared" ref="G409:K409" si="241">SUM(G410,G416,G425,G434,G436)</f>
        <v>34.116526535628175</v>
      </c>
      <c r="H409" s="1">
        <f t="shared" si="241"/>
        <v>35.973519626517671</v>
      </c>
      <c r="I409" s="1">
        <f t="shared" si="241"/>
        <v>34.469402427582082</v>
      </c>
      <c r="J409" s="1">
        <f t="shared" si="241"/>
        <v>34.432446202946551</v>
      </c>
      <c r="K409" s="1">
        <f t="shared" si="241"/>
        <v>30.039753468546333</v>
      </c>
    </row>
    <row r="410" spans="1:19" x14ac:dyDescent="0.3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1.2785170160524113</v>
      </c>
      <c r="G410" s="1">
        <f t="shared" ref="G410:K410" si="242">G411</f>
        <v>0.12438949167374409</v>
      </c>
      <c r="H410" s="1">
        <f t="shared" si="242"/>
        <v>0.29013099833296763</v>
      </c>
      <c r="I410" s="1">
        <f t="shared" si="242"/>
        <v>0.11915653833927814</v>
      </c>
      <c r="J410" s="1">
        <f t="shared" si="242"/>
        <v>8.4689939828944683E-2</v>
      </c>
      <c r="K410" s="1">
        <f t="shared" si="242"/>
        <v>5.1252326813223635E-3</v>
      </c>
    </row>
    <row r="411" spans="1:19" x14ac:dyDescent="0.3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1.2785170160524113</v>
      </c>
      <c r="G411" s="1">
        <f>'[1]Electricity and CHPs_IN'!C$28-G298</f>
        <v>0.12438949167374409</v>
      </c>
      <c r="H411" s="1">
        <f>'[1]Electricity and CHPs_IN'!D$28-H298</f>
        <v>0.29013099833296763</v>
      </c>
      <c r="I411" s="1">
        <f>'[1]Electricity and CHPs_IN'!E$28-I298</f>
        <v>0.11915653833927814</v>
      </c>
      <c r="J411" s="1">
        <f>'[1]Electricity and CHPs_IN'!F$28-J298</f>
        <v>8.4689939828944683E-2</v>
      </c>
      <c r="K411" s="1">
        <f>'[1]Electricity and CHPs_IN'!G$28-K298</f>
        <v>5.1252326813223635E-3</v>
      </c>
    </row>
    <row r="412" spans="1:19" x14ac:dyDescent="0.3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1.2785170160524113</v>
      </c>
      <c r="G412" s="1">
        <f t="shared" ref="G412:K412" si="243">G413</f>
        <v>0.12438949167374409</v>
      </c>
      <c r="H412" s="1">
        <f t="shared" si="243"/>
        <v>0.29013099833296763</v>
      </c>
      <c r="I412" s="1">
        <f t="shared" si="243"/>
        <v>0.11915653833927814</v>
      </c>
      <c r="J412" s="1">
        <f t="shared" si="243"/>
        <v>8.4689939828944683E-2</v>
      </c>
      <c r="K412" s="1">
        <f t="shared" si="243"/>
        <v>5.1252326813223635E-3</v>
      </c>
    </row>
    <row r="413" spans="1:19" x14ac:dyDescent="0.3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1.2785170160524113</v>
      </c>
      <c r="G413" s="1">
        <f t="shared" ref="G413:K413" si="244">G411-G415</f>
        <v>0.12438949167374409</v>
      </c>
      <c r="H413" s="1">
        <f t="shared" si="244"/>
        <v>0.29013099833296763</v>
      </c>
      <c r="I413" s="1">
        <f t="shared" si="244"/>
        <v>0.11915653833927814</v>
      </c>
      <c r="J413" s="1">
        <f t="shared" si="244"/>
        <v>8.4689939828944683E-2</v>
      </c>
      <c r="K413" s="1">
        <f t="shared" si="244"/>
        <v>5.1252326813223635E-3</v>
      </c>
    </row>
    <row r="414" spans="1:19" x14ac:dyDescent="0.3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4.123752080972535</v>
      </c>
      <c r="G416" s="1">
        <f t="shared" ref="G416:K416" si="247">SUM(G417:G418)</f>
        <v>8.5562071403603696E-2</v>
      </c>
      <c r="H416" s="1">
        <f t="shared" si="247"/>
        <v>0.40380649726297568</v>
      </c>
      <c r="I416" s="1">
        <f t="shared" si="247"/>
        <v>0.32251945820557293</v>
      </c>
      <c r="J416" s="1">
        <f t="shared" si="247"/>
        <v>0.2066704598317971</v>
      </c>
      <c r="K416" s="1">
        <f t="shared" si="247"/>
        <v>0.13859616813250064</v>
      </c>
    </row>
    <row r="417" spans="1:11" x14ac:dyDescent="0.3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4.123752080972535</v>
      </c>
      <c r="G417" s="1">
        <f>'[1]Electricity and CHPs_IN'!C$24-G312</f>
        <v>8.5562071403603696E-2</v>
      </c>
      <c r="H417" s="1">
        <f>'[1]Electricity and CHPs_IN'!D$24-H312</f>
        <v>0.40380649726297568</v>
      </c>
      <c r="I417" s="1">
        <f>'[1]Electricity and CHPs_IN'!E$24-I312</f>
        <v>0.32251945820557293</v>
      </c>
      <c r="J417" s="1">
        <f>'[1]Electricity and CHPs_IN'!F$24-J312</f>
        <v>0.16694355773860423</v>
      </c>
      <c r="K417" s="1">
        <f>'[1]Electricity and CHPs_IN'!G$24-K312</f>
        <v>9.7626836034004794E-2</v>
      </c>
    </row>
    <row r="418" spans="1:11" x14ac:dyDescent="0.3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3.9726902093192865E-2</v>
      </c>
      <c r="K418" s="1">
        <f>'[1]Electricity and CHPs_IN'!G$29-K313</f>
        <v>4.0969332098495834E-2</v>
      </c>
    </row>
    <row r="419" spans="1:11" x14ac:dyDescent="0.3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4.0569387958584988</v>
      </c>
      <c r="G419" s="1">
        <f t="shared" ref="G419:K419" si="248">SUM(G420:G421)</f>
        <v>7.9330781935732911E-2</v>
      </c>
      <c r="H419" s="1">
        <f t="shared" si="248"/>
        <v>0.39272315752790393</v>
      </c>
      <c r="I419" s="1">
        <f t="shared" si="248"/>
        <v>0.31786796083510865</v>
      </c>
      <c r="J419" s="1">
        <f t="shared" si="248"/>
        <v>0.19119136975556628</v>
      </c>
      <c r="K419" s="1">
        <f t="shared" si="248"/>
        <v>9.9920206622607644E-2</v>
      </c>
    </row>
    <row r="420" spans="1:11" x14ac:dyDescent="0.3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4.0569387958584988</v>
      </c>
      <c r="G420" s="1">
        <f t="shared" ref="G420:K420" si="249">G417-G423</f>
        <v>7.9330781935732911E-2</v>
      </c>
      <c r="H420" s="1">
        <f t="shared" si="249"/>
        <v>0.39272315752790393</v>
      </c>
      <c r="I420" s="1">
        <f t="shared" si="249"/>
        <v>0.31786796083510865</v>
      </c>
      <c r="J420" s="1">
        <f t="shared" si="249"/>
        <v>0.15443991125721812</v>
      </c>
      <c r="K420" s="1">
        <f t="shared" si="249"/>
        <v>7.0383573802006771E-2</v>
      </c>
    </row>
    <row r="421" spans="1:11" x14ac:dyDescent="0.3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3.6751458498348141E-2</v>
      </c>
      <c r="K421" s="1">
        <f t="shared" si="250"/>
        <v>2.9536632820600879E-2</v>
      </c>
    </row>
    <row r="422" spans="1:11" x14ac:dyDescent="0.3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6.6813285114036489E-2</v>
      </c>
      <c r="G422" s="1">
        <f t="shared" ref="G422:K422" si="251">SUM(G423:G424)</f>
        <v>6.231289467870783E-3</v>
      </c>
      <c r="H422" s="1">
        <f t="shared" si="251"/>
        <v>1.1083339735071735E-2</v>
      </c>
      <c r="I422" s="1">
        <f t="shared" si="251"/>
        <v>4.6514973704642609E-3</v>
      </c>
      <c r="J422" s="1">
        <f t="shared" si="251"/>
        <v>1.5479090076230828E-2</v>
      </c>
      <c r="K422" s="1">
        <f t="shared" si="251"/>
        <v>3.867596150989297E-2</v>
      </c>
    </row>
    <row r="423" spans="1:11" x14ac:dyDescent="0.3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6.6813285114036489E-2</v>
      </c>
      <c r="G423" s="1">
        <f t="shared" ref="G423:K423" si="252">IFERROR(G344/G312,0)*G417</f>
        <v>6.231289467870783E-3</v>
      </c>
      <c r="H423" s="1">
        <f t="shared" si="252"/>
        <v>1.1083339735071735E-2</v>
      </c>
      <c r="I423" s="1">
        <f t="shared" si="252"/>
        <v>4.6514973704642609E-3</v>
      </c>
      <c r="J423" s="1">
        <f t="shared" si="252"/>
        <v>1.2503646481386101E-2</v>
      </c>
      <c r="K423" s="1">
        <f t="shared" si="252"/>
        <v>2.7243262231998019E-2</v>
      </c>
    </row>
    <row r="424" spans="1:11" x14ac:dyDescent="0.3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2.9754435948447268E-3</v>
      </c>
      <c r="K424" s="1">
        <f t="shared" si="253"/>
        <v>1.1432699277894955E-2</v>
      </c>
    </row>
    <row r="425" spans="1:11" x14ac:dyDescent="0.3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35.847386332021323</v>
      </c>
      <c r="G425" s="1">
        <f t="shared" ref="G425:K425" si="254">SUM(G426:G427)</f>
        <v>33.793455810711521</v>
      </c>
      <c r="H425" s="1">
        <f t="shared" si="254"/>
        <v>33.836360792829261</v>
      </c>
      <c r="I425" s="1">
        <f t="shared" si="254"/>
        <v>33.655508834685975</v>
      </c>
      <c r="J425" s="1">
        <f t="shared" si="254"/>
        <v>32.751253387284891</v>
      </c>
      <c r="K425" s="1">
        <f t="shared" si="254"/>
        <v>29.7186581586164</v>
      </c>
    </row>
    <row r="426" spans="1:11" x14ac:dyDescent="0.3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35.847386332021323</v>
      </c>
      <c r="G426" s="1">
        <f>'[1]Electricity and CHPs_IN'!C$26-G359</f>
        <v>33.793455810711521</v>
      </c>
      <c r="H426" s="1">
        <f>'[1]Electricity and CHPs_IN'!D$26-H359</f>
        <v>33.836360792829261</v>
      </c>
      <c r="I426" s="1">
        <f>'[1]Electricity and CHPs_IN'!E$26-I359</f>
        <v>33.655508834685975</v>
      </c>
      <c r="J426" s="1">
        <f>'[1]Electricity and CHPs_IN'!F$26-J359</f>
        <v>24.03779707692879</v>
      </c>
      <c r="K426" s="1">
        <f>'[1]Electricity and CHPs_IN'!G$26-K359</f>
        <v>17.845482256319507</v>
      </c>
    </row>
    <row r="427" spans="1:11" x14ac:dyDescent="0.3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8.7134563103560989</v>
      </c>
      <c r="K427" s="1">
        <f>'[1]Electricity and CHPs_IN'!G$27-K360</f>
        <v>11.873175902296891</v>
      </c>
    </row>
    <row r="428" spans="1:11" x14ac:dyDescent="0.3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17.923693166010661</v>
      </c>
      <c r="G428" s="1">
        <f t="shared" ref="G428:K428" si="255">SUM(G429:G430)</f>
        <v>16.89672790535576</v>
      </c>
      <c r="H428" s="1">
        <f t="shared" si="255"/>
        <v>16.918180396414634</v>
      </c>
      <c r="I428" s="1">
        <f t="shared" si="255"/>
        <v>16.827754417342987</v>
      </c>
      <c r="J428" s="1">
        <f t="shared" si="255"/>
        <v>16.375626693642445</v>
      </c>
      <c r="K428" s="1">
        <f t="shared" si="255"/>
        <v>14.8593290793082</v>
      </c>
    </row>
    <row r="429" spans="1:11" x14ac:dyDescent="0.3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17.923693166010661</v>
      </c>
      <c r="G429" s="1">
        <f t="shared" ref="G429:K429" si="256">IFERROR(G366/G359,0)*G426</f>
        <v>16.89672790535576</v>
      </c>
      <c r="H429" s="1">
        <f t="shared" si="256"/>
        <v>16.918180396414634</v>
      </c>
      <c r="I429" s="1">
        <f t="shared" si="256"/>
        <v>16.827754417342987</v>
      </c>
      <c r="J429" s="1">
        <f t="shared" si="256"/>
        <v>12.018898538464395</v>
      </c>
      <c r="K429" s="1">
        <f t="shared" si="256"/>
        <v>8.9227411281597533</v>
      </c>
    </row>
    <row r="430" spans="1:11" x14ac:dyDescent="0.3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4.3567281551780503</v>
      </c>
      <c r="K430" s="1">
        <f t="shared" si="257"/>
        <v>5.9365879511484456</v>
      </c>
    </row>
    <row r="431" spans="1:11" x14ac:dyDescent="0.3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17.923693166010661</v>
      </c>
      <c r="G431" s="1">
        <f t="shared" ref="G431:K431" si="258">SUM(G432:G433)</f>
        <v>16.89672790535576</v>
      </c>
      <c r="H431" s="1">
        <f t="shared" si="258"/>
        <v>16.918180396414627</v>
      </c>
      <c r="I431" s="1">
        <f t="shared" si="258"/>
        <v>16.827754417342987</v>
      </c>
      <c r="J431" s="1">
        <f t="shared" si="258"/>
        <v>16.375626693642445</v>
      </c>
      <c r="K431" s="1">
        <f t="shared" si="258"/>
        <v>14.8593290793082</v>
      </c>
    </row>
    <row r="432" spans="1:11" x14ac:dyDescent="0.3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17.923693166010661</v>
      </c>
      <c r="G432" s="1">
        <f t="shared" ref="G432:K432" si="259">G426-G429</f>
        <v>16.89672790535576</v>
      </c>
      <c r="H432" s="1">
        <f t="shared" si="259"/>
        <v>16.918180396414627</v>
      </c>
      <c r="I432" s="1">
        <f t="shared" si="259"/>
        <v>16.827754417342987</v>
      </c>
      <c r="J432" s="1">
        <f t="shared" si="259"/>
        <v>12.018898538464395</v>
      </c>
      <c r="K432" s="1">
        <f t="shared" si="259"/>
        <v>8.9227411281597533</v>
      </c>
    </row>
    <row r="433" spans="1:11" x14ac:dyDescent="0.3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4.3567281551780486</v>
      </c>
      <c r="K433" s="1">
        <f t="shared" si="260"/>
        <v>5.9365879511484456</v>
      </c>
    </row>
    <row r="434" spans="1:11" x14ac:dyDescent="0.3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1.1414501575392344</v>
      </c>
      <c r="G434" s="1">
        <f t="shared" ref="G434:K434" si="261">G435</f>
        <v>0.11311916183930711</v>
      </c>
      <c r="H434" s="1">
        <f t="shared" si="261"/>
        <v>1.4432213380924623</v>
      </c>
      <c r="I434" s="1">
        <f t="shared" si="261"/>
        <v>0.37221759635125407</v>
      </c>
      <c r="J434" s="1">
        <f t="shared" si="261"/>
        <v>1.1415097404133725</v>
      </c>
      <c r="K434" s="1">
        <f t="shared" si="261"/>
        <v>7.142475202053461E-2</v>
      </c>
    </row>
    <row r="435" spans="1:11" x14ac:dyDescent="0.3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1.1414501575392344</v>
      </c>
      <c r="G435" s="1">
        <f>'[1]Electricity and CHPs_IN'!C$25-G378</f>
        <v>0.11311916183930711</v>
      </c>
      <c r="H435" s="1">
        <f>'[1]Electricity and CHPs_IN'!D$25-H378</f>
        <v>1.4432213380924623</v>
      </c>
      <c r="I435" s="1">
        <f>'[1]Electricity and CHPs_IN'!E$25-I378</f>
        <v>0.37221759635125407</v>
      </c>
      <c r="J435" s="1">
        <f>'[1]Electricity and CHPs_IN'!F$25-J378</f>
        <v>1.1415097404133725</v>
      </c>
      <c r="K435" s="1">
        <f>'[1]Electricity and CHPs_IN'!G$25-K378</f>
        <v>7.142475202053461E-2</v>
      </c>
    </row>
    <row r="436" spans="1:11" x14ac:dyDescent="0.3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0.24832267558754201</v>
      </c>
      <c r="K436" s="1">
        <f t="shared" si="262"/>
        <v>0.10594915709557491</v>
      </c>
    </row>
    <row r="437" spans="1:11" x14ac:dyDescent="0.3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0.24832267558754201</v>
      </c>
      <c r="K437" s="1">
        <f>'[1]Electricity and CHPs_IN'!G$30-K396</f>
        <v>0.10594915709557491</v>
      </c>
    </row>
    <row r="438" spans="1:11" x14ac:dyDescent="0.3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8.6465707928439244</v>
      </c>
      <c r="G438" s="1">
        <f t="shared" ref="G438:K438" si="263">SUM(G439,G445,G447,G453,G455,G457,G459)</f>
        <v>11.116786993550457</v>
      </c>
      <c r="H438" s="1">
        <f t="shared" si="263"/>
        <v>8.1145361040836708</v>
      </c>
      <c r="I438" s="1">
        <f t="shared" si="263"/>
        <v>7.1598236022167594</v>
      </c>
      <c r="J438" s="1">
        <f t="shared" si="263"/>
        <v>6.2708447450694385</v>
      </c>
      <c r="K438" s="1">
        <f t="shared" si="263"/>
        <v>7.7601509495286933</v>
      </c>
    </row>
    <row r="439" spans="1:11" x14ac:dyDescent="0.3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4.3977001767902255</v>
      </c>
      <c r="G439" s="1">
        <f t="shared" ref="G439:K439" si="264">+G440</f>
        <v>1.4940362302074732</v>
      </c>
      <c r="H439" s="1">
        <f t="shared" si="264"/>
        <v>0.30601058428894051</v>
      </c>
      <c r="I439" s="1">
        <f t="shared" si="264"/>
        <v>0.14983820082994309</v>
      </c>
      <c r="J439" s="1">
        <f t="shared" si="264"/>
        <v>0.13759670153441081</v>
      </c>
      <c r="K439" s="1">
        <f t="shared" si="264"/>
        <v>0.14308300950015818</v>
      </c>
    </row>
    <row r="440" spans="1:11" x14ac:dyDescent="0.3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4.3977001767902255</v>
      </c>
      <c r="G440" s="1">
        <f t="shared" ref="G440:K440" si="265">SUM(G442:G444)</f>
        <v>1.4940362302074732</v>
      </c>
      <c r="H440" s="1">
        <f t="shared" si="265"/>
        <v>0.30601058428894051</v>
      </c>
      <c r="I440" s="1">
        <f t="shared" si="265"/>
        <v>0.14983820082994309</v>
      </c>
      <c r="J440" s="1">
        <f t="shared" si="265"/>
        <v>0.13759670153441081</v>
      </c>
      <c r="K440" s="1">
        <f t="shared" si="265"/>
        <v>0.14308300950015818</v>
      </c>
    </row>
    <row r="441" spans="1:11" x14ac:dyDescent="0.3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2.0286063413711912</v>
      </c>
      <c r="G441" s="1">
        <f t="shared" ref="G441:K441" si="266">G442</f>
        <v>1.4149955512781502</v>
      </c>
      <c r="H441" s="1">
        <f t="shared" si="266"/>
        <v>0.18242386476851236</v>
      </c>
      <c r="I441" s="1">
        <f t="shared" si="266"/>
        <v>6.8738889338581077E-2</v>
      </c>
      <c r="J441" s="1">
        <f t="shared" si="266"/>
        <v>2.1377877280517304E-2</v>
      </c>
      <c r="K441" s="1">
        <f t="shared" si="266"/>
        <v>1.4756732661548295E-2</v>
      </c>
    </row>
    <row r="442" spans="1:11" x14ac:dyDescent="0.3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2.0286063413711912</v>
      </c>
      <c r="G442" s="1">
        <f>'[1]Electricity and CHPs_IN'!C$90</f>
        <v>1.4149955512781502</v>
      </c>
      <c r="H442" s="1">
        <f>'[1]Electricity and CHPs_IN'!D$90</f>
        <v>0.18242386476851236</v>
      </c>
      <c r="I442" s="1">
        <f>'[1]Electricity and CHPs_IN'!E$90</f>
        <v>6.8738889338581077E-2</v>
      </c>
      <c r="J442" s="1">
        <f>'[1]Electricity and CHPs_IN'!F$90</f>
        <v>2.1377877280517304E-2</v>
      </c>
      <c r="K442" s="1">
        <f>'[1]Electricity and CHPs_IN'!G$90</f>
        <v>1.4756732661548295E-2</v>
      </c>
    </row>
    <row r="443" spans="1:11" x14ac:dyDescent="0.3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1.1845469177095171</v>
      </c>
      <c r="G443" s="1">
        <f t="shared" ref="G443:K443" si="267">G444</f>
        <v>3.9520339464661519E-2</v>
      </c>
      <c r="H443" s="1">
        <f t="shared" si="267"/>
        <v>6.1793359760214085E-2</v>
      </c>
      <c r="I443" s="1">
        <f t="shared" si="267"/>
        <v>4.0549655745681014E-2</v>
      </c>
      <c r="J443" s="1">
        <f t="shared" si="267"/>
        <v>5.8109412126946751E-2</v>
      </c>
      <c r="K443" s="1">
        <f t="shared" si="267"/>
        <v>6.4163138419304933E-2</v>
      </c>
    </row>
    <row r="444" spans="1:11" x14ac:dyDescent="0.3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1.1845469177095171</v>
      </c>
      <c r="G444" s="1">
        <f>'[1]Electricity and CHPs_IN'!C$91</f>
        <v>3.9520339464661519E-2</v>
      </c>
      <c r="H444" s="1">
        <f>'[1]Electricity and CHPs_IN'!D$91</f>
        <v>6.1793359760214085E-2</v>
      </c>
      <c r="I444" s="1">
        <f>'[1]Electricity and CHPs_IN'!E$91</f>
        <v>4.0549655745681014E-2</v>
      </c>
      <c r="J444" s="1">
        <f>'[1]Electricity and CHPs_IN'!F$91</f>
        <v>5.8109412126946751E-2</v>
      </c>
      <c r="K444" s="1">
        <f>'[1]Electricity and CHPs_IN'!G$91</f>
        <v>6.4163138419304933E-2</v>
      </c>
    </row>
    <row r="445" spans="1:11" x14ac:dyDescent="0.3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1.4504553204384065</v>
      </c>
      <c r="G445" s="1">
        <f t="shared" ref="G445:K445" si="268">G446</f>
        <v>3.7394572723460811</v>
      </c>
      <c r="H445" s="1">
        <f t="shared" si="268"/>
        <v>3.6974026518898384</v>
      </c>
      <c r="I445" s="1">
        <f t="shared" si="268"/>
        <v>0.99325135446085511</v>
      </c>
      <c r="J445" s="1">
        <f t="shared" si="268"/>
        <v>0</v>
      </c>
      <c r="K445" s="1">
        <f t="shared" si="268"/>
        <v>0</v>
      </c>
    </row>
    <row r="446" spans="1:11" x14ac:dyDescent="0.3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1.4504553204384065</v>
      </c>
      <c r="G446" s="1">
        <f>'[1]Electricity and CHPs_IN'!C$92</f>
        <v>3.7394572723460811</v>
      </c>
      <c r="H446" s="1">
        <f>'[1]Electricity and CHPs_IN'!D$92</f>
        <v>3.6974026518898384</v>
      </c>
      <c r="I446" s="1">
        <f>'[1]Electricity and CHPs_IN'!E$92</f>
        <v>0.99325135446085511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0.21594904632643741</v>
      </c>
      <c r="G447" s="1">
        <f t="shared" ref="G447:K447" si="269">G448</f>
        <v>2.2483925718780262</v>
      </c>
      <c r="H447" s="1">
        <f t="shared" si="269"/>
        <v>5.318226393716461E-2</v>
      </c>
      <c r="I447" s="1">
        <f t="shared" si="269"/>
        <v>2.8981177993503224E-2</v>
      </c>
      <c r="J447" s="1">
        <f t="shared" si="269"/>
        <v>1.3485912440721127E-2</v>
      </c>
      <c r="K447" s="1">
        <f t="shared" si="269"/>
        <v>1.7169594372843542E-3</v>
      </c>
    </row>
    <row r="448" spans="1:11" x14ac:dyDescent="0.3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0.21594904632643741</v>
      </c>
      <c r="G448" s="1">
        <f>'[1]Electricity and CHPs_IN'!C$93</f>
        <v>2.2483925718780262</v>
      </c>
      <c r="H448" s="1">
        <f>'[1]Electricity and CHPs_IN'!D$93</f>
        <v>5.318226393716461E-2</v>
      </c>
      <c r="I448" s="1">
        <f>'[1]Electricity and CHPs_IN'!E$93</f>
        <v>2.8981177993503224E-2</v>
      </c>
      <c r="J448" s="1">
        <f>'[1]Electricity and CHPs_IN'!F$93</f>
        <v>1.3485912440721127E-2</v>
      </c>
      <c r="K448" s="1">
        <f>'[1]Electricity and CHPs_IN'!G$93</f>
        <v>1.7169594372843542E-3</v>
      </c>
    </row>
    <row r="449" spans="1:11" x14ac:dyDescent="0.3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0.21594904632643741</v>
      </c>
      <c r="G449" s="1">
        <f t="shared" ref="G449:K449" si="270">G450</f>
        <v>2.2483925718780262</v>
      </c>
      <c r="H449" s="1">
        <f t="shared" si="270"/>
        <v>5.318226393716461E-2</v>
      </c>
      <c r="I449" s="1">
        <f t="shared" si="270"/>
        <v>2.8981177993503224E-2</v>
      </c>
      <c r="J449" s="1">
        <f t="shared" si="270"/>
        <v>1.3485912440721127E-2</v>
      </c>
      <c r="K449" s="1">
        <f t="shared" si="270"/>
        <v>1.7169594372843542E-3</v>
      </c>
    </row>
    <row r="450" spans="1:11" x14ac:dyDescent="0.3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0.21594904632643741</v>
      </c>
      <c r="G450" s="1">
        <f t="shared" ref="G450:K450" si="271">G448</f>
        <v>2.2483925718780262</v>
      </c>
      <c r="H450" s="1">
        <f t="shared" si="271"/>
        <v>5.318226393716461E-2</v>
      </c>
      <c r="I450" s="1">
        <f t="shared" si="271"/>
        <v>2.8981177993503224E-2</v>
      </c>
      <c r="J450" s="1">
        <f t="shared" si="271"/>
        <v>1.3485912440721127E-2</v>
      </c>
      <c r="K450" s="1">
        <f t="shared" si="271"/>
        <v>1.7169594372843542E-3</v>
      </c>
    </row>
    <row r="451" spans="1:11" x14ac:dyDescent="0.3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2.5824662492888559</v>
      </c>
      <c r="G453" s="1">
        <f t="shared" ref="G453:K453" si="273">G454</f>
        <v>2.3307818152360644</v>
      </c>
      <c r="H453" s="1">
        <f t="shared" si="273"/>
        <v>1.9985037944259578</v>
      </c>
      <c r="I453" s="1">
        <f t="shared" si="273"/>
        <v>1.5466058689143105</v>
      </c>
      <c r="J453" s="1">
        <f t="shared" si="273"/>
        <v>0.92644634936888171</v>
      </c>
      <c r="K453" s="1">
        <f t="shared" si="273"/>
        <v>0.55610839285657965</v>
      </c>
    </row>
    <row r="454" spans="1:11" x14ac:dyDescent="0.3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2.5824662492888559</v>
      </c>
      <c r="G454" s="1">
        <f>'[1]Electricity and CHPs_IN'!C$94</f>
        <v>2.3307818152360644</v>
      </c>
      <c r="H454" s="1">
        <f>'[1]Electricity and CHPs_IN'!D$94</f>
        <v>1.9985037944259578</v>
      </c>
      <c r="I454" s="1">
        <f>'[1]Electricity and CHPs_IN'!E$94</f>
        <v>1.5466058689143105</v>
      </c>
      <c r="J454" s="1">
        <f>'[1]Electricity and CHPs_IN'!F$94</f>
        <v>0.92644634936888171</v>
      </c>
      <c r="K454" s="1">
        <f>'[1]Electricity and CHPs_IN'!G$94</f>
        <v>0.55610839285657965</v>
      </c>
    </row>
    <row r="455" spans="1:11" x14ac:dyDescent="0.3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6.3096932484564059E-5</v>
      </c>
      <c r="J455" s="1">
        <f t="shared" si="274"/>
        <v>2.4112898459053935E-4</v>
      </c>
      <c r="K455" s="1">
        <f t="shared" si="274"/>
        <v>4.8994128946188657E-4</v>
      </c>
    </row>
    <row r="456" spans="1:11" x14ac:dyDescent="0.3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6.3096932484564059E-5</v>
      </c>
      <c r="J456" s="1">
        <f>'[1]Electricity and CHPs_IN'!F$95</f>
        <v>2.4112898459053935E-4</v>
      </c>
      <c r="K456" s="1">
        <f>'[1]Electricity and CHPs_IN'!G$95</f>
        <v>4.8994128946188657E-4</v>
      </c>
    </row>
    <row r="457" spans="1:11" x14ac:dyDescent="0.3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3.3396642796697067E-2</v>
      </c>
      <c r="K457" s="1">
        <f t="shared" si="275"/>
        <v>2.9675897501351762E-2</v>
      </c>
    </row>
    <row r="458" spans="1:11" x14ac:dyDescent="0.3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3.3396642796697067E-2</v>
      </c>
      <c r="K458" s="1">
        <f>'[1]Electricity and CHPs_IN'!G$96</f>
        <v>2.9675897501351762E-2</v>
      </c>
    </row>
    <row r="459" spans="1:11" x14ac:dyDescent="0.3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1.3041191038828135</v>
      </c>
      <c r="H459" s="1">
        <f>H460</f>
        <v>2.0594368095417703</v>
      </c>
      <c r="I459" s="1">
        <f t="shared" ref="I459" si="277">I460</f>
        <v>4.4410839030856621</v>
      </c>
      <c r="J459" s="1">
        <f t="shared" ref="J459" si="278">J460</f>
        <v>5.1596780099441375</v>
      </c>
      <c r="K459" s="1">
        <f t="shared" ref="K459" si="279">K460</f>
        <v>7.029076748943857</v>
      </c>
    </row>
    <row r="460" spans="1:11" x14ac:dyDescent="0.3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1.3041191038828135</v>
      </c>
      <c r="H460" s="1">
        <f>'[1]Electricity and CHPs_IN'!D$97</f>
        <v>2.0594368095417703</v>
      </c>
      <c r="I460" s="1">
        <f>'[1]Electricity and CHPs_IN'!E$97</f>
        <v>4.4410839030856621</v>
      </c>
      <c r="J460" s="1">
        <f>'[1]Electricity and CHPs_IN'!F$97</f>
        <v>5.1596780099441375</v>
      </c>
      <c r="K460" s="1">
        <f>'[1]Electricity and CHPs_IN'!G$97</f>
        <v>7.029076748943857</v>
      </c>
    </row>
    <row r="461" spans="1:11" x14ac:dyDescent="0.3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15.006710225759081</v>
      </c>
      <c r="G461" s="1">
        <f t="shared" ref="G461:K461" si="280">SUM(G462,G468,G501,G510,G516)</f>
        <v>9.1129740796944461</v>
      </c>
      <c r="H461" s="1">
        <f t="shared" si="280"/>
        <v>17.649248881085668</v>
      </c>
      <c r="I461" s="1">
        <f t="shared" si="280"/>
        <v>22.530018584283905</v>
      </c>
      <c r="J461" s="1">
        <f t="shared" si="280"/>
        <v>27.889007067590217</v>
      </c>
      <c r="K461" s="1">
        <f t="shared" si="280"/>
        <v>32.663262234638765</v>
      </c>
    </row>
    <row r="462" spans="1:11" x14ac:dyDescent="0.3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1.3682756745243452</v>
      </c>
      <c r="G462" s="1">
        <f t="shared" ref="G462:K462" si="281">+G463</f>
        <v>0.732477921352371</v>
      </c>
      <c r="H462" s="1">
        <f t="shared" si="281"/>
        <v>0.23369181166933817</v>
      </c>
      <c r="I462" s="1">
        <f t="shared" si="281"/>
        <v>0.46985601091504114</v>
      </c>
      <c r="J462" s="1">
        <f t="shared" si="281"/>
        <v>0.48195789466533001</v>
      </c>
      <c r="K462" s="1">
        <f t="shared" si="281"/>
        <v>0.29505917502600376</v>
      </c>
    </row>
    <row r="463" spans="1:11" x14ac:dyDescent="0.3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1.3682756745243452</v>
      </c>
      <c r="G463" s="1">
        <f>'[1]Electricity and CHPs_IN'!C$41-G299</f>
        <v>0.732477921352371</v>
      </c>
      <c r="H463" s="1">
        <f>'[1]Electricity and CHPs_IN'!D$41-H299</f>
        <v>0.23369181166933817</v>
      </c>
      <c r="I463" s="1">
        <f>'[1]Electricity and CHPs_IN'!E$41-I299</f>
        <v>0.46985601091504114</v>
      </c>
      <c r="J463" s="1">
        <f>'[1]Electricity and CHPs_IN'!F$41-J299</f>
        <v>0.48195789466533001</v>
      </c>
      <c r="K463" s="1">
        <f>'[1]Electricity and CHPs_IN'!G$41-K299</f>
        <v>0.29505917502600376</v>
      </c>
    </row>
    <row r="464" spans="1:11" x14ac:dyDescent="0.3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1.3682756745243452</v>
      </c>
      <c r="G464" s="1">
        <f t="shared" ref="G464:K464" si="282">G465</f>
        <v>0.732477921352371</v>
      </c>
      <c r="H464" s="1">
        <f t="shared" si="282"/>
        <v>0.23369181166933817</v>
      </c>
      <c r="I464" s="1">
        <f t="shared" si="282"/>
        <v>0.46985601091504114</v>
      </c>
      <c r="J464" s="1">
        <f t="shared" si="282"/>
        <v>0.48195789466533001</v>
      </c>
      <c r="K464" s="1">
        <f t="shared" si="282"/>
        <v>0.29505917502600376</v>
      </c>
    </row>
    <row r="465" spans="1:11" x14ac:dyDescent="0.3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1.3682756745243452</v>
      </c>
      <c r="G465" s="1">
        <f t="shared" ref="G465:K465" si="283">G463-G467</f>
        <v>0.732477921352371</v>
      </c>
      <c r="H465" s="1">
        <f t="shared" si="283"/>
        <v>0.23369181166933817</v>
      </c>
      <c r="I465" s="1">
        <f t="shared" si="283"/>
        <v>0.46985601091504114</v>
      </c>
      <c r="J465" s="1">
        <f t="shared" si="283"/>
        <v>0.48195789466533001</v>
      </c>
      <c r="K465" s="1">
        <f t="shared" si="283"/>
        <v>0.29505917502600376</v>
      </c>
    </row>
    <row r="466" spans="1:11" x14ac:dyDescent="0.3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9.5351540162948929</v>
      </c>
      <c r="G468" s="1">
        <f t="shared" ref="G468:K468" si="286">SUM(G469:G478)</f>
        <v>3.2759289172139194</v>
      </c>
      <c r="H468" s="1">
        <f t="shared" si="286"/>
        <v>9.246870197145153</v>
      </c>
      <c r="I468" s="1">
        <f t="shared" si="286"/>
        <v>10.988162794612004</v>
      </c>
      <c r="J468" s="1">
        <f t="shared" si="286"/>
        <v>12.899363205910928</v>
      </c>
      <c r="K468" s="1">
        <f t="shared" si="286"/>
        <v>9.7020995886947965</v>
      </c>
    </row>
    <row r="469" spans="1:11" x14ac:dyDescent="0.3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2.9488604405632795</v>
      </c>
      <c r="G469" s="1">
        <f>'[1]Electricity and CHPs_IN'!C$39-G314</f>
        <v>0.36236367233849154</v>
      </c>
      <c r="H469" s="1">
        <f>'[1]Electricity and CHPs_IN'!D$39-H314</f>
        <v>0.29639840728088751</v>
      </c>
      <c r="I469" s="1">
        <f>'[1]Electricity and CHPs_IN'!E$39-I314</f>
        <v>0.56790041071051034</v>
      </c>
      <c r="J469" s="1">
        <f>'[1]Electricity and CHPs_IN'!F$39-J314</f>
        <v>1.3403876662889842</v>
      </c>
      <c r="K469" s="1">
        <f>'[1]Electricity and CHPs_IN'!G$39-K314</f>
        <v>0.99979908752763802</v>
      </c>
    </row>
    <row r="470" spans="1:11" x14ac:dyDescent="0.3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0.37691789769733919</v>
      </c>
      <c r="K470" s="6">
        <f>'[1]Electricity and CHPs_IN'!G$40-K315</f>
        <v>0.39489659359400459</v>
      </c>
    </row>
    <row r="471" spans="1:11" x14ac:dyDescent="0.3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1.4673787288057771</v>
      </c>
      <c r="G472" s="1">
        <f>'[1]Electricity and CHPs_IN'!C$48-G317</f>
        <v>5.8280465700579841E-2</v>
      </c>
      <c r="H472" s="1">
        <f>'[1]Electricity and CHPs_IN'!D$48-H317</f>
        <v>1.402437122307538</v>
      </c>
      <c r="I472" s="1">
        <f>'[1]Electricity and CHPs_IN'!E$48-I317</f>
        <v>0.98096565637089528</v>
      </c>
      <c r="J472" s="1">
        <f>'[1]Electricity and CHPs_IN'!F$48-J317</f>
        <v>1.9351198826395914</v>
      </c>
      <c r="K472" s="1">
        <f>'[1]Electricity and CHPs_IN'!G$48-K317</f>
        <v>1.6203312827046792</v>
      </c>
    </row>
    <row r="473" spans="1:11" x14ac:dyDescent="0.3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1.4874048094486265</v>
      </c>
      <c r="G474" s="1">
        <f>'[1]Electricity and CHPs_IN'!C$51-G319</f>
        <v>7.0661818652456798E-2</v>
      </c>
      <c r="H474" s="1">
        <f>'[1]Electricity and CHPs_IN'!D$51-H319</f>
        <v>2.3491999140347781</v>
      </c>
      <c r="I474" s="1">
        <f>'[1]Electricity and CHPs_IN'!E$51-I319</f>
        <v>1.8845126057408108</v>
      </c>
      <c r="J474" s="1">
        <f>'[1]Electricity and CHPs_IN'!F$51-J319</f>
        <v>2.0756291863548784</v>
      </c>
      <c r="K474" s="1">
        <f>'[1]Electricity and CHPs_IN'!G$51-K319</f>
        <v>2.1605854900138639</v>
      </c>
    </row>
    <row r="475" spans="1:11" x14ac:dyDescent="0.3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1.5815773536247302</v>
      </c>
      <c r="G476" s="1">
        <f>'[1]Electricity and CHPs_IN'!C$54-G321</f>
        <v>1.8259475022532339</v>
      </c>
      <c r="H476" s="1">
        <f>'[1]Electricity and CHPs_IN'!D$54-H321</f>
        <v>2.658618527913311</v>
      </c>
      <c r="I476" s="1">
        <f>'[1]Electricity and CHPs_IN'!E$54-I321</f>
        <v>2.6660218894469812</v>
      </c>
      <c r="J476" s="1">
        <f>'[1]Electricity and CHPs_IN'!F$54-J321</f>
        <v>2.3683983011164402</v>
      </c>
      <c r="K476" s="1">
        <f>'[1]Electricity and CHPs_IN'!G$54-K321</f>
        <v>3.9058144993202752</v>
      </c>
    </row>
    <row r="477" spans="1:11" x14ac:dyDescent="0.3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2.0499326838524787</v>
      </c>
      <c r="G477" s="1">
        <f>'[1]Electricity and CHPs_IN'!C$55-G322</f>
        <v>0.95867545826915712</v>
      </c>
      <c r="H477" s="1">
        <f>'[1]Electricity and CHPs_IN'!D$55-H322</f>
        <v>2.5402162256086389</v>
      </c>
      <c r="I477" s="1">
        <f>'[1]Electricity and CHPs_IN'!E$55-I322</f>
        <v>4.8603038579196216</v>
      </c>
      <c r="J477" s="1">
        <f>'[1]Electricity and CHPs_IN'!F$55-J322</f>
        <v>4.7090115843247107</v>
      </c>
      <c r="K477" s="1">
        <f>'[1]Electricity and CHPs_IN'!G$55-K322</f>
        <v>0.59998924380758123</v>
      </c>
    </row>
    <row r="478" spans="1:11" x14ac:dyDescent="0.3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2.8458374423185342E-2</v>
      </c>
      <c r="J478" s="1">
        <f>'[1]Electricity and CHPs_IN'!F$58-J323</f>
        <v>9.3898687488986388E-2</v>
      </c>
      <c r="K478" s="1">
        <f>'[1]Electricity and CHPs_IN'!G$58-K323</f>
        <v>2.0683391726754374E-2</v>
      </c>
    </row>
    <row r="479" spans="1:11" x14ac:dyDescent="0.3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7.8247123238823644</v>
      </c>
      <c r="G479" s="1">
        <f t="shared" ref="G479:K479" si="287">SUM(G480:G489)</f>
        <v>1.3443825932931635</v>
      </c>
      <c r="H479" s="1">
        <f t="shared" si="287"/>
        <v>6.4074229009847175</v>
      </c>
      <c r="I479" s="1">
        <f t="shared" si="287"/>
        <v>8.2021158475998632</v>
      </c>
      <c r="J479" s="1">
        <f t="shared" si="287"/>
        <v>9.7422225055004237</v>
      </c>
      <c r="K479" s="1">
        <f t="shared" si="287"/>
        <v>4.1788024270638431</v>
      </c>
    </row>
    <row r="480" spans="1:11" x14ac:dyDescent="0.3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2.9010828221448626</v>
      </c>
      <c r="G480" s="1">
        <f t="shared" ref="G480:K480" si="289">G469-G491</f>
        <v>0.33597355697615217</v>
      </c>
      <c r="H480" s="1">
        <f t="shared" si="289"/>
        <v>0.28826311409691269</v>
      </c>
      <c r="I480" s="1">
        <f t="shared" si="289"/>
        <v>0.55970993661693869</v>
      </c>
      <c r="J480" s="1">
        <f t="shared" si="289"/>
        <v>1.2399960503781173</v>
      </c>
      <c r="K480" s="1">
        <f t="shared" si="289"/>
        <v>0.72080009680606549</v>
      </c>
    </row>
    <row r="481" spans="1:18" x14ac:dyDescent="0.3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0.34868770894879203</v>
      </c>
      <c r="K481" s="1">
        <f t="shared" si="290"/>
        <v>0.28469870241112366</v>
      </c>
    </row>
    <row r="482" spans="1:18" x14ac:dyDescent="0.3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1.4436041682956187</v>
      </c>
      <c r="G483" s="1">
        <f t="shared" ref="G483:K483" si="292">G472-G494</f>
        <v>5.4036033019777156E-2</v>
      </c>
      <c r="H483" s="1">
        <f t="shared" si="292"/>
        <v>1.3639442124881893</v>
      </c>
      <c r="I483" s="1">
        <f t="shared" si="292"/>
        <v>0.96681779938108059</v>
      </c>
      <c r="J483" s="1">
        <f t="shared" si="292"/>
        <v>1.7901843413142271</v>
      </c>
      <c r="K483" s="1">
        <f t="shared" si="292"/>
        <v>1.1681696452830013</v>
      </c>
    </row>
    <row r="484" spans="1:18" x14ac:dyDescent="0.3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1.4633057851468934</v>
      </c>
      <c r="G485" s="1">
        <f t="shared" ref="G485:K485" si="294">G474-G496</f>
        <v>6.5515680426412121E-2</v>
      </c>
      <c r="H485" s="1">
        <f t="shared" si="294"/>
        <v>2.2847210586193034</v>
      </c>
      <c r="I485" s="1">
        <f t="shared" si="294"/>
        <v>1.8573334535774619</v>
      </c>
      <c r="J485" s="1">
        <f t="shared" si="294"/>
        <v>1.9201698567216565</v>
      </c>
      <c r="K485" s="1">
        <f t="shared" si="294"/>
        <v>1.557663184321243</v>
      </c>
    </row>
    <row r="486" spans="1:18" x14ac:dyDescent="0.3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2.01671954829499</v>
      </c>
      <c r="G488" s="1">
        <f t="shared" ref="G488:K488" si="296">G477-G499</f>
        <v>0.88885732287082209</v>
      </c>
      <c r="H488" s="1">
        <f t="shared" si="296"/>
        <v>2.4704945157803122</v>
      </c>
      <c r="I488" s="1">
        <f t="shared" si="296"/>
        <v>4.7902067210195582</v>
      </c>
      <c r="J488" s="1">
        <f t="shared" si="296"/>
        <v>4.3563186327384003</v>
      </c>
      <c r="K488" s="1">
        <f t="shared" si="296"/>
        <v>0.43255921155973998</v>
      </c>
    </row>
    <row r="489" spans="1:18" x14ac:dyDescent="0.3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2.8047937004824188E-2</v>
      </c>
      <c r="J489" s="1">
        <f t="shared" si="297"/>
        <v>8.6865915399231511E-2</v>
      </c>
      <c r="K489" s="1">
        <f t="shared" si="297"/>
        <v>1.4911586682669585E-2</v>
      </c>
    </row>
    <row r="490" spans="1:18" x14ac:dyDescent="0.3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1.7104416924125274</v>
      </c>
      <c r="G490" s="1">
        <f t="shared" ref="G490:K490" si="298">SUM(G491:G500)</f>
        <v>1.9315463239207555</v>
      </c>
      <c r="H490" s="1">
        <f t="shared" si="298"/>
        <v>2.839447296160436</v>
      </c>
      <c r="I490" s="1">
        <f t="shared" si="298"/>
        <v>2.786046947012141</v>
      </c>
      <c r="J490" s="1">
        <f t="shared" si="298"/>
        <v>3.1571407004105057</v>
      </c>
      <c r="K490" s="1">
        <f t="shared" si="298"/>
        <v>5.5232971616309543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4.7777618418416851E-2</v>
      </c>
      <c r="G491" s="1">
        <f t="shared" ref="G491:K491" si="300">IFERROR(G346/G314,0)*G469</f>
        <v>2.6390115362339386E-2</v>
      </c>
      <c r="H491" s="1">
        <f t="shared" si="300"/>
        <v>8.1352931839748146E-3</v>
      </c>
      <c r="I491" s="1">
        <f t="shared" si="300"/>
        <v>8.1904740935716258E-3</v>
      </c>
      <c r="J491" s="1">
        <f t="shared" si="300"/>
        <v>0.10039161591086687</v>
      </c>
      <c r="K491" s="1">
        <f t="shared" si="300"/>
        <v>0.27899899072157258</v>
      </c>
    </row>
    <row r="492" spans="1:18" x14ac:dyDescent="0.3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2.8230188748547162E-2</v>
      </c>
      <c r="K492" s="1">
        <f t="shared" si="301"/>
        <v>0.11019789118288094</v>
      </c>
    </row>
    <row r="493" spans="1:18" x14ac:dyDescent="0.3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2.3774560510158436E-2</v>
      </c>
      <c r="G494" s="1">
        <f t="shared" ref="G494:K494" si="303">IFERROR(G349/G317,0)*G472</f>
        <v>4.2444326808026853E-3</v>
      </c>
      <c r="H494" s="1">
        <f t="shared" si="303"/>
        <v>3.8492909819348754E-2</v>
      </c>
      <c r="I494" s="1">
        <f t="shared" si="303"/>
        <v>1.4147856989814645E-2</v>
      </c>
      <c r="J494" s="1">
        <f t="shared" si="303"/>
        <v>0.14493554132536432</v>
      </c>
      <c r="K494" s="1">
        <f t="shared" si="303"/>
        <v>0.45216163742167798</v>
      </c>
    </row>
    <row r="495" spans="1:18" x14ac:dyDescent="0.3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2.409902430173326E-2</v>
      </c>
      <c r="G496" s="1">
        <f t="shared" ref="G496:K496" si="305">IFERROR(G351/G319,0)*G474</f>
        <v>5.1461382260446845E-3</v>
      </c>
      <c r="H496" s="1">
        <f t="shared" si="305"/>
        <v>6.4478855415474767E-2</v>
      </c>
      <c r="I496" s="1">
        <f t="shared" si="305"/>
        <v>2.7179152163348968E-2</v>
      </c>
      <c r="J496" s="1">
        <f t="shared" si="305"/>
        <v>0.15545932963322187</v>
      </c>
      <c r="K496" s="1">
        <f t="shared" si="305"/>
        <v>0.60292230569262106</v>
      </c>
    </row>
    <row r="497" spans="1:11" x14ac:dyDescent="0.3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1.5815773536247302</v>
      </c>
      <c r="G498" s="1">
        <f t="shared" ref="G498:K498" si="307">G476</f>
        <v>1.8259475022532339</v>
      </c>
      <c r="H498" s="1">
        <f t="shared" si="307"/>
        <v>2.658618527913311</v>
      </c>
      <c r="I498" s="1">
        <f t="shared" si="307"/>
        <v>2.6660218894469812</v>
      </c>
      <c r="J498" s="1">
        <f t="shared" si="307"/>
        <v>2.3683983011164402</v>
      </c>
      <c r="K498" s="1">
        <f t="shared" si="307"/>
        <v>3.9058144993202752</v>
      </c>
    </row>
    <row r="499" spans="1:11" x14ac:dyDescent="0.3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3.3213135557488664E-2</v>
      </c>
      <c r="G499" s="1">
        <f t="shared" ref="G499:K499" si="308">IFERROR(G354/G322,0)*G477</f>
        <v>6.981813539833498E-2</v>
      </c>
      <c r="H499" s="1">
        <f t="shared" si="308"/>
        <v>6.9721709828326664E-2</v>
      </c>
      <c r="I499" s="1">
        <f t="shared" si="308"/>
        <v>7.0097136900063389E-2</v>
      </c>
      <c r="J499" s="1">
        <f t="shared" si="308"/>
        <v>0.35269295158631048</v>
      </c>
      <c r="K499" s="1">
        <f t="shared" si="308"/>
        <v>0.16743003224784123</v>
      </c>
    </row>
    <row r="500" spans="1:11" x14ac:dyDescent="0.3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4.1043741836115398E-4</v>
      </c>
      <c r="J500" s="1">
        <f t="shared" si="309"/>
        <v>7.0327720897548768E-3</v>
      </c>
      <c r="K500" s="1">
        <f t="shared" si="309"/>
        <v>5.7718050440847893E-3</v>
      </c>
    </row>
    <row r="501" spans="1:11" x14ac:dyDescent="0.3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3.3240836436616279</v>
      </c>
      <c r="G501" s="1">
        <f t="shared" ref="G501:K501" si="310">SUM(G502:G503)</f>
        <v>3.3111906316937008</v>
      </c>
      <c r="H501" s="1">
        <f t="shared" si="310"/>
        <v>4.806242593736048</v>
      </c>
      <c r="I501" s="1">
        <f t="shared" si="310"/>
        <v>4.686511451806064</v>
      </c>
      <c r="J501" s="1">
        <f t="shared" si="310"/>
        <v>5.1151594119232042</v>
      </c>
      <c r="K501" s="1">
        <f t="shared" si="310"/>
        <v>10.597886105692552</v>
      </c>
    </row>
    <row r="502" spans="1:11" x14ac:dyDescent="0.3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3.3240836436616279</v>
      </c>
      <c r="G502" s="6">
        <f>'[1]Electricity and CHPs_IN'!C$44-G361</f>
        <v>3.3111906316937008</v>
      </c>
      <c r="H502" s="6">
        <f>'[1]Electricity and CHPs_IN'!D$44-H361</f>
        <v>4.806242593736048</v>
      </c>
      <c r="I502" s="6">
        <f>'[1]Electricity and CHPs_IN'!E$44-I361</f>
        <v>4.686511451806064</v>
      </c>
      <c r="J502" s="6">
        <f>'[1]Electricity and CHPs_IN'!F$44-J361</f>
        <v>1.1275747232063722</v>
      </c>
      <c r="K502" s="6">
        <f>'[1]Electricity and CHPs_IN'!G$44-K361</f>
        <v>8.2009943775780331E-2</v>
      </c>
    </row>
    <row r="503" spans="1:11" x14ac:dyDescent="0.3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3.987584688716832</v>
      </c>
      <c r="K503" s="1">
        <f>'[1]Electricity and CHPs_IN'!G$45</f>
        <v>10.515876161916772</v>
      </c>
    </row>
    <row r="504" spans="1:11" x14ac:dyDescent="0.3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3.3240836436616279</v>
      </c>
      <c r="G507" s="1">
        <f t="shared" ref="G507:K507" si="312">SUM(G508:G509)</f>
        <v>3.3111906316937008</v>
      </c>
      <c r="H507" s="1">
        <f t="shared" si="312"/>
        <v>4.806242593736048</v>
      </c>
      <c r="I507" s="1">
        <f t="shared" si="312"/>
        <v>4.686511451806064</v>
      </c>
      <c r="J507" s="1">
        <f t="shared" si="312"/>
        <v>5.1151594119232042</v>
      </c>
      <c r="K507" s="1">
        <f t="shared" si="312"/>
        <v>10.597886105692552</v>
      </c>
    </row>
    <row r="508" spans="1:11" x14ac:dyDescent="0.3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3.3240836436616279</v>
      </c>
      <c r="G508" s="1">
        <f t="shared" ref="G508:K508" si="313">G502</f>
        <v>3.3111906316937008</v>
      </c>
      <c r="H508" s="1">
        <f t="shared" si="313"/>
        <v>4.806242593736048</v>
      </c>
      <c r="I508" s="1">
        <f t="shared" si="313"/>
        <v>4.686511451806064</v>
      </c>
      <c r="J508" s="1">
        <f t="shared" si="313"/>
        <v>1.1275747232063722</v>
      </c>
      <c r="K508" s="1">
        <f t="shared" si="313"/>
        <v>8.2009943775780331E-2</v>
      </c>
    </row>
    <row r="509" spans="1:11" x14ac:dyDescent="0.3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3.987584688716832</v>
      </c>
      <c r="K509" s="1">
        <f t="shared" si="314"/>
        <v>10.515876161916772</v>
      </c>
    </row>
    <row r="510" spans="1:11" x14ac:dyDescent="0.3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0.77919689127821634</v>
      </c>
      <c r="G510" s="1">
        <f t="shared" ref="G510:K510" si="315">SUM(G511:G515)</f>
        <v>1.7933766094344561</v>
      </c>
      <c r="H510" s="1">
        <f t="shared" si="315"/>
        <v>3.3624442785351301</v>
      </c>
      <c r="I510" s="1">
        <f t="shared" si="315"/>
        <v>6.2260446101457108</v>
      </c>
      <c r="J510" s="1">
        <f t="shared" si="315"/>
        <v>8.7480184081987211</v>
      </c>
      <c r="K510" s="1">
        <f t="shared" si="315"/>
        <v>11.639268811996237</v>
      </c>
    </row>
    <row r="511" spans="1:11" x14ac:dyDescent="0.3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0.77919689127821634</v>
      </c>
      <c r="G511" s="6">
        <f>'[1]Electricity and CHPs_IN'!C$42-G380</f>
        <v>1.7933766094344561</v>
      </c>
      <c r="H511" s="6">
        <f>'[1]Electricity and CHPs_IN'!D$42-H380</f>
        <v>3.3624442785351301</v>
      </c>
      <c r="I511" s="6">
        <f>'[1]Electricity and CHPs_IN'!E$42-I380</f>
        <v>4.9680287818301325</v>
      </c>
      <c r="J511" s="6">
        <f>'[1]Electricity and CHPs_IN'!F$42-J380</f>
        <v>5.5899788232360912</v>
      </c>
      <c r="K511" s="6">
        <f>'[1]Electricity and CHPs_IN'!G$42-K380</f>
        <v>8.4896652208100623E-2</v>
      </c>
    </row>
    <row r="512" spans="1:11" x14ac:dyDescent="0.3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1.2776568544610154</v>
      </c>
      <c r="K512" s="1">
        <f>'[1]Electricity and CHPs_IN'!G$43-K381</f>
        <v>10.971463562576606</v>
      </c>
    </row>
    <row r="513" spans="1:11" x14ac:dyDescent="0.3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0.41372409715373609</v>
      </c>
      <c r="J513" s="1">
        <f>'[1]Electricity and CHPs_IN'!F$50-J382</f>
        <v>0.64540350625470688</v>
      </c>
      <c r="K513" s="1">
        <f>'[1]Electricity and CHPs_IN'!G$50-K382</f>
        <v>0.21955996132268174</v>
      </c>
    </row>
    <row r="514" spans="1:11" x14ac:dyDescent="0.3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0.58318755384631527</v>
      </c>
      <c r="J514" s="1">
        <f>'[1]Electricity and CHPs_IN'!F$53-J383</f>
        <v>0.86290735952670428</v>
      </c>
      <c r="K514" s="1">
        <f>'[1]Electricity and CHPs_IN'!G$53-K383</f>
        <v>0.28288000549433095</v>
      </c>
    </row>
    <row r="515" spans="1:11" x14ac:dyDescent="0.3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0.26110417731552704</v>
      </c>
      <c r="J515" s="1">
        <f>'[1]Electricity and CHPs_IN'!F$56-J384</f>
        <v>0.37207186472020404</v>
      </c>
      <c r="K515" s="1">
        <f>'[1]Electricity and CHPs_IN'!G$56-K384</f>
        <v>8.0468630394516905E-2</v>
      </c>
    </row>
    <row r="516" spans="1:11" x14ac:dyDescent="0.3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0.15944371680508601</v>
      </c>
      <c r="J516" s="1">
        <f t="shared" si="316"/>
        <v>0.64450814689203173</v>
      </c>
      <c r="K516" s="1">
        <f t="shared" si="316"/>
        <v>0.42894855322917502</v>
      </c>
    </row>
    <row r="517" spans="1:11" x14ac:dyDescent="0.3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9.1046910950717166E-2</v>
      </c>
      <c r="J517" s="1">
        <f>'[1]Electricity and CHPs_IN'!F$46-J397</f>
        <v>0.52014694996990896</v>
      </c>
      <c r="K517" s="1">
        <f>'[1]Electricity and CHPs_IN'!G$46-K397</f>
        <v>0.31501825375808556</v>
      </c>
    </row>
    <row r="518" spans="1:11" x14ac:dyDescent="0.3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6.8396805854368858E-2</v>
      </c>
      <c r="J518" s="1">
        <f>'[1]Electricity and CHPs_IN'!F$57-J398</f>
        <v>0.12436119692212275</v>
      </c>
      <c r="K518" s="1">
        <f>'[1]Electricity and CHPs_IN'!G$57-K398</f>
        <v>0.11393029947108946</v>
      </c>
    </row>
    <row r="519" spans="1:11" x14ac:dyDescent="0.3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0.32978864832319399</v>
      </c>
      <c r="G520" s="13">
        <f t="shared" si="317"/>
        <v>0.32679157900578426</v>
      </c>
      <c r="H520" s="13">
        <f t="shared" si="317"/>
        <v>0.32556416884373729</v>
      </c>
      <c r="I520" s="13">
        <f t="shared" si="317"/>
        <v>0.33011066141761758</v>
      </c>
      <c r="J520" s="13">
        <f t="shared" si="317"/>
        <v>0.33170584005147613</v>
      </c>
      <c r="K520" s="13" t="str">
        <f t="shared" si="317"/>
        <v>-</v>
      </c>
    </row>
    <row r="521" spans="1:11" x14ac:dyDescent="0.3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0.79999243508174711</v>
      </c>
      <c r="G523" s="13">
        <f t="shared" si="318"/>
        <v>0.79999405993489703</v>
      </c>
      <c r="H523" s="13">
        <f t="shared" si="318"/>
        <v>0.79998973536417795</v>
      </c>
      <c r="I523" s="13">
        <f t="shared" si="318"/>
        <v>0.79999230795100407</v>
      </c>
      <c r="J523" s="13">
        <f t="shared" si="318"/>
        <v>0.79999253912912804</v>
      </c>
      <c r="K523" s="13">
        <f t="shared" si="318"/>
        <v>0.79999272511651642</v>
      </c>
    </row>
    <row r="524" spans="1:11" x14ac:dyDescent="0.3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2.6827749552043232E-2</v>
      </c>
      <c r="G524" s="13">
        <f t="shared" ref="G524:K524" si="319">IFERROR(G69/G297,"-")</f>
        <v>2.3142599055006291E-2</v>
      </c>
      <c r="H524" s="13">
        <f t="shared" si="319"/>
        <v>0.26707433042561679</v>
      </c>
      <c r="I524" s="13">
        <f t="shared" si="319"/>
        <v>0.25307326494660271</v>
      </c>
      <c r="J524" s="13">
        <f t="shared" si="319"/>
        <v>0.28409088623225531</v>
      </c>
      <c r="K524" s="13">
        <f t="shared" si="319"/>
        <v>0.19889750395721328</v>
      </c>
    </row>
    <row r="525" spans="1:11" x14ac:dyDescent="0.3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1.4768955260174486E-3</v>
      </c>
      <c r="G525" s="13">
        <f t="shared" ref="G525:K525" si="320">IFERROR(G70/(G298+G411),"-")</f>
        <v>1.3465289113943762E-2</v>
      </c>
      <c r="H525" s="13">
        <f t="shared" si="320"/>
        <v>8.8442458464268736E-2</v>
      </c>
      <c r="I525" s="13">
        <f t="shared" si="320"/>
        <v>8.6986016523886267E-2</v>
      </c>
      <c r="J525" s="13">
        <f t="shared" si="320"/>
        <v>8.7447369589961826E-2</v>
      </c>
      <c r="K525" s="13">
        <f t="shared" si="320"/>
        <v>6.2340390323744235E-2</v>
      </c>
    </row>
    <row r="526" spans="1:11" x14ac:dyDescent="0.3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4.8509230926975795E-2</v>
      </c>
      <c r="G526" s="13">
        <f t="shared" ref="G526:K526" si="321">IFERROR(G71/(G299+G463),"-")</f>
        <v>0.2119679669010055</v>
      </c>
      <c r="H526" s="13">
        <f t="shared" si="321"/>
        <v>0.19176714409982684</v>
      </c>
      <c r="I526" s="13">
        <f t="shared" si="321"/>
        <v>0.2448234399617083</v>
      </c>
      <c r="J526" s="13">
        <f t="shared" si="321"/>
        <v>0.17646197285511966</v>
      </c>
      <c r="K526" s="13">
        <f t="shared" si="321"/>
        <v>0.24210959722138589</v>
      </c>
    </row>
    <row r="527" spans="1:11" x14ac:dyDescent="0.3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0.52764895582216598</v>
      </c>
      <c r="K527" s="13">
        <f t="shared" si="322"/>
        <v>0.52907512996127815</v>
      </c>
    </row>
    <row r="528" spans="1:11" x14ac:dyDescent="0.3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7.877552697909139E-2</v>
      </c>
      <c r="H528" s="13">
        <f t="shared" si="323"/>
        <v>0.34587885612141922</v>
      </c>
      <c r="I528" s="13">
        <f t="shared" si="323"/>
        <v>0.37402447156696128</v>
      </c>
      <c r="J528" s="13">
        <f t="shared" si="323"/>
        <v>0.35116181017229881</v>
      </c>
      <c r="K528" s="13">
        <f t="shared" si="323"/>
        <v>0.37615354089602537</v>
      </c>
    </row>
    <row r="529" spans="1:11" x14ac:dyDescent="0.3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0.45700822827471205</v>
      </c>
      <c r="K529" s="13">
        <f t="shared" si="324"/>
        <v>0.53464695923079419</v>
      </c>
    </row>
    <row r="530" spans="1:11" x14ac:dyDescent="0.3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0.15260652255418969</v>
      </c>
      <c r="G530" s="13">
        <f t="shared" ref="G530:K530" si="325">IFERROR(G84/SUM(G312,G417),"-")</f>
        <v>5.9893957934706733E-2</v>
      </c>
      <c r="H530" s="13">
        <f t="shared" si="325"/>
        <v>0.20126007414495989</v>
      </c>
      <c r="I530" s="13">
        <f t="shared" si="325"/>
        <v>0.21545618213599724</v>
      </c>
      <c r="J530" s="13">
        <f t="shared" si="325"/>
        <v>0.20683842279712725</v>
      </c>
      <c r="K530" s="13">
        <f t="shared" si="325"/>
        <v>0.20566467314627249</v>
      </c>
    </row>
    <row r="531" spans="1:11" x14ac:dyDescent="0.3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0.39999999999999974</v>
      </c>
      <c r="K531" s="13">
        <f t="shared" si="326"/>
        <v>0.40000000000000019</v>
      </c>
    </row>
    <row r="532" spans="1:11" x14ac:dyDescent="0.3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0.17455342833472393</v>
      </c>
      <c r="G532" s="13">
        <f t="shared" ref="G532:K532" si="327">IFERROR(G86/SUM(G314,G469),"-'")</f>
        <v>0.22400806458986555</v>
      </c>
      <c r="H532" s="13">
        <f t="shared" si="327"/>
        <v>0.28851730173588452</v>
      </c>
      <c r="I532" s="13">
        <f t="shared" si="327"/>
        <v>0.34149643262624202</v>
      </c>
      <c r="J532" s="13">
        <f t="shared" si="327"/>
        <v>0.24800615819186531</v>
      </c>
      <c r="K532" s="13">
        <f t="shared" si="327"/>
        <v>0.21072034338376486</v>
      </c>
    </row>
    <row r="533" spans="1:11" x14ac:dyDescent="0.3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0.29549501207215578</v>
      </c>
      <c r="K533" s="13">
        <f t="shared" si="329"/>
        <v>0.31130476114090172</v>
      </c>
    </row>
    <row r="534" spans="1:11" x14ac:dyDescent="0.3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2.4833580237927071E-2</v>
      </c>
      <c r="G535" s="13">
        <f t="shared" ref="G535:K535" si="331">IFERROR(G89/SUM(G317,G472),"-")</f>
        <v>0.21819979631596961</v>
      </c>
      <c r="H535" s="13">
        <f t="shared" si="331"/>
        <v>0.16734125516526835</v>
      </c>
      <c r="I535" s="13">
        <f t="shared" si="331"/>
        <v>0.24267531814850057</v>
      </c>
      <c r="J535" s="13">
        <f t="shared" si="331"/>
        <v>0.26774222061319702</v>
      </c>
      <c r="K535" s="13">
        <f t="shared" si="331"/>
        <v>0.28301252816313227</v>
      </c>
    </row>
    <row r="536" spans="1:11" x14ac:dyDescent="0.3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0.42000000000000004</v>
      </c>
      <c r="J536" s="13">
        <f t="shared" si="332"/>
        <v>0.43999999999999978</v>
      </c>
      <c r="K536" s="13">
        <f t="shared" si="332"/>
        <v>0.44999999999999984</v>
      </c>
    </row>
    <row r="537" spans="1:11" x14ac:dyDescent="0.3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2.933577441754711E-2</v>
      </c>
      <c r="G537" s="13">
        <f t="shared" ref="G537:K537" si="333">IFERROR(G91/SUM(G319,G474),"-")</f>
        <v>0.24291967161470049</v>
      </c>
      <c r="H537" s="13">
        <f t="shared" si="333"/>
        <v>0.2298107032981947</v>
      </c>
      <c r="I537" s="13">
        <f t="shared" si="333"/>
        <v>0.2804670374549279</v>
      </c>
      <c r="J537" s="13">
        <f t="shared" si="333"/>
        <v>0.28616267155624758</v>
      </c>
      <c r="K537" s="13">
        <f t="shared" si="333"/>
        <v>0.30421483642045155</v>
      </c>
    </row>
    <row r="538" spans="1:11" x14ac:dyDescent="0.3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0.41999999999999982</v>
      </c>
      <c r="J538" s="13">
        <f t="shared" si="334"/>
        <v>0.43999999999999995</v>
      </c>
      <c r="K538" s="13">
        <f t="shared" si="334"/>
        <v>0.45000000000000018</v>
      </c>
    </row>
    <row r="539" spans="1:11" x14ac:dyDescent="0.3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0.36279643402402895</v>
      </c>
      <c r="G539" s="13">
        <f t="shared" ref="G539:K539" si="335">IFERROR(G93/SUM(G321,G476),"-")</f>
        <v>0.3568087488661657</v>
      </c>
      <c r="H539" s="13">
        <f t="shared" si="335"/>
        <v>0.35629497512902109</v>
      </c>
      <c r="I539" s="13">
        <f t="shared" si="335"/>
        <v>0.36141782150388468</v>
      </c>
      <c r="J539" s="13">
        <f t="shared" si="335"/>
        <v>0.36951855045032667</v>
      </c>
      <c r="K539" s="13">
        <f t="shared" si="335"/>
        <v>0.38325819238235231</v>
      </c>
    </row>
    <row r="540" spans="1:11" x14ac:dyDescent="0.3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0.15627841347411148</v>
      </c>
      <c r="G540" s="13">
        <f t="shared" ref="G540:K540" si="336">IFERROR(G94/SUM(G322,G477),"-")</f>
        <v>0.35678591872163334</v>
      </c>
      <c r="H540" s="13">
        <f t="shared" si="336"/>
        <v>0.31927008920876998</v>
      </c>
      <c r="I540" s="13">
        <f t="shared" si="336"/>
        <v>0.35552670565470135</v>
      </c>
      <c r="J540" s="13">
        <f t="shared" si="336"/>
        <v>0.3559556737354227</v>
      </c>
      <c r="K540" s="13">
        <f t="shared" si="336"/>
        <v>0.34916397970148161</v>
      </c>
    </row>
    <row r="541" spans="1:11" x14ac:dyDescent="0.3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0.59999999999999942</v>
      </c>
      <c r="J541" s="13">
        <f t="shared" si="337"/>
        <v>0.61000000000000065</v>
      </c>
      <c r="K541" s="13">
        <f t="shared" si="337"/>
        <v>0.62000000000000011</v>
      </c>
    </row>
    <row r="542" spans="1:11" x14ac:dyDescent="0.3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0.35745695376016606</v>
      </c>
      <c r="G542" s="13">
        <f t="shared" ref="G542:K542" si="338">IFERROR(G129/G357,"-")</f>
        <v>0.35745695376016612</v>
      </c>
      <c r="H542" s="13">
        <f t="shared" si="338"/>
        <v>0.35745695376016601</v>
      </c>
      <c r="I542" s="13">
        <f t="shared" si="338"/>
        <v>0.35745695376016601</v>
      </c>
      <c r="J542" s="13">
        <f t="shared" si="338"/>
        <v>0.35745695376016606</v>
      </c>
      <c r="K542" s="13">
        <f t="shared" si="338"/>
        <v>0.35745695376016579</v>
      </c>
    </row>
    <row r="543" spans="1:11" x14ac:dyDescent="0.3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0.33470839322286877</v>
      </c>
      <c r="K543" s="13">
        <f t="shared" si="339"/>
        <v>0.34140256108732603</v>
      </c>
    </row>
    <row r="544" spans="1:11" x14ac:dyDescent="0.3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3.8249144298727396E-2</v>
      </c>
      <c r="G544" s="13">
        <f t="shared" ref="G544:K544" si="340">IFERROR(G131/SUM(G359,G426),"-")</f>
        <v>3.7723334989775099E-2</v>
      </c>
      <c r="H544" s="13">
        <f t="shared" si="340"/>
        <v>3.8073683733511901E-2</v>
      </c>
      <c r="I544" s="13">
        <f t="shared" si="340"/>
        <v>3.7600376577774958E-2</v>
      </c>
      <c r="J544" s="13">
        <f t="shared" si="340"/>
        <v>3.4357917270133605E-2</v>
      </c>
      <c r="K544" s="13">
        <f t="shared" si="340"/>
        <v>3.0247966919380222E-2</v>
      </c>
    </row>
    <row r="545" spans="2:11" x14ac:dyDescent="0.3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4.8242849883234823E-2</v>
      </c>
      <c r="K545" s="13">
        <f t="shared" si="341"/>
        <v>5.4000000000000034E-2</v>
      </c>
    </row>
    <row r="546" spans="2:11" x14ac:dyDescent="0.3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6.2095090857338185E-2</v>
      </c>
      <c r="G546" s="13">
        <f t="shared" ref="G546:K546" si="342">IFERROR(G133/SUM(G361,G502),"-")</f>
        <v>6.2095028897537589E-2</v>
      </c>
      <c r="H546" s="13">
        <f t="shared" si="342"/>
        <v>6.2056350316012303E-2</v>
      </c>
      <c r="I546" s="13">
        <f t="shared" si="342"/>
        <v>6.2057263684262891E-2</v>
      </c>
      <c r="J546" s="13">
        <f t="shared" si="342"/>
        <v>6.1972650567355278E-2</v>
      </c>
      <c r="K546" s="13">
        <f t="shared" si="342"/>
        <v>6.197265056735534E-2</v>
      </c>
    </row>
    <row r="547" spans="2:11" x14ac:dyDescent="0.3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4.788082384705044E-2</v>
      </c>
      <c r="K547" s="13">
        <f t="shared" si="343"/>
        <v>4.5431760215214341E-2</v>
      </c>
    </row>
    <row r="548" spans="2:11" x14ac:dyDescent="0.3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0.22749508934669496</v>
      </c>
      <c r="G548" s="13">
        <f t="shared" ref="G548:K548" si="344">IFERROR(G150/SUM(G378,G435),"-")</f>
        <v>0.10105093908895456</v>
      </c>
      <c r="H548" s="13">
        <f t="shared" si="344"/>
        <v>0.24726292400308628</v>
      </c>
      <c r="I548" s="13">
        <f t="shared" si="344"/>
        <v>0.24144008689452454</v>
      </c>
      <c r="J548" s="13">
        <f t="shared" si="344"/>
        <v>0.29255991574078039</v>
      </c>
      <c r="K548" s="13">
        <f t="shared" si="344"/>
        <v>0.25404447220561993</v>
      </c>
    </row>
    <row r="549" spans="2:11" x14ac:dyDescent="0.3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0.1968844646591299</v>
      </c>
      <c r="K549" s="13">
        <f t="shared" si="345"/>
        <v>0.26468583714124239</v>
      </c>
    </row>
    <row r="550" spans="2:11" x14ac:dyDescent="0.3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0.18348691914317744</v>
      </c>
      <c r="G550" s="13">
        <f t="shared" ref="G550:K550" si="346">IFERROR(G152/SUM(G380,G511),"-")</f>
        <v>0.22429177637913725</v>
      </c>
      <c r="H550" s="13">
        <f t="shared" si="346"/>
        <v>0.22847799314621051</v>
      </c>
      <c r="I550" s="13">
        <f t="shared" si="346"/>
        <v>0.33333935333912951</v>
      </c>
      <c r="J550" s="13">
        <f t="shared" si="346"/>
        <v>0.35018383957402593</v>
      </c>
      <c r="K550" s="13">
        <f t="shared" si="346"/>
        <v>0.32532494102556875</v>
      </c>
    </row>
    <row r="551" spans="2:11" x14ac:dyDescent="0.3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0.32401419869492243</v>
      </c>
      <c r="K551" s="13">
        <f t="shared" si="347"/>
        <v>0.34893473330537839</v>
      </c>
    </row>
    <row r="552" spans="2:11" x14ac:dyDescent="0.3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0.19910251202454191</v>
      </c>
      <c r="J552" s="13">
        <f t="shared" si="348"/>
        <v>0.20869733377616143</v>
      </c>
      <c r="K552" s="13">
        <f t="shared" si="348"/>
        <v>0.23859185832047394</v>
      </c>
    </row>
    <row r="553" spans="2:11" x14ac:dyDescent="0.3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0.2292372067462129</v>
      </c>
      <c r="J553" s="13">
        <f t="shared" si="349"/>
        <v>0.2369931569068589</v>
      </c>
      <c r="K553" s="13">
        <f t="shared" si="349"/>
        <v>0.26185448469508882</v>
      </c>
    </row>
    <row r="554" spans="2:11" x14ac:dyDescent="0.3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0.29349188175699831</v>
      </c>
      <c r="J554" s="13">
        <f t="shared" si="350"/>
        <v>0.30512994603151944</v>
      </c>
      <c r="K554" s="13">
        <f t="shared" si="350"/>
        <v>0.32087690046477535</v>
      </c>
    </row>
    <row r="555" spans="2:11" x14ac:dyDescent="0.3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3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0.42000000000000015</v>
      </c>
      <c r="K562" s="13">
        <f t="shared" si="352"/>
        <v>0.42</v>
      </c>
    </row>
    <row r="563" spans="2:11" x14ac:dyDescent="0.3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0.49713947347826726</v>
      </c>
      <c r="J563" s="13">
        <f t="shared" si="353"/>
        <v>0.5503281212685357</v>
      </c>
      <c r="K563" s="13">
        <f t="shared" si="353"/>
        <v>0.60043259015529837</v>
      </c>
    </row>
    <row r="564" spans="2:11" x14ac:dyDescent="0.3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0.47785918653279624</v>
      </c>
      <c r="J564" s="13">
        <f t="shared" si="354"/>
        <v>0.54141480914316598</v>
      </c>
      <c r="K564" s="13">
        <f t="shared" si="354"/>
        <v>0.57643780910345244</v>
      </c>
    </row>
    <row r="565" spans="2:11" x14ac:dyDescent="0.3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0.69971935736404534</v>
      </c>
      <c r="G565" s="13">
        <f t="shared" si="355"/>
        <v>0.69922637695877543</v>
      </c>
      <c r="H565" s="13">
        <f t="shared" si="355"/>
        <v>0.69925159481794796</v>
      </c>
      <c r="I565" s="13">
        <f t="shared" si="355"/>
        <v>0.69916432911843429</v>
      </c>
      <c r="J565" s="13">
        <f t="shared" si="355"/>
        <v>0.69919059869547528</v>
      </c>
      <c r="K565" s="13">
        <f t="shared" si="355"/>
        <v>0.69921790460189481</v>
      </c>
    </row>
    <row r="566" spans="2:11" x14ac:dyDescent="0.3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0.86681044256160478</v>
      </c>
      <c r="G566" s="13">
        <f t="shared" si="355"/>
        <v>0.86677217635183568</v>
      </c>
      <c r="H566" s="13">
        <f t="shared" si="355"/>
        <v>0.86682674647717861</v>
      </c>
      <c r="I566" s="13">
        <f t="shared" si="355"/>
        <v>0.86673605566475875</v>
      </c>
      <c r="J566" s="13">
        <f t="shared" si="355"/>
        <v>0.86671438383139066</v>
      </c>
      <c r="K566" s="13">
        <f t="shared" si="355"/>
        <v>0.8669530517715931</v>
      </c>
    </row>
    <row r="567" spans="2:11" x14ac:dyDescent="0.3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0.89402464784056657</v>
      </c>
      <c r="G567" s="13">
        <f t="shared" si="355"/>
        <v>0.89393772883577816</v>
      </c>
      <c r="H567" s="13">
        <f t="shared" si="355"/>
        <v>0.89399109628834084</v>
      </c>
      <c r="I567" s="13">
        <f t="shared" si="355"/>
        <v>0.89394200876790042</v>
      </c>
      <c r="J567" s="13">
        <f t="shared" si="355"/>
        <v>0.89386130830307475</v>
      </c>
      <c r="K567" s="13">
        <f t="shared" si="355"/>
        <v>0.89410464595294792</v>
      </c>
    </row>
    <row r="568" spans="2:11" x14ac:dyDescent="0.3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0.9035645198228448</v>
      </c>
      <c r="G568" s="13">
        <f t="shared" si="355"/>
        <v>0.90356497798959801</v>
      </c>
      <c r="H568" s="13">
        <f t="shared" si="355"/>
        <v>0.90357392264731828</v>
      </c>
      <c r="I568" s="13">
        <f t="shared" si="355"/>
        <v>0.90332411507001864</v>
      </c>
      <c r="J568" s="13">
        <f t="shared" si="355"/>
        <v>0.90349295350800229</v>
      </c>
      <c r="K568" s="13">
        <f t="shared" si="355"/>
        <v>0.90341907482939188</v>
      </c>
    </row>
    <row r="569" spans="2:11" x14ac:dyDescent="0.3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0.90364578361767656</v>
      </c>
      <c r="G569" s="13">
        <f t="shared" si="355"/>
        <v>0.90365788383867707</v>
      </c>
      <c r="H569" s="13">
        <f t="shared" si="355"/>
        <v>0.903665961379847</v>
      </c>
      <c r="I569" s="13">
        <f t="shared" si="355"/>
        <v>0.9034499609367409</v>
      </c>
      <c r="J569" s="13">
        <f t="shared" si="355"/>
        <v>0.90358414435360512</v>
      </c>
      <c r="K569" s="13">
        <f t="shared" si="355"/>
        <v>0.90354979525062873</v>
      </c>
    </row>
    <row r="570" spans="2:11" x14ac:dyDescent="0.3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0.90364575036563122</v>
      </c>
      <c r="G570" s="13">
        <f t="shared" si="355"/>
        <v>0.90365782090544078</v>
      </c>
      <c r="H570" s="13">
        <f t="shared" si="355"/>
        <v>0.90366590677589043</v>
      </c>
      <c r="I570" s="13">
        <f t="shared" si="355"/>
        <v>0.90344987160644519</v>
      </c>
      <c r="J570" s="13">
        <f t="shared" si="355"/>
        <v>0.90358412248090025</v>
      </c>
      <c r="K570" s="13">
        <f t="shared" si="355"/>
        <v>0.90355010436789485</v>
      </c>
    </row>
    <row r="571" spans="2:11" x14ac:dyDescent="0.3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0.90356436387423245</v>
      </c>
      <c r="G571" s="13">
        <f t="shared" si="355"/>
        <v>0.90356620520306452</v>
      </c>
      <c r="H571" s="13">
        <f t="shared" si="355"/>
        <v>0.90357453853603664</v>
      </c>
      <c r="I571" s="13">
        <f t="shared" si="355"/>
        <v>0.90332484989651418</v>
      </c>
      <c r="J571" s="13">
        <f t="shared" si="355"/>
        <v>0.90348801612742613</v>
      </c>
      <c r="K571" s="13">
        <f t="shared" si="355"/>
        <v>0.90340063983660046</v>
      </c>
    </row>
    <row r="572" spans="2:11" x14ac:dyDescent="0.3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0.59930911520556551</v>
      </c>
      <c r="G573" s="4">
        <f t="shared" ref="G573:K573" si="356">IFERROR(G210/G440,"-")</f>
        <v>0.82939844952882058</v>
      </c>
      <c r="H573" s="4">
        <f t="shared" si="356"/>
        <v>0.66317600887302985</v>
      </c>
      <c r="I573" s="4">
        <f t="shared" si="356"/>
        <v>0.59810900299581338</v>
      </c>
      <c r="J573" s="4">
        <f t="shared" si="356"/>
        <v>0.45441779555785672</v>
      </c>
      <c r="K573" s="4">
        <f t="shared" si="356"/>
        <v>0.42967950179155628</v>
      </c>
    </row>
    <row r="574" spans="2:11" x14ac:dyDescent="0.3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3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0.85445501111132494</v>
      </c>
      <c r="G575" s="4">
        <f t="shared" ref="G575:K575" si="358">IFERROR(G218/G448,"-")</f>
        <v>0.85445501111132527</v>
      </c>
      <c r="H575" s="4">
        <f t="shared" si="358"/>
        <v>0.85445501111132593</v>
      </c>
      <c r="I575" s="4">
        <f t="shared" si="358"/>
        <v>0.85445501111132482</v>
      </c>
      <c r="J575" s="4">
        <f t="shared" si="358"/>
        <v>0.85445501111132494</v>
      </c>
      <c r="K575" s="4">
        <f t="shared" si="358"/>
        <v>0.8544550111113246</v>
      </c>
    </row>
    <row r="576" spans="2:11" x14ac:dyDescent="0.3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0.7000000000000004</v>
      </c>
      <c r="G576" s="4">
        <f t="shared" ref="G576:K576" si="359">IFERROR(G224/G454,"-")</f>
        <v>0.69999999999999973</v>
      </c>
      <c r="H576" s="4">
        <f t="shared" si="359"/>
        <v>0.69999999999999962</v>
      </c>
      <c r="I576" s="4">
        <f t="shared" si="359"/>
        <v>0.70000000000000007</v>
      </c>
      <c r="J576" s="4">
        <f t="shared" si="359"/>
        <v>0.69999999999999962</v>
      </c>
      <c r="K576" s="4">
        <f t="shared" si="359"/>
        <v>0.70000000000000084</v>
      </c>
    </row>
    <row r="577" spans="2:11" x14ac:dyDescent="0.3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>
        <f t="shared" si="360"/>
        <v>1</v>
      </c>
      <c r="J577">
        <f t="shared" si="360"/>
        <v>1</v>
      </c>
      <c r="K577">
        <f t="shared" si="360"/>
        <v>1</v>
      </c>
    </row>
    <row r="578" spans="2:11" x14ac:dyDescent="0.3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0.85000000000000053</v>
      </c>
      <c r="K578">
        <f t="shared" si="361"/>
        <v>0.85000000000000064</v>
      </c>
    </row>
    <row r="579" spans="2:11" x14ac:dyDescent="0.3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3.0000000000000027</v>
      </c>
      <c r="H579" s="4">
        <f t="shared" si="362"/>
        <v>3.0000000000000018</v>
      </c>
      <c r="I579" s="4">
        <f t="shared" si="362"/>
        <v>3</v>
      </c>
      <c r="J579" s="4">
        <f t="shared" si="362"/>
        <v>2.9999999999999991</v>
      </c>
      <c r="K579" s="4">
        <f t="shared" si="362"/>
        <v>2.9999999999999964</v>
      </c>
    </row>
    <row r="580" spans="2:11" x14ac:dyDescent="0.3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0.28277428200708682</v>
      </c>
      <c r="G580" s="3">
        <f>[1]Other_transformation!C$5</f>
        <v>0.26837852965766945</v>
      </c>
      <c r="H580" s="3">
        <f>[1]Other_transformation!D$5</f>
        <v>0.4485000718638309</v>
      </c>
      <c r="I580" s="3">
        <f>[1]Other_transformation!E$5</f>
        <v>1.4377112570175876E-2</v>
      </c>
      <c r="J580" s="3">
        <f>[1]Other_transformation!F$5</f>
        <v>2.7089243980759473E-2</v>
      </c>
      <c r="K580" s="3">
        <f>[1]Other_transformation!G$5</f>
        <v>1.28338641873242E-2</v>
      </c>
    </row>
    <row r="581" spans="2:11" x14ac:dyDescent="0.3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0.28277428200708682</v>
      </c>
      <c r="G581" s="1">
        <f t="shared" ref="G581:K581" si="363">G580</f>
        <v>0.26837852965766945</v>
      </c>
      <c r="H581" s="1">
        <f t="shared" si="363"/>
        <v>0.4485000718638309</v>
      </c>
      <c r="I581" s="1">
        <f t="shared" si="363"/>
        <v>1.4377112570175876E-2</v>
      </c>
      <c r="J581" s="1">
        <f t="shared" si="363"/>
        <v>2.7089243980759473E-2</v>
      </c>
      <c r="K581" s="1">
        <f t="shared" si="363"/>
        <v>1.28338641873242E-2</v>
      </c>
    </row>
    <row r="582" spans="2:11" x14ac:dyDescent="0.3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0.28277428200708682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0.26837852965766945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0.4485000718638309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1.4377112570175876E-2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1.5045773601314231E-2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3.5370643353383707E-3</v>
      </c>
    </row>
    <row r="583" spans="2:11" x14ac:dyDescent="0.3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1.2043470379445243E-2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9.2967998519858288E-3</v>
      </c>
    </row>
    <row r="584" spans="2:11" x14ac:dyDescent="0.3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0.11028196998276374</v>
      </c>
      <c r="G584" s="3">
        <f t="shared" ref="G584:K584" si="364">G585</f>
        <v>0.10466762656649091</v>
      </c>
      <c r="H584" s="3">
        <f t="shared" si="364"/>
        <v>0.1749150280268936</v>
      </c>
      <c r="I584" s="3">
        <f t="shared" si="364"/>
        <v>5.6070739023685806E-3</v>
      </c>
      <c r="J584" s="3">
        <f t="shared" si="364"/>
        <v>1.0564805152496182E-2</v>
      </c>
      <c r="K584" s="3">
        <f t="shared" si="364"/>
        <v>5.0052070330564302E-3</v>
      </c>
    </row>
    <row r="585" spans="2:11" x14ac:dyDescent="0.3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0.11028196998276374</v>
      </c>
      <c r="G585" s="1">
        <f t="shared" ref="G585:K585" si="365">SUM(G586:G587)</f>
        <v>0.10466762656649091</v>
      </c>
      <c r="H585" s="1">
        <f t="shared" si="365"/>
        <v>0.1749150280268936</v>
      </c>
      <c r="I585" s="1">
        <f t="shared" si="365"/>
        <v>5.6070739023685806E-3</v>
      </c>
      <c r="J585" s="1">
        <f t="shared" si="365"/>
        <v>1.0564805152496182E-2</v>
      </c>
      <c r="K585" s="1">
        <f t="shared" si="365"/>
        <v>5.0052070330564302E-3</v>
      </c>
    </row>
    <row r="586" spans="2:11" x14ac:dyDescent="0.3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0.11028196998276374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0.10466762656649091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0.1749150280268936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5.6070739023685806E-3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5.8678517045125484E-3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1.3794550907819639E-3</v>
      </c>
    </row>
    <row r="587" spans="2:11" x14ac:dyDescent="0.3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4.6969534479836339E-3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3.6257519422744663E-3</v>
      </c>
    </row>
    <row r="588" spans="2:11" x14ac:dyDescent="0.3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0.82541812917868584</v>
      </c>
      <c r="G588" s="3">
        <f t="shared" ref="G588:K588" si="366">G589+G592</f>
        <v>0.78339692807073658</v>
      </c>
      <c r="H588" s="3">
        <f t="shared" si="366"/>
        <v>1.3091717097705211</v>
      </c>
      <c r="I588" s="3">
        <f t="shared" si="366"/>
        <v>4.1966791592343344E-2</v>
      </c>
      <c r="J588" s="3">
        <f t="shared" si="366"/>
        <v>7.9790949915298087E-2</v>
      </c>
      <c r="K588" s="3">
        <f t="shared" si="366"/>
        <v>3.8015873211124727E-2</v>
      </c>
    </row>
    <row r="589" spans="2:11" x14ac:dyDescent="0.3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0.80576531657919326</v>
      </c>
      <c r="G589" s="1">
        <f t="shared" ref="G589:K589" si="367">SUM(G590:G591)</f>
        <v>0.7647446202595285</v>
      </c>
      <c r="H589" s="1">
        <f t="shared" si="367"/>
        <v>1.278000954775985</v>
      </c>
      <c r="I589" s="1">
        <f t="shared" si="367"/>
        <v>4.0967582268716121E-2</v>
      </c>
      <c r="J589" s="1">
        <f t="shared" si="367"/>
        <v>7.7190800723174066E-2</v>
      </c>
      <c r="K589" s="1">
        <f t="shared" si="367"/>
        <v>3.6570096001780253E-2</v>
      </c>
    </row>
    <row r="590" spans="2:11" x14ac:dyDescent="0.3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0.80576531657919326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0.7647446202595285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1.278000954775985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4.0967582268716121E-2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4.2872931876944922E-2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1.007886482354668E-2</v>
      </c>
    </row>
    <row r="591" spans="2:11" x14ac:dyDescent="0.3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3.4317868846229144E-2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2.6491231178233571E-2</v>
      </c>
    </row>
    <row r="592" spans="2:11" x14ac:dyDescent="0.3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1.9652812599492534E-2</v>
      </c>
      <c r="G592" s="1">
        <f t="shared" ref="G592:K592" si="368">SUM(G593:G594)</f>
        <v>1.8652307811208028E-2</v>
      </c>
      <c r="H592" s="1">
        <f t="shared" si="368"/>
        <v>3.1170754994536219E-2</v>
      </c>
      <c r="I592" s="1">
        <f t="shared" si="368"/>
        <v>9.9920932362722271E-4</v>
      </c>
      <c r="J592" s="1">
        <f t="shared" si="368"/>
        <v>2.6001491921240202E-3</v>
      </c>
      <c r="K592" s="1">
        <f t="shared" si="368"/>
        <v>1.4457772093444728E-3</v>
      </c>
    </row>
    <row r="593" spans="2:11" x14ac:dyDescent="0.3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1.9652812599492534E-2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1.8652307811208028E-2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3.1170754994536219E-2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9.9920932362722271E-4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1.0456812652913394E-3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2.4582597130601698E-4</v>
      </c>
    </row>
    <row r="594" spans="2:11" x14ac:dyDescent="0.3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1.5544679268326808E-3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1.1999512380384558E-3</v>
      </c>
    </row>
    <row r="595" spans="2:11" x14ac:dyDescent="0.3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0.47619047619047639</v>
      </c>
      <c r="G596" s="4">
        <f t="shared" ref="G596:K597" si="369">IFERROR(SUM(G582,G586)/SUM(G590,G593),"-")</f>
        <v>0.47619047619047633</v>
      </c>
      <c r="H596" s="4">
        <f t="shared" si="369"/>
        <v>0.47619047619047633</v>
      </c>
      <c r="I596" s="4">
        <f t="shared" si="369"/>
        <v>0.47619047619047633</v>
      </c>
      <c r="J596" s="4">
        <f t="shared" si="369"/>
        <v>0.47619047619047594</v>
      </c>
      <c r="K596" s="4">
        <f t="shared" si="369"/>
        <v>0.47619047619047644</v>
      </c>
    </row>
    <row r="597" spans="2:11" x14ac:dyDescent="0.3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0.46666666666666734</v>
      </c>
      <c r="K597" s="4">
        <f t="shared" si="369"/>
        <v>0.46666666666666728</v>
      </c>
    </row>
    <row r="598" spans="2:11" x14ac:dyDescent="0.3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0.21860050876045076</v>
      </c>
      <c r="G598" s="1">
        <f>[1]Other_transformation!C$12</f>
        <v>2.1915236835128683E-2</v>
      </c>
      <c r="H598" s="1">
        <f>[1]Other_transformation!D$12</f>
        <v>0.11329868443269059</v>
      </c>
      <c r="I598" s="1">
        <f>[1]Other_transformation!E$12</f>
        <v>7.7234938058831143E-3</v>
      </c>
      <c r="J598" s="1">
        <f>[1]Other_transformation!F$12</f>
        <v>2.2344005566658932E-2</v>
      </c>
      <c r="K598" s="1">
        <f>[1]Other_transformation!G$12</f>
        <v>1.1297582678364324E-2</v>
      </c>
    </row>
    <row r="599" spans="2:11" x14ac:dyDescent="0.3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0.21860050876045076</v>
      </c>
      <c r="G599" s="1">
        <f t="shared" ref="G599:K599" si="370">SUM(G600:G601)</f>
        <v>2.1915236835128683E-2</v>
      </c>
      <c r="H599" s="1">
        <f t="shared" si="370"/>
        <v>0.11329868443269059</v>
      </c>
      <c r="I599" s="1">
        <f t="shared" si="370"/>
        <v>7.7234938058831143E-3</v>
      </c>
      <c r="J599" s="1">
        <f t="shared" si="370"/>
        <v>2.2344005566658932E-2</v>
      </c>
      <c r="K599" s="1">
        <f t="shared" si="370"/>
        <v>1.1297582678364324E-2</v>
      </c>
    </row>
    <row r="600" spans="2:11" x14ac:dyDescent="0.3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0.21860050876045076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2.1915236835128683E-2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0.11329868443269059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7.7234938058831143E-3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1.2198649577735799E-2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4.5114097458901631E-3</v>
      </c>
    </row>
    <row r="601" spans="2:11" x14ac:dyDescent="0.3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1.0145355988923133E-2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6.7861729324741604E-3</v>
      </c>
    </row>
    <row r="602" spans="2:11" x14ac:dyDescent="0.3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0.81537989767648056</v>
      </c>
      <c r="G602" s="3">
        <f t="shared" ref="G602:K602" si="372">G603+G606</f>
        <v>8.1743833395029997E-2</v>
      </c>
      <c r="H602" s="3">
        <f t="shared" si="372"/>
        <v>0.42260409293393592</v>
      </c>
      <c r="I602" s="3">
        <f t="shared" si="372"/>
        <v>2.8808631895944022E-2</v>
      </c>
      <c r="J602" s="3">
        <f t="shared" si="372"/>
        <v>8.8010004518542462E-2</v>
      </c>
      <c r="K602" s="3">
        <f t="shared" si="372"/>
        <v>4.5261622939237037E-2</v>
      </c>
    </row>
    <row r="603" spans="2:11" x14ac:dyDescent="0.3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0.45687506330934163</v>
      </c>
      <c r="G603" s="1">
        <f t="shared" ref="G603:K603" si="373">SUM(G604:G605)</f>
        <v>4.5802844985418943E-2</v>
      </c>
      <c r="H603" s="1">
        <f t="shared" si="373"/>
        <v>0.23679425046432326</v>
      </c>
      <c r="I603" s="1">
        <f t="shared" si="373"/>
        <v>1.6142102054295716E-2</v>
      </c>
      <c r="J603" s="1">
        <f t="shared" si="373"/>
        <v>4.6698971634317167E-2</v>
      </c>
      <c r="K603" s="1">
        <f t="shared" si="373"/>
        <v>2.3611947797781432E-2</v>
      </c>
    </row>
    <row r="604" spans="2:11" x14ac:dyDescent="0.3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0.45687506330934163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4.5802844985418943E-2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0.23679425046432326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1.6142102054295716E-2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2.5495177617467824E-2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9.4288463689104415E-3</v>
      </c>
    </row>
    <row r="605" spans="2:11" x14ac:dyDescent="0.3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2.1203794016849343E-2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1.4183101428870989E-2</v>
      </c>
    </row>
    <row r="606" spans="2:11" x14ac:dyDescent="0.3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0.35850483436713898</v>
      </c>
      <c r="G606" s="1">
        <f t="shared" ref="G606:K606" si="374">SUM(G607:G608)</f>
        <v>3.5940988409611054E-2</v>
      </c>
      <c r="H606" s="1">
        <f t="shared" si="374"/>
        <v>0.18580984246961266</v>
      </c>
      <c r="I606" s="1">
        <f t="shared" si="374"/>
        <v>1.2666529841648304E-2</v>
      </c>
      <c r="J606" s="1">
        <f t="shared" si="374"/>
        <v>4.1311032884225288E-2</v>
      </c>
      <c r="K606" s="1">
        <f t="shared" si="374"/>
        <v>2.1649675141455604E-2</v>
      </c>
    </row>
    <row r="607" spans="2:11" x14ac:dyDescent="0.3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0.35850483436713898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3.5940988409611054E-2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0.18580984246961266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1.2666529841648304E-2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2.0005785307486715E-2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7.3987119832598681E-3</v>
      </c>
    </row>
    <row r="608" spans="2:11" x14ac:dyDescent="0.3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2.1305247576738569E-2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1.4250963158195738E-2</v>
      </c>
    </row>
    <row r="609" spans="2:11" x14ac:dyDescent="0.3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0.26809651474530855</v>
      </c>
      <c r="G610">
        <f t="shared" ref="G610:K611" si="375">IFERROR(G600/SUM(G604,G607),"-")</f>
        <v>0.26809651474530827</v>
      </c>
      <c r="H610">
        <f t="shared" si="375"/>
        <v>0.26809651474530832</v>
      </c>
      <c r="I610">
        <f t="shared" si="375"/>
        <v>0.26809651474530827</v>
      </c>
      <c r="J610">
        <f t="shared" si="375"/>
        <v>0.26809651474530827</v>
      </c>
      <c r="K610">
        <f t="shared" si="375"/>
        <v>0.26809651474530827</v>
      </c>
    </row>
    <row r="611" spans="2:11" x14ac:dyDescent="0.3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0.23866348448687358</v>
      </c>
      <c r="K611">
        <f t="shared" si="375"/>
        <v>0.23866348448687355</v>
      </c>
    </row>
    <row r="612" spans="2:11" x14ac:dyDescent="0.3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6.9583333176350468</v>
      </c>
      <c r="G612" s="3">
        <f t="shared" ref="G612" si="376">G613+G614+G619</f>
        <v>9.9884343468271091</v>
      </c>
      <c r="H612" s="3">
        <f t="shared" ref="H612" si="377">H613+H614+H619</f>
        <v>10.824656889295175</v>
      </c>
      <c r="I612" s="3">
        <f t="shared" ref="I612" si="378">I613+I614+I619</f>
        <v>11.562645372359601</v>
      </c>
      <c r="J612" s="3">
        <f t="shared" ref="J612" si="379">J613+J614+J619</f>
        <v>12.008575170507871</v>
      </c>
      <c r="K612" s="3">
        <f t="shared" ref="K612" si="380">K613+K614+K619</f>
        <v>15.195450691254713</v>
      </c>
    </row>
    <row r="613" spans="2:11" x14ac:dyDescent="0.3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1.3284773736333659</v>
      </c>
      <c r="G613" s="1">
        <f>[1]Other_transformation!C$19</f>
        <v>4.311200022721331</v>
      </c>
      <c r="H613" s="1">
        <f>[1]Other_transformation!D$19</f>
        <v>5.3635887380352578</v>
      </c>
      <c r="I613" s="1">
        <f>[1]Other_transformation!E$19</f>
        <v>5.8408981741611337</v>
      </c>
      <c r="J613" s="1">
        <f>[1]Other_transformation!F$19</f>
        <v>6.3074358044080192</v>
      </c>
      <c r="K613" s="1">
        <f>[1]Other_transformation!G$19</f>
        <v>9.440703865842865</v>
      </c>
    </row>
    <row r="614" spans="2:11" x14ac:dyDescent="0.3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5.6298559440016813</v>
      </c>
      <c r="G614" s="1">
        <f>[1]Other_transformation!C$20</f>
        <v>5.6375298539078598</v>
      </c>
      <c r="H614" s="1">
        <f>[1]Other_transformation!D$20</f>
        <v>5.4282175517115752</v>
      </c>
      <c r="I614" s="1">
        <f>[1]Other_transformation!E$20</f>
        <v>5.6988434215803929</v>
      </c>
      <c r="J614" s="1">
        <f>[1]Other_transformation!F$20</f>
        <v>5.6587028795883061</v>
      </c>
      <c r="K614" s="1">
        <f>[1]Other_transformation!G$20</f>
        <v>5.6978619083022775</v>
      </c>
    </row>
    <row r="615" spans="2:11" x14ac:dyDescent="0.3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5.6298559440016813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5.6375298539078598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5.4282175517115752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5.6988434215803929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5.5551195233610455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5.5643529656077666</v>
      </c>
    </row>
    <row r="616" spans="2:11" x14ac:dyDescent="0.3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7.3549967503088926E-2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7.6337874225552604E-2</v>
      </c>
    </row>
    <row r="618" spans="2:11" x14ac:dyDescent="0.3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3.0033388724171182E-2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5.7171068468957774E-2</v>
      </c>
    </row>
    <row r="619" spans="2:11" x14ac:dyDescent="0.3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3.9704470197917494E-2</v>
      </c>
      <c r="H619" s="1">
        <f>[1]Other_transformation!D$21</f>
        <v>3.2850599548341367E-2</v>
      </c>
      <c r="I619" s="1">
        <f>[1]Other_transformation!E$21</f>
        <v>2.2903776618074547E-2</v>
      </c>
      <c r="J619" s="1">
        <f>[1]Other_transformation!F$21</f>
        <v>4.2436486511545898E-2</v>
      </c>
      <c r="K619" s="1">
        <f>[1]Other_transformation!G$21</f>
        <v>5.6884917109570068E-2</v>
      </c>
    </row>
    <row r="620" spans="2:11" x14ac:dyDescent="0.3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3.9704470197917494E-2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3.2850599548341367E-2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2.2903776618074547E-2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1.3746718072654896E-2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1.1109335993250802E-2</v>
      </c>
    </row>
    <row r="621" spans="2:11" x14ac:dyDescent="0.3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2.8689768438891001E-2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4.5775581116319269E-2</v>
      </c>
    </row>
    <row r="622" spans="2:11" x14ac:dyDescent="0.3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0.1125971188800336</v>
      </c>
      <c r="G622" s="3">
        <f t="shared" ref="G622" si="381">G623+G624+G629</f>
        <v>0.11433877588607401</v>
      </c>
      <c r="H622" s="3">
        <f t="shared" ref="H622" si="382">H623+H624+H629</f>
        <v>0.10987837501616513</v>
      </c>
      <c r="I622" s="3">
        <f t="shared" ref="I622" si="383">I623+I624+I629</f>
        <v>0.11489301949633085</v>
      </c>
      <c r="J622" s="3">
        <f t="shared" ref="J622" si="384">J623+J624+J629</f>
        <v>0.11305104281134891</v>
      </c>
      <c r="K622" s="3">
        <f t="shared" ref="K622" si="385">K623+K624+K629</f>
        <v>0.113562455996538</v>
      </c>
    </row>
    <row r="623" spans="2:11" x14ac:dyDescent="0.3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0.1125971188800336</v>
      </c>
      <c r="G624" s="1">
        <f t="shared" ref="G624:K624" si="386">SUM(G625:G628)</f>
        <v>0.11275059707815731</v>
      </c>
      <c r="H624" s="1">
        <f t="shared" si="386"/>
        <v>0.10856435103423147</v>
      </c>
      <c r="I624" s="1">
        <f t="shared" si="386"/>
        <v>0.11397686843160787</v>
      </c>
      <c r="J624" s="1">
        <f t="shared" si="386"/>
        <v>0.11110239046722083</v>
      </c>
      <c r="K624" s="1">
        <f t="shared" si="386"/>
        <v>0.1112870593121552</v>
      </c>
    </row>
    <row r="625" spans="2:11" x14ac:dyDescent="0.3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0.1125971188800336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0.11275059707815731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0.10856435103423147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0.11397686843160787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0.11110239046722083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0.1112870593121552</v>
      </c>
    </row>
    <row r="626" spans="2:11" x14ac:dyDescent="0.3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1.5881788079167025E-3</v>
      </c>
      <c r="H629" s="1">
        <f t="shared" si="387"/>
        <v>1.3140239819336564E-3</v>
      </c>
      <c r="I629" s="1">
        <f t="shared" si="387"/>
        <v>9.1615106472298286E-4</v>
      </c>
      <c r="J629" s="1">
        <f t="shared" si="387"/>
        <v>1.9486523441280764E-3</v>
      </c>
      <c r="K629" s="1">
        <f t="shared" si="387"/>
        <v>2.2753966843828037E-3</v>
      </c>
    </row>
    <row r="630" spans="2:11" x14ac:dyDescent="0.3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1.5881788079167025E-3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1.3140239819336564E-3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9.1615106472298286E-4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5.4986872290619716E-4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4.4437343973003236E-4</v>
      </c>
    </row>
    <row r="631" spans="2:11" x14ac:dyDescent="0.3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1.3987836212218793E-3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1.8310232446527715E-3</v>
      </c>
    </row>
    <row r="632" spans="2:11" x14ac:dyDescent="0.3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4.7645364237500999E-3</v>
      </c>
      <c r="H632" s="3">
        <f t="shared" ref="H632" si="389">H633+H634+H639</f>
        <v>3.942071945800968E-3</v>
      </c>
      <c r="I632" s="3">
        <f t="shared" ref="I632" si="390">I633+I634+I639</f>
        <v>2.7484531941689471E-3</v>
      </c>
      <c r="J632" s="3">
        <f t="shared" ref="J632" si="391">J633+J634+J639</f>
        <v>5.1027370741951973E-3</v>
      </c>
      <c r="K632" s="3">
        <f t="shared" ref="K632" si="392">K633+K634+K639</f>
        <v>6.826190053148406E-3</v>
      </c>
    </row>
    <row r="633" spans="2:11" x14ac:dyDescent="0.3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4.7645364237500999E-3</v>
      </c>
      <c r="H639" s="1">
        <f t="shared" ref="H639" si="399">SUM(H640:H641)</f>
        <v>3.942071945800968E-3</v>
      </c>
      <c r="I639" s="1">
        <f t="shared" ref="I639" si="400">SUM(I640:I641)</f>
        <v>2.7484531941689471E-3</v>
      </c>
      <c r="J639" s="1">
        <f t="shared" ref="J639" si="401">SUM(J640:J641)</f>
        <v>5.1027370741951973E-3</v>
      </c>
      <c r="K639" s="1">
        <f t="shared" ref="K639" si="402">SUM(K640:K641)</f>
        <v>6.826190053148406E-3</v>
      </c>
    </row>
    <row r="640" spans="2:11" x14ac:dyDescent="0.3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4.7645364237500999E-3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3.942071945800968E-3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2.7484531941689471E-3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1.6496061687185865E-3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1.3331203191900966E-3</v>
      </c>
    </row>
    <row r="641" spans="2:11" x14ac:dyDescent="0.3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3.4531309054766108E-3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5.4930697339583097E-3</v>
      </c>
    </row>
    <row r="642" spans="2:11" x14ac:dyDescent="0.3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13.479580451734874</v>
      </c>
      <c r="G642" s="3">
        <f t="shared" ref="G642" si="403">G643+G644+G649</f>
        <v>22.076963002840881</v>
      </c>
      <c r="H642" s="3">
        <f t="shared" ref="H642" si="404">H643+H644+H649</f>
        <v>24.717644450514022</v>
      </c>
      <c r="I642" s="3">
        <f t="shared" ref="I642" si="405">I643+I644+I649</f>
        <v>26.534643079698302</v>
      </c>
      <c r="J642" s="3">
        <f t="shared" ref="J642" si="406">J643+J644+J649</f>
        <v>27.805155531749154</v>
      </c>
      <c r="K642" s="3">
        <f t="shared" ref="K642" si="407">K643+K644+K649</f>
        <v>36.851258493426293</v>
      </c>
    </row>
    <row r="643" spans="2:11" x14ac:dyDescent="0.3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3.7994452885914214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12.330032064982984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15.339863790780838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16.704968778100824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18.03926640060692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27.000413056310588</v>
      </c>
    </row>
    <row r="644" spans="2:11" x14ac:dyDescent="0.3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9.6801351631434525</v>
      </c>
      <c r="G644" s="1">
        <f t="shared" ref="G644" si="408">SUM(G645:G648)</f>
        <v>9.6933299030907101</v>
      </c>
      <c r="H644" s="1">
        <f t="shared" ref="H644" si="409">SUM(H645:H648)</f>
        <v>9.3334323503429228</v>
      </c>
      <c r="I644" s="1">
        <f t="shared" ref="I644" si="410">SUM(I645:I648)</f>
        <v>9.7987542031630781</v>
      </c>
      <c r="J644" s="1">
        <f t="shared" ref="J644" si="411">SUM(J645:J648)</f>
        <v>9.7043746539088271</v>
      </c>
      <c r="K644" s="1">
        <f t="shared" ref="K644" si="412">SUM(K645:K648)</f>
        <v>9.7673093043442911</v>
      </c>
    </row>
    <row r="645" spans="2:11" x14ac:dyDescent="0.3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9.6801351631434525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9.6933299030907101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9.3334323503429228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9.7987542031630781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9.5516312261676344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9.5675074705792813</v>
      </c>
    </row>
    <row r="646" spans="2:11" x14ac:dyDescent="0.3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0.10507138214727001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0.10905410603650371</v>
      </c>
    </row>
    <row r="648" spans="2:11" x14ac:dyDescent="0.3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4.7672045593922498E-2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9.0747727728504507E-2</v>
      </c>
    </row>
    <row r="649" spans="2:11" x14ac:dyDescent="0.3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5.3601034767188679E-2</v>
      </c>
      <c r="H649" s="1">
        <f t="shared" ref="H649" si="414">SUM(H650:H651)</f>
        <v>4.4348309390260889E-2</v>
      </c>
      <c r="I649" s="1">
        <f t="shared" ref="I649" si="415">SUM(I650:I651)</f>
        <v>3.0920098434400658E-2</v>
      </c>
      <c r="J649" s="1">
        <f t="shared" ref="J649" si="416">SUM(J650:J651)</f>
        <v>6.1514477233405453E-2</v>
      </c>
      <c r="K649" s="1">
        <f t="shared" ref="K649" si="417">SUM(K650:K651)</f>
        <v>8.3536132771413932E-2</v>
      </c>
    </row>
    <row r="650" spans="2:11" x14ac:dyDescent="0.3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5.3601034767188679E-2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4.4348309390260889E-2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3.0920098434400658E-2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1.8558069398084118E-2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1.4997603590888598E-2</v>
      </c>
    </row>
    <row r="651" spans="2:11" x14ac:dyDescent="0.3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4.2956407835321335E-2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6.8538529180525332E-2</v>
      </c>
    </row>
    <row r="652" spans="2:11" x14ac:dyDescent="0.3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0.34965034965035013</v>
      </c>
      <c r="G653" s="4">
        <f t="shared" si="418"/>
        <v>0.3496503496503503</v>
      </c>
      <c r="H653" s="4">
        <f t="shared" si="418"/>
        <v>0.34965034965034963</v>
      </c>
      <c r="I653" s="4">
        <f t="shared" si="418"/>
        <v>0.34965034965035002</v>
      </c>
      <c r="J653" s="4">
        <f t="shared" si="418"/>
        <v>0.34965034965034997</v>
      </c>
      <c r="K653" s="4">
        <f t="shared" si="418"/>
        <v>0.34965034965034975</v>
      </c>
    </row>
    <row r="654" spans="2:11" x14ac:dyDescent="0.3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0.59322033898305149</v>
      </c>
      <c r="G654" s="4">
        <f t="shared" si="419"/>
        <v>0.59322033898305115</v>
      </c>
      <c r="H654" s="4">
        <f t="shared" si="419"/>
        <v>0.59322033898305138</v>
      </c>
      <c r="I654" s="4">
        <f t="shared" si="419"/>
        <v>0.59322033898305138</v>
      </c>
      <c r="J654" s="4">
        <f t="shared" si="419"/>
        <v>0.59322033898305182</v>
      </c>
      <c r="K654" s="4">
        <f t="shared" si="419"/>
        <v>0.59322033898305182</v>
      </c>
    </row>
    <row r="655" spans="2:11" x14ac:dyDescent="0.3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0.69999999999999929</v>
      </c>
      <c r="K656" s="4">
        <f t="shared" si="419"/>
        <v>0.70000000000000007</v>
      </c>
    </row>
    <row r="657" spans="2:11" x14ac:dyDescent="0.3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0.63000000000000023</v>
      </c>
      <c r="K657" s="4">
        <f t="shared" si="419"/>
        <v>0.62999999999999923</v>
      </c>
    </row>
    <row r="658" spans="2:11" x14ac:dyDescent="0.3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0.85925925925925839</v>
      </c>
      <c r="H658" s="4">
        <f t="shared" si="420"/>
        <v>0.85925925925925861</v>
      </c>
      <c r="I658" s="4">
        <f t="shared" si="420"/>
        <v>0.85925925925925883</v>
      </c>
      <c r="J658" s="4">
        <f t="shared" si="420"/>
        <v>0.85925925925925883</v>
      </c>
      <c r="K658" s="4">
        <f t="shared" si="420"/>
        <v>0.8592592592592585</v>
      </c>
    </row>
    <row r="659" spans="2:11" x14ac:dyDescent="0.3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0.78083072248907903</v>
      </c>
      <c r="K659" s="4">
        <f t="shared" si="420"/>
        <v>0.77474195506982357</v>
      </c>
    </row>
    <row r="660" spans="2:11" x14ac:dyDescent="0.3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5.8303532734283311E-3</v>
      </c>
      <c r="G660" s="3">
        <f t="shared" ref="G660:K660" si="421">SUM(G661,G665,G674)</f>
        <v>5.6198584726918778E-2</v>
      </c>
      <c r="H660" s="3">
        <f t="shared" si="421"/>
        <v>0.20414381510674176</v>
      </c>
      <c r="I660" s="3">
        <f t="shared" si="421"/>
        <v>1.8824526884067947</v>
      </c>
      <c r="J660" s="3">
        <f t="shared" si="421"/>
        <v>11.609263654308835</v>
      </c>
      <c r="K660" s="3">
        <f t="shared" si="421"/>
        <v>32.861637666679165</v>
      </c>
    </row>
    <row r="661" spans="2:11" x14ac:dyDescent="0.3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5.8303532734283311E-3</v>
      </c>
      <c r="G661" s="1">
        <f>[1]Other_transformation!C$28</f>
        <v>5.6198584726918778E-2</v>
      </c>
      <c r="H661" s="1">
        <f>[1]Other_transformation!D$28</f>
        <v>0.20414381510674176</v>
      </c>
      <c r="I661" s="1">
        <f>[1]Other_transformation!E$28</f>
        <v>1.8824526884067947</v>
      </c>
      <c r="J661" s="1">
        <f>[1]Other_transformation!F$28</f>
        <v>11.609263654308835</v>
      </c>
      <c r="K661" s="1">
        <f>[1]Other_transformation!G$28</f>
        <v>32.389095832754734</v>
      </c>
    </row>
    <row r="662" spans="2:11" x14ac:dyDescent="0.3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5.8303532734283311E-3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5.6198584726918778E-2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0.20414381510674176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1.8802735797911738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9.3964883456367261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30.090426055238908</v>
      </c>
    </row>
    <row r="663" spans="2:11" x14ac:dyDescent="0.3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2.1791086156208502E-3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0.91194936064969578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0.96644410608095344</v>
      </c>
    </row>
    <row r="664" spans="2:11" x14ac:dyDescent="0.3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1.3008259480224127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1.3322256714348741</v>
      </c>
    </row>
    <row r="665" spans="2:11" x14ac:dyDescent="0.3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0.4349761392774954</v>
      </c>
    </row>
    <row r="666" spans="2:11" x14ac:dyDescent="0.3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1.6458729041901654E-2</v>
      </c>
    </row>
    <row r="667" spans="2:11" x14ac:dyDescent="0.3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0.41851741023559375</v>
      </c>
    </row>
    <row r="668" spans="2:11" x14ac:dyDescent="0.3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3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3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3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0.4349761392774954</v>
      </c>
    </row>
    <row r="672" spans="2:11" x14ac:dyDescent="0.3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1.6458729041901654E-2</v>
      </c>
    </row>
    <row r="673" spans="2:11" x14ac:dyDescent="0.3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0.41851741023559375</v>
      </c>
    </row>
    <row r="674" spans="2:11" x14ac:dyDescent="0.3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3.7565694646934059E-2</v>
      </c>
    </row>
    <row r="675" spans="2:11" x14ac:dyDescent="0.3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4.8838878781165065E-3</v>
      </c>
    </row>
    <row r="676" spans="2:11" x14ac:dyDescent="0.3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3.2681806768817552E-2</v>
      </c>
    </row>
    <row r="677" spans="2:11" x14ac:dyDescent="0.3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8.5114646327420843E-3</v>
      </c>
      <c r="G677" s="3">
        <f t="shared" ref="G677:K677" si="433">SUM(G678,G682,G684,G693)</f>
        <v>8.0977787790949191E-2</v>
      </c>
      <c r="H677" s="3">
        <f t="shared" si="433"/>
        <v>0.28854249485051903</v>
      </c>
      <c r="I677" s="3">
        <f t="shared" si="433"/>
        <v>2.5787023128860231</v>
      </c>
      <c r="J677" s="3">
        <f t="shared" si="433"/>
        <v>14.796412182701605</v>
      </c>
      <c r="K677" s="3">
        <f t="shared" si="433"/>
        <v>40.0471735997019</v>
      </c>
    </row>
    <row r="678" spans="2:11" x14ac:dyDescent="0.3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8.5114646327420843E-3</v>
      </c>
      <c r="G678" s="1">
        <f t="shared" ref="G678:K678" si="434">SUM(G679:G681)</f>
        <v>8.0977787790949191E-2</v>
      </c>
      <c r="H678" s="1">
        <f t="shared" si="434"/>
        <v>0.28854249485051903</v>
      </c>
      <c r="I678" s="1">
        <f t="shared" si="434"/>
        <v>2.5787023128860231</v>
      </c>
      <c r="J678" s="1">
        <f t="shared" si="434"/>
        <v>14.602035891617795</v>
      </c>
      <c r="K678" s="1">
        <f t="shared" si="434"/>
        <v>39.206457575483483</v>
      </c>
    </row>
    <row r="679" spans="2:11" x14ac:dyDescent="0.3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8.5114646327420843E-3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8.0977787790949191E-2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0.28854249485051903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2.5757172325906521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12.124501091144163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36.695641530779149</v>
      </c>
    </row>
    <row r="680" spans="2:11" x14ac:dyDescent="0.3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2.9850802953710264E-3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1.1767088524512204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1.1785903732694551</v>
      </c>
    </row>
    <row r="681" spans="2:11" x14ac:dyDescent="0.3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1.3008259480224127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1.3322256714348741</v>
      </c>
    </row>
    <row r="682" spans="2:11" x14ac:dyDescent="0.3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0.19437629108380902</v>
      </c>
      <c r="K682" s="1">
        <f t="shared" si="441"/>
        <v>0.14802507460387471</v>
      </c>
    </row>
    <row r="683" spans="2:11" x14ac:dyDescent="0.3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0.19437629108380902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0.14802507460387471</v>
      </c>
    </row>
    <row r="684" spans="2:11" x14ac:dyDescent="0.3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0.62820319377948852</v>
      </c>
    </row>
    <row r="685" spans="2:11" x14ac:dyDescent="0.3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2.165622242355485E-2</v>
      </c>
    </row>
    <row r="686" spans="2:11" x14ac:dyDescent="0.3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0.60654697135593372</v>
      </c>
    </row>
    <row r="687" spans="2:11" x14ac:dyDescent="0.3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3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3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3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0.62820319377948852</v>
      </c>
    </row>
    <row r="691" spans="2:11" x14ac:dyDescent="0.3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2.165622242355485E-2</v>
      </c>
    </row>
    <row r="692" spans="2:11" x14ac:dyDescent="0.3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0.60654697135593372</v>
      </c>
    </row>
    <row r="693" spans="2:11" x14ac:dyDescent="0.3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6.4487755835052035E-2</v>
      </c>
    </row>
    <row r="694" spans="2:11" x14ac:dyDescent="0.3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8.1398131301941706E-3</v>
      </c>
    </row>
    <row r="695" spans="2:11" x14ac:dyDescent="0.3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5.6347942704857865E-2</v>
      </c>
    </row>
    <row r="696" spans="2:11" x14ac:dyDescent="0.3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0.68500000000000039</v>
      </c>
      <c r="G697" s="4">
        <f t="shared" ref="G697:K697" si="450">IFERROR(G662/G679,"-")</f>
        <v>0.69400000000000051</v>
      </c>
      <c r="H697" s="4">
        <f t="shared" si="450"/>
        <v>0.70749999999999846</v>
      </c>
      <c r="I697" s="4">
        <f t="shared" si="450"/>
        <v>0.72999999999999909</v>
      </c>
      <c r="J697" s="4">
        <f t="shared" si="450"/>
        <v>0.77500000000000002</v>
      </c>
      <c r="K697" s="4">
        <f t="shared" si="450"/>
        <v>0.82000000000000017</v>
      </c>
    </row>
    <row r="698" spans="2:11" x14ac:dyDescent="0.3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0.73000000000000032</v>
      </c>
      <c r="J698" s="4">
        <f t="shared" si="452"/>
        <v>0.77500000000000002</v>
      </c>
      <c r="K698" s="4">
        <f t="shared" si="452"/>
        <v>0.82000000000000017</v>
      </c>
    </row>
    <row r="699" spans="2:11" x14ac:dyDescent="0.3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0.90000000000000013</v>
      </c>
    </row>
    <row r="700" spans="2:11" x14ac:dyDescent="0.3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0.75999999999999857</v>
      </c>
    </row>
    <row r="701" spans="2:11" x14ac:dyDescent="0.3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0.68999999999999917</v>
      </c>
    </row>
    <row r="702" spans="2:11" x14ac:dyDescent="0.3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0.60000000000000053</v>
      </c>
    </row>
    <row r="703" spans="2:11" x14ac:dyDescent="0.3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0.57999999999999985</v>
      </c>
    </row>
    <row r="704" spans="2:11" x14ac:dyDescent="0.3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1.1769249997506874</v>
      </c>
      <c r="G704" s="1">
        <f>[1]Other_transformation!C$39</f>
        <v>4.8114639139560964</v>
      </c>
      <c r="H704" s="1">
        <f>[1]Other_transformation!D$39</f>
        <v>3.7592397653649696</v>
      </c>
      <c r="I704" s="1">
        <f>[1]Other_transformation!E$39</f>
        <v>3.4009670258334292</v>
      </c>
      <c r="J704" s="1">
        <f>[1]Other_transformation!F$39</f>
        <v>5.2197781203163176</v>
      </c>
      <c r="K704" s="1">
        <f>[1]Other_transformation!G$39</f>
        <v>6.6911520181829554</v>
      </c>
    </row>
    <row r="705" spans="2:11" x14ac:dyDescent="0.3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1.2895680623895864</v>
      </c>
      <c r="G705" s="1">
        <f>[1]Other_transformation!C$38</f>
        <v>5.271967370981284</v>
      </c>
      <c r="H705" s="1">
        <f>[1]Other_transformation!D$38</f>
        <v>4.1190352327518918</v>
      </c>
      <c r="I705" s="1">
        <f>[1]Other_transformation!E$38</f>
        <v>3.7264723399400532</v>
      </c>
      <c r="J705" s="1">
        <f>[1]Other_transformation!F$38</f>
        <v>5.7193611811676837</v>
      </c>
      <c r="K705" s="1">
        <f>[1]Other_transformation!G$38</f>
        <v>7.3315597383607374</v>
      </c>
    </row>
    <row r="706" spans="2:11" x14ac:dyDescent="0.3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0.91265054871925877</v>
      </c>
      <c r="G706" s="14">
        <f t="shared" si="456"/>
        <v>0.91265054871925866</v>
      </c>
      <c r="H706" s="14">
        <f t="shared" si="456"/>
        <v>0.91265054871925777</v>
      </c>
      <c r="I706" s="14">
        <f t="shared" si="456"/>
        <v>0.91265054871925866</v>
      </c>
      <c r="J706" s="14">
        <f t="shared" si="456"/>
        <v>0.91265054871925932</v>
      </c>
      <c r="K706" s="14">
        <f t="shared" si="456"/>
        <v>0.91265054871925921</v>
      </c>
    </row>
    <row r="707" spans="2:11" x14ac:dyDescent="0.3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5.9826824272300829</v>
      </c>
      <c r="G707" s="17" cm="1">
        <f t="array" ref="G707">SUMPRODUCT(("CT_CWODPLT"=[1]OUT_SyntheticFuels!$C$4:$C$1000)*1,("Var_Fout"=[1]OUT_SyntheticFuels!$B$4:$B$1000)*1,[1]OUT_SyntheticFuels!F$4:F$1000)</f>
        <v>6.9728263030639894</v>
      </c>
      <c r="H707" s="17" cm="1">
        <f t="array" ref="H707">SUMPRODUCT(("CT_CWODPLT"=[1]OUT_SyntheticFuels!$C$4:$C$1000)*1,("Var_Fout"=[1]OUT_SyntheticFuels!$B$4:$B$1000)*1,[1]OUT_SyntheticFuels!G$4:G$1000)</f>
        <v>6.9883324863063381</v>
      </c>
      <c r="I707" s="17" cm="1">
        <f t="array" ref="I707">SUMPRODUCT(("CT_CWODPLT"=[1]OUT_SyntheticFuels!$C$4:$C$1000)*1,("Var_Fout"=[1]OUT_SyntheticFuels!$B$4:$B$1000)*1,[1]OUT_SyntheticFuels!H$4:H$1000)</f>
        <v>7.3289219307149356</v>
      </c>
      <c r="J707" s="17" cm="1">
        <f t="array" ref="J707">SUMPRODUCT(("CT_CWODPLT"=[1]OUT_SyntheticFuels!$C$4:$C$1000)*1,("Var_Fout"=[1]OUT_SyntheticFuels!$B$4:$B$1000)*1,[1]OUT_SyntheticFuels!I$4:I$1000)</f>
        <v>8.0213165098915926</v>
      </c>
      <c r="K707" s="17" cm="1">
        <f t="array" ref="K707">SUMPRODUCT(("CT_CWODPLT"=[1]OUT_SyntheticFuels!$C$4:$C$1000)*1,("Var_Fout"=[1]OUT_SyntheticFuels!$B$4:$B$1000)*1,[1]OUT_SyntheticFuels!J$4:J$1000)</f>
        <v>8.5443540979499115</v>
      </c>
    </row>
    <row r="708" spans="2:11" x14ac:dyDescent="0.3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5.9826824272300829</v>
      </c>
      <c r="G708" s="18">
        <f t="shared" ref="G708:K708" si="457">G707</f>
        <v>6.9728263030639894</v>
      </c>
      <c r="H708" s="18">
        <f t="shared" si="457"/>
        <v>6.9883324863063381</v>
      </c>
      <c r="I708" s="18">
        <f t="shared" si="457"/>
        <v>7.3289219307149356</v>
      </c>
      <c r="J708" s="18">
        <f t="shared" si="457"/>
        <v>8.0213165098915926</v>
      </c>
      <c r="K708" s="18">
        <f t="shared" si="457"/>
        <v>8.5443540979499115</v>
      </c>
    </row>
    <row r="709" spans="2:11" x14ac:dyDescent="0.3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7.1222409847977186</v>
      </c>
      <c r="G709" s="17" cm="1">
        <f t="array" ref="G709">SUMPRODUCT(("CT_CWODPLT"=[1]OUT_SyntheticFuels!$C$4:$C$1000)*1,("Var_Fin"=[1]OUT_SyntheticFuels!$B$4:$B$1000)*1,[1]OUT_SyntheticFuels!F$4:F$1000)</f>
        <v>8.30098369412379</v>
      </c>
      <c r="H709" s="17" cm="1">
        <f t="array" ref="H709">SUMPRODUCT(("CT_CWODPLT"=[1]OUT_SyntheticFuels!$C$4:$C$1000)*1,("Var_Fin"=[1]OUT_SyntheticFuels!$B$4:$B$1000)*1,[1]OUT_SyntheticFuels!G$4:G$1000)</f>
        <v>8.3194434360789717</v>
      </c>
      <c r="I709" s="17" cm="1">
        <f t="array" ref="I709">SUMPRODUCT(("CT_CWODPLT"=[1]OUT_SyntheticFuels!$C$4:$C$1000)*1,("Var_Fin"=[1]OUT_SyntheticFuels!$B$4:$B$1000)*1,[1]OUT_SyntheticFuels!H$4:H$1000)</f>
        <v>8.7249070603749157</v>
      </c>
      <c r="J709" s="17" cm="1">
        <f t="array" ref="J709">SUMPRODUCT(("CT_CWODPLT"=[1]OUT_SyntheticFuels!$C$4:$C$1000)*1,("Var_Fin"=[1]OUT_SyntheticFuels!$B$4:$B$1000)*1,[1]OUT_SyntheticFuels!I$4:I$1000)</f>
        <v>9.5491863212995192</v>
      </c>
      <c r="K709" s="17" cm="1">
        <f t="array" ref="K709">SUMPRODUCT(("CT_CWODPLT"=[1]OUT_SyntheticFuels!$C$4:$C$1000)*1,("Var_Fin"=[1]OUT_SyntheticFuels!$B$4:$B$1000)*1,[1]OUT_SyntheticFuels!J$4:J$1000)</f>
        <v>10.171850116607038</v>
      </c>
    </row>
    <row r="710" spans="2:11" x14ac:dyDescent="0.3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7.1222409847977186</v>
      </c>
      <c r="G710" s="18">
        <f t="shared" si="458"/>
        <v>8.30098369412379</v>
      </c>
      <c r="H710" s="18">
        <f t="shared" si="458"/>
        <v>8.3194434360789717</v>
      </c>
      <c r="I710" s="18">
        <f t="shared" si="458"/>
        <v>8.7249070603749157</v>
      </c>
      <c r="J710" s="18">
        <f t="shared" si="458"/>
        <v>9.5491863212995192</v>
      </c>
      <c r="K710" s="18">
        <f t="shared" si="458"/>
        <v>10.171850116607038</v>
      </c>
    </row>
    <row r="711" spans="2:11" x14ac:dyDescent="0.3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0.83999999999999986</v>
      </c>
      <c r="G711" s="14">
        <f t="shared" si="459"/>
        <v>0.84000000000000075</v>
      </c>
      <c r="H711" s="14">
        <f t="shared" si="459"/>
        <v>0.84000000000000019</v>
      </c>
      <c r="I711" s="14">
        <f t="shared" si="459"/>
        <v>0.84000000000000075</v>
      </c>
      <c r="J711" s="14">
        <f t="shared" si="459"/>
        <v>0.83999999999999964</v>
      </c>
      <c r="K711" s="14">
        <f t="shared" si="459"/>
        <v>0.84</v>
      </c>
    </row>
    <row r="712" spans="2:11" x14ac:dyDescent="0.3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3.7484560989239255</v>
      </c>
      <c r="K712" s="17">
        <f t="shared" si="460"/>
        <v>9.4788597042030531</v>
      </c>
    </row>
    <row r="713" spans="2:11" x14ac:dyDescent="0.3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0.15606886908222012</v>
      </c>
      <c r="K713" s="18">
        <f t="shared" si="461"/>
        <v>0.2325812221118235</v>
      </c>
    </row>
    <row r="714" spans="2:11" x14ac:dyDescent="0.3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0.15606886908222012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0.2325812221118235</v>
      </c>
    </row>
    <row r="715" spans="2:11" x14ac:dyDescent="0.3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3.5923872298417052</v>
      </c>
      <c r="K715" s="18">
        <f t="shared" si="463"/>
        <v>9.2462784820912294</v>
      </c>
    </row>
    <row r="716" spans="2:11" x14ac:dyDescent="0.3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2.7538851502761554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8.3076107598533557</v>
      </c>
    </row>
    <row r="717" spans="2:11" x14ac:dyDescent="0.3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0.49441752569801489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0.93863552626654856</v>
      </c>
    </row>
    <row r="718" spans="2:11" x14ac:dyDescent="0.3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0.34408455386753478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3.2195971324953032E-5</v>
      </c>
    </row>
    <row r="719" spans="2:11" x14ac:dyDescent="0.3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6.2495395094449018</v>
      </c>
      <c r="K719" s="17">
        <f t="shared" si="465"/>
        <v>15.966472506844088</v>
      </c>
    </row>
    <row r="720" spans="2:11" x14ac:dyDescent="0.3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6.2495395094449018</v>
      </c>
      <c r="K720" s="18">
        <f t="shared" si="467"/>
        <v>15.966472506844088</v>
      </c>
    </row>
    <row r="721" spans="2:13" x14ac:dyDescent="0.3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0.20268684296392242</v>
      </c>
      <c r="K721" s="18">
        <f t="shared" si="469"/>
        <v>0.30205353521016054</v>
      </c>
    </row>
    <row r="722" spans="2:13" x14ac:dyDescent="0.3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0.20268684296392242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0.30205353521016054</v>
      </c>
    </row>
    <row r="723" spans="2:13" x14ac:dyDescent="0.3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6.0468526664809792</v>
      </c>
      <c r="K723" s="18">
        <f t="shared" si="470"/>
        <v>15.664418971633928</v>
      </c>
    </row>
    <row r="724" spans="2:13" x14ac:dyDescent="0.3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4.7473798907092544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14.323455566715682</v>
      </c>
    </row>
    <row r="725" spans="2:13" x14ac:dyDescent="0.3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0.70631075099716434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1.340907894666499</v>
      </c>
    </row>
    <row r="726" spans="2:13" x14ac:dyDescent="0.3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0.59316202477456059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5.5510251748103201E-5</v>
      </c>
    </row>
    <row r="727" spans="2:13" x14ac:dyDescent="0.3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0.76999999999999924</v>
      </c>
      <c r="K728" s="14">
        <f t="shared" si="472"/>
        <v>0.76999999999999957</v>
      </c>
    </row>
    <row r="729" spans="2:13" x14ac:dyDescent="0.3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0.58008527096506013</v>
      </c>
      <c r="K729" s="16">
        <f t="shared" si="474"/>
        <v>0.58000045597643879</v>
      </c>
      <c r="L729" s="9"/>
      <c r="M729" s="9"/>
    </row>
    <row r="730" spans="2:13" x14ac:dyDescent="0.3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0.69999999999999984</v>
      </c>
      <c r="K730" s="16">
        <f t="shared" si="475"/>
        <v>0.69999999999999951</v>
      </c>
      <c r="L730" s="9"/>
      <c r="M730" s="9"/>
    </row>
    <row r="731" spans="2:13" x14ac:dyDescent="0.3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0.58008527096506024</v>
      </c>
      <c r="K731" s="16">
        <f t="shared" si="476"/>
        <v>0.58000045597078698</v>
      </c>
      <c r="L731" s="9"/>
      <c r="M731" s="9"/>
    </row>
    <row r="732" spans="2:13" x14ac:dyDescent="0.3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0.27233809660762992</v>
      </c>
      <c r="K732" s="17">
        <f t="shared" ref="K732" si="481">K733</f>
        <v>0.69133863269177198</v>
      </c>
      <c r="L732" s="9"/>
      <c r="M732" s="9"/>
    </row>
    <row r="733" spans="2:13" x14ac:dyDescent="0.3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0.27233809660762992</v>
      </c>
      <c r="K733" s="18">
        <f t="shared" ref="K733" si="486">SUM(K737,K739)</f>
        <v>0.69133863269177198</v>
      </c>
      <c r="L733" s="9"/>
      <c r="M733" s="9"/>
    </row>
    <row r="734" spans="2:13" x14ac:dyDescent="0.3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0.20204516182727303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0.53629665504999124</v>
      </c>
      <c r="L734" s="9"/>
      <c r="M734" s="9"/>
    </row>
    <row r="735" spans="2:13" x14ac:dyDescent="0.3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7.009956104251891E-2</v>
      </c>
      <c r="K735" s="18">
        <f>K733-K734-K736</f>
        <v>0.15341986874789298</v>
      </c>
      <c r="L735" s="9"/>
      <c r="M735" s="9"/>
    </row>
    <row r="736" spans="2:13" x14ac:dyDescent="0.3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1.9337373783797683E-4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1.6221088938877483E-3</v>
      </c>
      <c r="L736" s="9"/>
    </row>
    <row r="737" spans="2:13" x14ac:dyDescent="0.3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8.8022842162372196E-3</v>
      </c>
      <c r="K737" s="18">
        <f t="shared" ref="K737" si="492">K738</f>
        <v>1.3117580927106841E-2</v>
      </c>
      <c r="L737" s="9"/>
    </row>
    <row r="738" spans="2:13" x14ac:dyDescent="0.3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8.8022842162372196E-3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1.3117580927106841E-2</v>
      </c>
      <c r="L738" s="9"/>
    </row>
    <row r="739" spans="2:13" x14ac:dyDescent="0.3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0.26353581239139268</v>
      </c>
      <c r="K739" s="18">
        <f t="shared" ref="K739" si="499">SUM(K740:K742)</f>
        <v>0.67822105176466518</v>
      </c>
      <c r="L739" s="9"/>
    </row>
    <row r="740" spans="2:13" x14ac:dyDescent="0.3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0.20183010867361351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0.60894738996335118</v>
      </c>
      <c r="L740" s="9"/>
    </row>
    <row r="741" spans="2:13" x14ac:dyDescent="0.3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3.6488013396513509E-2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6.9271301838471286E-2</v>
      </c>
      <c r="L741" s="9"/>
      <c r="M741" s="9"/>
    </row>
    <row r="742" spans="2:13" x14ac:dyDescent="0.3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2.5217690321265696E-2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2.3599628427017905E-6</v>
      </c>
      <c r="L742" s="9"/>
      <c r="M742" s="9"/>
    </row>
    <row r="743" spans="2:13" x14ac:dyDescent="0.3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6.5303347606251658E-3</v>
      </c>
      <c r="K743" s="18">
        <f t="shared" si="500"/>
        <v>1.0175787148136165E-2</v>
      </c>
    </row>
    <row r="744" spans="2:13" x14ac:dyDescent="0.3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6.5303347606251658E-3</v>
      </c>
      <c r="K744" s="18">
        <f t="shared" si="501"/>
        <v>1.0175787148136165E-2</v>
      </c>
    </row>
    <row r="745" spans="2:13" x14ac:dyDescent="0.3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0.19551482706664783</v>
      </c>
      <c r="K745" s="18">
        <f t="shared" si="504"/>
        <v>0.52612086790185508</v>
      </c>
    </row>
    <row r="746" spans="2:13" x14ac:dyDescent="0.3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0.14973592558858279</v>
      </c>
      <c r="K746" s="18">
        <f t="shared" si="505"/>
        <v>0.47238275556397186</v>
      </c>
    </row>
    <row r="747" spans="2:13" x14ac:dyDescent="0.3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2.7070125932751102E-2</v>
      </c>
      <c r="K747" s="18">
        <f t="shared" si="506"/>
        <v>5.373628162841796E-2</v>
      </c>
    </row>
    <row r="748" spans="2:13" x14ac:dyDescent="0.3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1.8708775545313985E-2</v>
      </c>
      <c r="K748" s="18">
        <f t="shared" si="507"/>
        <v>1.8307094652809816E-6</v>
      </c>
    </row>
    <row r="749" spans="2:13" x14ac:dyDescent="0.3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2.2656993913661456E-3</v>
      </c>
      <c r="K749" s="18">
        <f t="shared" si="508"/>
        <v>2.9110155992452002E-3</v>
      </c>
    </row>
    <row r="750" spans="2:13" x14ac:dyDescent="0.3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2.2656993913661456E-3</v>
      </c>
      <c r="K750" s="18">
        <f t="shared" si="509"/>
        <v>2.9110155992452002E-3</v>
      </c>
    </row>
    <row r="751" spans="2:13" x14ac:dyDescent="0.3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6.7833861651152752E-2</v>
      </c>
      <c r="K751" s="18">
        <f t="shared" si="512"/>
        <v>0.15050885314864779</v>
      </c>
    </row>
    <row r="752" spans="2:13" x14ac:dyDescent="0.3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5.1950873562754477E-2</v>
      </c>
      <c r="K752" s="18">
        <f t="shared" si="513"/>
        <v>0.13513584258816042</v>
      </c>
    </row>
    <row r="753" spans="2:13" x14ac:dyDescent="0.3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9.3919791401578245E-3</v>
      </c>
      <c r="K753" s="18">
        <f t="shared" si="514"/>
        <v>1.5372486844362673E-2</v>
      </c>
    </row>
    <row r="754" spans="2:13" x14ac:dyDescent="0.3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6.4910089482404683E-3</v>
      </c>
      <c r="K754" s="18">
        <f t="shared" si="515"/>
        <v>5.2371612471226831E-7</v>
      </c>
    </row>
    <row r="755" spans="2:13" x14ac:dyDescent="0.3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6.2500642459081136E-6</v>
      </c>
      <c r="K755" s="18">
        <f t="shared" si="516"/>
        <v>3.0778179725476156E-5</v>
      </c>
    </row>
    <row r="756" spans="2:13" x14ac:dyDescent="0.3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6.2500642459081136E-6</v>
      </c>
      <c r="K756" s="18">
        <f t="shared" si="517"/>
        <v>3.0778179725476156E-5</v>
      </c>
    </row>
    <row r="757" spans="2:13" x14ac:dyDescent="0.3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1.8712367359206871E-4</v>
      </c>
      <c r="K757" s="18">
        <f t="shared" si="520"/>
        <v>1.5913307141622722E-3</v>
      </c>
    </row>
    <row r="758" spans="2:13" x14ac:dyDescent="0.3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1.4330952227624649E-4</v>
      </c>
      <c r="K758" s="18">
        <f t="shared" si="521"/>
        <v>1.4287918112189119E-3</v>
      </c>
    </row>
    <row r="759" spans="2:13" x14ac:dyDescent="0.3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2.5908323604580527E-5</v>
      </c>
      <c r="K759" s="18">
        <f t="shared" si="522"/>
        <v>1.6253336569065183E-4</v>
      </c>
    </row>
    <row r="760" spans="2:13" x14ac:dyDescent="0.3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1.7905827711241698E-5</v>
      </c>
      <c r="K760" s="18">
        <f t="shared" si="523"/>
        <v>5.5372527085404815E-9</v>
      </c>
    </row>
    <row r="761" spans="2:13" x14ac:dyDescent="0.3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142.22579270666549</v>
      </c>
      <c r="G761" s="17">
        <f t="shared" si="526"/>
        <v>140.24237684361086</v>
      </c>
      <c r="H761" s="17">
        <f t="shared" si="526"/>
        <v>140.7644394624744</v>
      </c>
      <c r="I761" s="17">
        <f t="shared" si="526"/>
        <v>143.70662212756594</v>
      </c>
      <c r="J761" s="17">
        <f t="shared" si="526"/>
        <v>146.05200260069796</v>
      </c>
      <c r="K761" s="17">
        <f t="shared" si="526"/>
        <v>150.84153116339454</v>
      </c>
    </row>
    <row r="762" spans="2:13" x14ac:dyDescent="0.3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60.070943978714148</v>
      </c>
      <c r="G762" s="18">
        <f>[1]Industry!C$11</f>
        <v>62.331997073461658</v>
      </c>
      <c r="H762" s="18">
        <f>[1]Industry!D$11</f>
        <v>64.015954339502613</v>
      </c>
      <c r="I762" s="18">
        <f>[1]Industry!E$11</f>
        <v>66.84113773247357</v>
      </c>
      <c r="J762" s="18">
        <f>[1]Industry!F$11</f>
        <v>69.200362039199007</v>
      </c>
      <c r="K762" s="18">
        <f>[1]Industry!G$11</f>
        <v>76.386986839986221</v>
      </c>
    </row>
    <row r="763" spans="2:13" x14ac:dyDescent="0.3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11.647474994578616</v>
      </c>
      <c r="G763" s="1">
        <f t="shared" si="528"/>
        <v>12.259516966346553</v>
      </c>
      <c r="H763" s="1">
        <f t="shared" si="528"/>
        <v>12.445788953003976</v>
      </c>
      <c r="I763" s="1">
        <f t="shared" si="528"/>
        <v>13.238684045008512</v>
      </c>
      <c r="J763" s="1">
        <f t="shared" si="528"/>
        <v>13.214535263310566</v>
      </c>
      <c r="K763" s="1">
        <f>K762-K764-K765</f>
        <v>15.474274343740504</v>
      </c>
      <c r="L763" s="1"/>
      <c r="M763" s="1"/>
    </row>
    <row r="764" spans="2:13" x14ac:dyDescent="0.3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0.36007133196452351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0.45146587147983686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1.0109159111758192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1.5069386455301932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1.5203252767297233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1.8441846946388614</v>
      </c>
    </row>
    <row r="765" spans="2:13" x14ac:dyDescent="0.3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48.063397652171005</v>
      </c>
      <c r="G765" s="1">
        <f>[1]Industry!C$11-[1]Industry!C$33</f>
        <v>49.621014235635265</v>
      </c>
      <c r="H765" s="1">
        <f>[1]Industry!D$11-[1]Industry!D$33</f>
        <v>50.559249475322815</v>
      </c>
      <c r="I765" s="1">
        <f>[1]Industry!E$11-[1]Industry!E$33</f>
        <v>52.09551504193486</v>
      </c>
      <c r="J765" s="1">
        <f>[1]Industry!F$11-[1]Industry!F$33</f>
        <v>54.465501499158719</v>
      </c>
      <c r="K765" s="1">
        <f>[1]Industry!G$11-[1]Industry!G$33</f>
        <v>59.068527801606862</v>
      </c>
    </row>
    <row r="766" spans="2:13" x14ac:dyDescent="0.3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11.629058862656983</v>
      </c>
      <c r="G766" s="1">
        <f t="shared" ref="G766:K766" si="529">SUM(G769,G774)</f>
        <v>8.0088974122716348</v>
      </c>
      <c r="H766" s="1">
        <f t="shared" si="529"/>
        <v>7.992676957622427</v>
      </c>
      <c r="I766" s="1">
        <f t="shared" si="529"/>
        <v>6.5569923593278654</v>
      </c>
      <c r="J766" s="1">
        <f t="shared" si="529"/>
        <v>3.5336031111047932</v>
      </c>
      <c r="K766" s="1">
        <f t="shared" si="529"/>
        <v>0.52974668977768868</v>
      </c>
    </row>
    <row r="767" spans="2:13" x14ac:dyDescent="0.3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8.8983854655986026</v>
      </c>
      <c r="G767" s="1">
        <f t="shared" ref="G767:K767" si="530">SUM(G771,G775)</f>
        <v>7.958919168719337</v>
      </c>
      <c r="H767" s="1">
        <f t="shared" si="530"/>
        <v>7.9138032159249914</v>
      </c>
      <c r="I767" s="1">
        <f t="shared" si="530"/>
        <v>6.4835304276752854</v>
      </c>
      <c r="J767" s="1">
        <f t="shared" si="530"/>
        <v>3.4478061865354772</v>
      </c>
      <c r="K767" s="1">
        <f t="shared" si="530"/>
        <v>0.52974668977768868</v>
      </c>
    </row>
    <row r="768" spans="2:13" x14ac:dyDescent="0.3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2.7306733970583803</v>
      </c>
      <c r="G768" s="1">
        <f t="shared" ref="G768:K768" si="531">G773</f>
        <v>4.997824355229756E-2</v>
      </c>
      <c r="H768" s="1">
        <f t="shared" si="531"/>
        <v>7.8873741697436023E-2</v>
      </c>
      <c r="I768" s="1">
        <f t="shared" si="531"/>
        <v>7.3461931652580026E-2</v>
      </c>
      <c r="J768" s="1">
        <f t="shared" si="531"/>
        <v>8.5796924569315855E-2</v>
      </c>
      <c r="K768" s="1">
        <f t="shared" si="531"/>
        <v>0</v>
      </c>
    </row>
    <row r="769" spans="2:11" x14ac:dyDescent="0.3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11.629058862656983</v>
      </c>
      <c r="G769" s="1">
        <f t="shared" ref="G769:K769" si="532">SUM(G770,G772)</f>
        <v>8.0088974122716348</v>
      </c>
      <c r="H769" s="1">
        <f t="shared" si="532"/>
        <v>7.9023605608122347</v>
      </c>
      <c r="I769" s="1">
        <f t="shared" si="532"/>
        <v>6.419226754716381</v>
      </c>
      <c r="J769" s="1">
        <f t="shared" si="532"/>
        <v>2.7386735428913771</v>
      </c>
      <c r="K769" s="1">
        <f t="shared" si="532"/>
        <v>2.1014601298290851E-4</v>
      </c>
    </row>
    <row r="770" spans="2:11" x14ac:dyDescent="0.3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8.8983854655986026</v>
      </c>
      <c r="G770" s="1">
        <f>[1]Industry!C$34</f>
        <v>7.958919168719337</v>
      </c>
      <c r="H770" s="1">
        <f>[1]Industry!D$34</f>
        <v>7.823486819114799</v>
      </c>
      <c r="I770" s="1">
        <f>[1]Industry!E$34</f>
        <v>6.3457648230638011</v>
      </c>
      <c r="J770" s="1">
        <f>[1]Industry!F$34</f>
        <v>2.6528766183220611</v>
      </c>
      <c r="K770" s="1">
        <f>[1]Industry!G$34</f>
        <v>2.1014601298290851E-4</v>
      </c>
    </row>
    <row r="771" spans="2:11" x14ac:dyDescent="0.3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8.8983854655986026</v>
      </c>
      <c r="G771" s="1">
        <f t="shared" ref="G771:K771" si="533">G770</f>
        <v>7.958919168719337</v>
      </c>
      <c r="H771" s="1">
        <f t="shared" si="533"/>
        <v>7.823486819114799</v>
      </c>
      <c r="I771" s="1">
        <f t="shared" si="533"/>
        <v>6.3457648230638011</v>
      </c>
      <c r="J771" s="1">
        <f t="shared" si="533"/>
        <v>2.6528766183220611</v>
      </c>
      <c r="K771" s="1">
        <f t="shared" si="533"/>
        <v>2.1014601298290851E-4</v>
      </c>
    </row>
    <row r="772" spans="2:11" x14ac:dyDescent="0.3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2.7306733970583803</v>
      </c>
      <c r="G772" s="1">
        <f>[1]Industry!C$35</f>
        <v>4.997824355229756E-2</v>
      </c>
      <c r="H772" s="1">
        <f>[1]Industry!D$35</f>
        <v>7.8873741697436023E-2</v>
      </c>
      <c r="I772" s="1">
        <f>[1]Industry!E$35</f>
        <v>7.3461931652580026E-2</v>
      </c>
      <c r="J772" s="1">
        <f>[1]Industry!F$35</f>
        <v>8.5796924569315855E-2</v>
      </c>
      <c r="K772" s="1">
        <f>[1]Industry!G$35</f>
        <v>0</v>
      </c>
    </row>
    <row r="773" spans="2:11" x14ac:dyDescent="0.3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2.7306733970583803</v>
      </c>
      <c r="G773" s="1">
        <f t="shared" ref="G773:K773" si="534">G772</f>
        <v>4.997824355229756E-2</v>
      </c>
      <c r="H773" s="1">
        <f t="shared" si="534"/>
        <v>7.8873741697436023E-2</v>
      </c>
      <c r="I773" s="1">
        <f t="shared" si="534"/>
        <v>7.3461931652580026E-2</v>
      </c>
      <c r="J773" s="1">
        <f t="shared" si="534"/>
        <v>8.5796924569315855E-2</v>
      </c>
      <c r="K773" s="1">
        <f t="shared" si="534"/>
        <v>0</v>
      </c>
    </row>
    <row r="774" spans="2:11" x14ac:dyDescent="0.3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9.0316396810192434E-2</v>
      </c>
      <c r="I774" s="1">
        <f>[1]Industry!E$36</f>
        <v>0.1377656046114841</v>
      </c>
      <c r="J774" s="1">
        <f>[1]Industry!F$36</f>
        <v>0.79492956821341609</v>
      </c>
      <c r="K774" s="1">
        <f>[1]Industry!G$36</f>
        <v>0.52953654376470582</v>
      </c>
    </row>
    <row r="775" spans="2:11" x14ac:dyDescent="0.3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9.0316396810192434E-2</v>
      </c>
      <c r="I775" s="1">
        <f t="shared" si="535"/>
        <v>0.1377656046114841</v>
      </c>
      <c r="J775" s="1">
        <f t="shared" si="535"/>
        <v>0.79492956821341609</v>
      </c>
      <c r="K775" s="1">
        <f t="shared" si="535"/>
        <v>0.52953654376470582</v>
      </c>
    </row>
    <row r="776" spans="2:11" x14ac:dyDescent="0.3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35.990288922511169</v>
      </c>
      <c r="G776" s="1">
        <f>SUM([1]Industry!C$37:C$39)</f>
        <v>32.331169737800828</v>
      </c>
      <c r="H776" s="1">
        <f>SUM([1]Industry!D$37:D$39)</f>
        <v>36.446157427143262</v>
      </c>
      <c r="I776" s="1">
        <f>SUM([1]Industry!E$37:E$39)</f>
        <v>29.106990783981651</v>
      </c>
      <c r="J776" s="1">
        <f>SUM([1]Industry!F$37:F$39)</f>
        <v>20.154816829389098</v>
      </c>
      <c r="K776" s="1">
        <f>SUM([1]Industry!G$37:G$39)</f>
        <v>10.022440521934865</v>
      </c>
    </row>
    <row r="777" spans="2:11" x14ac:dyDescent="0.3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35.319770096285289</v>
      </c>
      <c r="G777" s="1">
        <f>SUM([1]Industry!C$37:C$38)-G778</f>
        <v>31.628530740867944</v>
      </c>
      <c r="H777" s="1">
        <f>SUM([1]Industry!D$37:D$38)-H778</f>
        <v>34.720084466846544</v>
      </c>
      <c r="I777" s="1">
        <f>SUM([1]Industry!E$37:E$38)-I778</f>
        <v>23.652329225192233</v>
      </c>
      <c r="J777" s="1">
        <f>SUM([1]Industry!F$37:F$38)-J778</f>
        <v>14.697408523416057</v>
      </c>
      <c r="K777" s="1">
        <f>SUM([1]Industry!G$37:G$38)-K778</f>
        <v>4.5640871309364535</v>
      </c>
    </row>
    <row r="778" spans="2:11" x14ac:dyDescent="0.3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0.23315462652806548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0.14993381486472318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0.6705188262258801</v>
      </c>
      <c r="G779" s="1">
        <f t="shared" si="540"/>
        <v>0.70263899693288323</v>
      </c>
      <c r="H779" s="1">
        <f t="shared" si="540"/>
        <v>1.7260729602967189</v>
      </c>
      <c r="I779" s="1">
        <f t="shared" si="540"/>
        <v>5.4546615587894181</v>
      </c>
      <c r="J779" s="1">
        <f t="shared" si="540"/>
        <v>5.4574083059730416</v>
      </c>
      <c r="K779" s="1">
        <f t="shared" si="540"/>
        <v>5.4583533909984112</v>
      </c>
    </row>
    <row r="780" spans="2:11" x14ac:dyDescent="0.3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35.266806216358532</v>
      </c>
      <c r="G780" s="1">
        <f>[1]Industry!C$37</f>
        <v>31.765102140833779</v>
      </c>
      <c r="H780" s="1">
        <f>[1]Industry!D$37</f>
        <v>31.579496945095926</v>
      </c>
      <c r="I780" s="1">
        <f>[1]Industry!E$37</f>
        <v>20.615365958199487</v>
      </c>
      <c r="J780" s="1">
        <f>[1]Industry!F$37</f>
        <v>10.912681119567383</v>
      </c>
      <c r="K780" s="1">
        <f>[1]Industry!G$37</f>
        <v>1.3663841143499555</v>
      </c>
    </row>
    <row r="781" spans="2:11" x14ac:dyDescent="0.3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35.035527943296053</v>
      </c>
      <c r="G781" s="1">
        <f>[1]Industry!C$37*G777/SUM(G777:G778)</f>
        <v>31.615231371112035</v>
      </c>
      <c r="H781" s="1">
        <f>[1]Industry!D$37*H777/SUM(H777:H778)</f>
        <v>31.579496945095926</v>
      </c>
      <c r="I781" s="1">
        <f>[1]Industry!E$37*I777/SUM(I777:I778)</f>
        <v>20.615365958199487</v>
      </c>
      <c r="J781" s="1">
        <f>[1]Industry!F$37*J777/SUM(J777:J778)</f>
        <v>10.912681119567383</v>
      </c>
      <c r="K781" s="1">
        <f>[1]Industry!G$37*K777/SUM(K777:K778)</f>
        <v>1.3663841143499555</v>
      </c>
    </row>
    <row r="782" spans="2:11" x14ac:dyDescent="0.3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0.23127827306247895</v>
      </c>
      <c r="G782" s="1">
        <f t="shared" ref="G782:K782" si="545">G780-G781</f>
        <v>0.14987076972174407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3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0.72348270615263621</v>
      </c>
      <c r="G783" s="1">
        <f t="shared" ref="G783:K783" si="546">SUM(G784:G786)</f>
        <v>0.56606759696704889</v>
      </c>
      <c r="H783" s="1">
        <f t="shared" si="546"/>
        <v>4.866660482047334</v>
      </c>
      <c r="I783" s="1">
        <f t="shared" si="546"/>
        <v>8.491624825782166</v>
      </c>
      <c r="J783" s="1">
        <f t="shared" si="546"/>
        <v>9.2421357098217172</v>
      </c>
      <c r="K783" s="1">
        <f t="shared" si="546"/>
        <v>8.6560564075849094</v>
      </c>
    </row>
    <row r="784" spans="2:11" x14ac:dyDescent="0.3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0.28424215298923794</v>
      </c>
      <c r="G784" s="1">
        <f>[1]Industry!C$38*G777/SUM(G777:G778)</f>
        <v>1.3299369755909597E-2</v>
      </c>
      <c r="H784" s="1">
        <f>[1]Industry!D$38*H777/SUM(H777:H778)</f>
        <v>3.1405875217506143</v>
      </c>
      <c r="I784" s="1">
        <f>[1]Industry!E$38*I777/SUM(I777:I778)</f>
        <v>3.0369632669927471</v>
      </c>
      <c r="J784" s="1">
        <f>[1]Industry!F$38*J777/SUM(J777:J778)</f>
        <v>3.7847274038486738</v>
      </c>
      <c r="K784" s="1">
        <f>[1]Industry!G$38*K777/SUM(K777:K778)</f>
        <v>3.1977030165864981</v>
      </c>
    </row>
    <row r="785" spans="2:13" x14ac:dyDescent="0.3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1.8763534655824032E-3</v>
      </c>
      <c r="G785" s="1">
        <f>[1]Industry!C$38-G784</f>
        <v>6.3045142979832255E-5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0.43736419969781587</v>
      </c>
      <c r="G786" s="1">
        <f>[1]Industry!C$39</f>
        <v>0.55270518206815944</v>
      </c>
      <c r="H786" s="1">
        <f>[1]Industry!D$39</f>
        <v>1.7260729602967197</v>
      </c>
      <c r="I786" s="1">
        <f>[1]Industry!E$39</f>
        <v>5.4546615587894189</v>
      </c>
      <c r="J786" s="1">
        <f>[1]Industry!F$39</f>
        <v>5.4574083059730425</v>
      </c>
      <c r="K786" s="1">
        <f>[1]Industry!G$39</f>
        <v>5.4583533909984103</v>
      </c>
    </row>
    <row r="787" spans="2:13" x14ac:dyDescent="0.3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3.5606847865334901</v>
      </c>
      <c r="G787" s="1">
        <f>[1]Industry!C$18</f>
        <v>3.4654000162472762</v>
      </c>
      <c r="H787" s="1">
        <f>[1]Industry!D$18</f>
        <v>0.34836794947038585</v>
      </c>
      <c r="I787" s="1">
        <f>[1]Industry!E$18</f>
        <v>6.8069166612977877E-2</v>
      </c>
      <c r="J787" s="1">
        <f>[1]Industry!F$18</f>
        <v>8.2337867418338304E-2</v>
      </c>
      <c r="K787" s="1">
        <f>[1]Industry!G$18</f>
        <v>2.7570195085192081E-2</v>
      </c>
    </row>
    <row r="788" spans="2:13" x14ac:dyDescent="0.3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3.5606847865334901</v>
      </c>
      <c r="G788" s="1">
        <f t="shared" ref="G788:K788" si="549">G787</f>
        <v>3.4654000162472762</v>
      </c>
      <c r="H788" s="1">
        <f t="shared" si="549"/>
        <v>0.34836794947038585</v>
      </c>
      <c r="I788" s="1">
        <f t="shared" si="549"/>
        <v>6.8069166612977877E-2</v>
      </c>
      <c r="J788" s="1">
        <f t="shared" si="549"/>
        <v>8.2337867418338304E-2</v>
      </c>
      <c r="K788" s="1">
        <f t="shared" si="549"/>
        <v>2.7570195085192081E-2</v>
      </c>
    </row>
    <row r="789" spans="2:13" x14ac:dyDescent="0.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12.729555643640698</v>
      </c>
      <c r="G789" s="1">
        <f>[1]Industry!C$19</f>
        <v>13.639341076194878</v>
      </c>
      <c r="H789" s="1">
        <f>[1]Industry!D$19</f>
        <v>13.374506331977503</v>
      </c>
      <c r="I789" s="1">
        <f>[1]Industry!E$19</f>
        <v>17.605009857853013</v>
      </c>
      <c r="J789" s="1">
        <f>[1]Industry!F$19</f>
        <v>20.908629333060233</v>
      </c>
      <c r="K789" s="1">
        <f>[1]Industry!G$19</f>
        <v>28.658608718829051</v>
      </c>
    </row>
    <row r="790" spans="2:13" x14ac:dyDescent="0.3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5.7851493224501702</v>
      </c>
      <c r="G790" s="1">
        <f t="shared" ref="G790:K790" si="552">SUM(G791:G799)</f>
        <v>5.9726248985902535</v>
      </c>
      <c r="H790" s="1">
        <f t="shared" si="552"/>
        <v>6.3421894410797872</v>
      </c>
      <c r="I790" s="1">
        <f t="shared" si="552"/>
        <v>8.9474632234102653</v>
      </c>
      <c r="J790" s="1">
        <f t="shared" si="552"/>
        <v>10.775507491631</v>
      </c>
      <c r="K790" s="1">
        <f t="shared" si="552"/>
        <v>15.267584611581666</v>
      </c>
      <c r="M790" s="1"/>
    </row>
    <row r="791" spans="2:13" x14ac:dyDescent="0.3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0.94130400946303205</v>
      </c>
      <c r="G791" s="1">
        <f t="shared" ref="G791:K791" si="555">G233</f>
        <v>2.0316492595375637</v>
      </c>
      <c r="H791" s="1">
        <f t="shared" si="555"/>
        <v>0.51270122787054706</v>
      </c>
      <c r="I791" s="1">
        <f t="shared" si="555"/>
        <v>1.0006922745681224</v>
      </c>
      <c r="J791" s="1">
        <f t="shared" si="555"/>
        <v>0.27357315770227586</v>
      </c>
      <c r="K791" s="1">
        <f t="shared" si="555"/>
        <v>0.22979172396486164</v>
      </c>
    </row>
    <row r="792" spans="2:13" x14ac:dyDescent="0.3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2.2116453304224595</v>
      </c>
      <c r="G792" s="1">
        <f t="shared" ref="G792:K792" si="556">G239</f>
        <v>0.27177275425386865</v>
      </c>
      <c r="H792" s="1">
        <f t="shared" si="556"/>
        <v>0.22229880546066563</v>
      </c>
      <c r="I792" s="1">
        <f t="shared" si="556"/>
        <v>0.4259253080328827</v>
      </c>
      <c r="J792" s="1">
        <f t="shared" si="556"/>
        <v>0.70893095768632852</v>
      </c>
      <c r="K792" s="1">
        <f t="shared" si="556"/>
        <v>0.44353264639705037</v>
      </c>
    </row>
    <row r="793" spans="2:13" x14ac:dyDescent="0.3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0.23752425704422125</v>
      </c>
      <c r="K793" s="1">
        <f t="shared" si="557"/>
        <v>0.25880671525081578</v>
      </c>
    </row>
    <row r="794" spans="2:13" x14ac:dyDescent="0.3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3.214034649206305E-2</v>
      </c>
      <c r="J794" s="1">
        <f t="shared" si="558"/>
        <v>0.15901635374516959</v>
      </c>
      <c r="K794" s="1">
        <f t="shared" si="558"/>
        <v>2.7017143791151686E-2</v>
      </c>
    </row>
    <row r="795" spans="2:13" x14ac:dyDescent="0.3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1.9424397158962279</v>
      </c>
      <c r="G795" s="1">
        <f t="shared" ref="G795:K795" si="559">G272</f>
        <v>1.8661156807408263</v>
      </c>
      <c r="H795" s="1">
        <f t="shared" si="559"/>
        <v>2.5573305353906663</v>
      </c>
      <c r="I795" s="1">
        <f t="shared" si="559"/>
        <v>2.2504093359959945</v>
      </c>
      <c r="J795" s="1">
        <f t="shared" si="559"/>
        <v>0.42381760806736501</v>
      </c>
      <c r="K795" s="1">
        <f t="shared" si="559"/>
        <v>2.2323041642559049E-2</v>
      </c>
    </row>
    <row r="796" spans="2:13" x14ac:dyDescent="0.3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1.1265106151207813</v>
      </c>
      <c r="K796" s="1">
        <f t="shared" si="560"/>
        <v>1.9896447878227532</v>
      </c>
    </row>
    <row r="797" spans="2:13" x14ac:dyDescent="0.3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0.68976026666845069</v>
      </c>
      <c r="G797" s="1">
        <f t="shared" ref="G797:K797" si="561">G281</f>
        <v>1.8030872040579951</v>
      </c>
      <c r="H797" s="1">
        <f t="shared" si="561"/>
        <v>3.0498588723579081</v>
      </c>
      <c r="I797" s="1">
        <f t="shared" si="561"/>
        <v>5.1591999854592627</v>
      </c>
      <c r="J797" s="1">
        <f t="shared" si="561"/>
        <v>6.0984284632355141</v>
      </c>
      <c r="K797" s="1">
        <f t="shared" si="561"/>
        <v>8.604380262316802E-2</v>
      </c>
    </row>
    <row r="798" spans="2:13" x14ac:dyDescent="0.3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1.2897036890125468</v>
      </c>
      <c r="K798" s="1">
        <f t="shared" si="562"/>
        <v>11.926703911014059</v>
      </c>
    </row>
    <row r="799" spans="2:13" x14ac:dyDescent="0.3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7.9095972861941061E-2</v>
      </c>
      <c r="J799" s="1">
        <f t="shared" si="563"/>
        <v>0.45800239001679854</v>
      </c>
      <c r="K799" s="1">
        <f t="shared" si="563"/>
        <v>0.28372083907524959</v>
      </c>
      <c r="M799" s="1"/>
    </row>
    <row r="800" spans="2:13" x14ac:dyDescent="0.3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7.1204553931630254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7.6293608388864911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7.3117453369762604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8.3856012560632358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10.332410413868867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12.726995947975945</v>
      </c>
    </row>
    <row r="801" spans="2:11" x14ac:dyDescent="0.3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9.0027811824224102</v>
      </c>
      <c r="G801" s="1">
        <f t="shared" ref="G801:K801" si="564">G802</f>
        <v>10.610447842879761</v>
      </c>
      <c r="H801" s="1">
        <f t="shared" si="564"/>
        <v>9.7283400153211623</v>
      </c>
      <c r="I801" s="1">
        <f t="shared" si="564"/>
        <v>12.261735004792099</v>
      </c>
      <c r="J801" s="1">
        <f t="shared" si="564"/>
        <v>12.195361204647709</v>
      </c>
      <c r="K801" s="1">
        <f t="shared" si="564"/>
        <v>9.2526562432472339</v>
      </c>
    </row>
    <row r="802" spans="2:11" x14ac:dyDescent="0.3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9.0027811824224102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10.610447842879761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9.7283400153211623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12.261735004792099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12.195361204647709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9.2526562432472339</v>
      </c>
    </row>
    <row r="803" spans="2:11" x14ac:dyDescent="0.3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0.62664808773164293</v>
      </c>
      <c r="G803" s="1">
        <f t="shared" ref="G803:K803" si="566">G804</f>
        <v>0.73805530587954671</v>
      </c>
      <c r="H803" s="1">
        <f t="shared" si="566"/>
        <v>0.75710957617619135</v>
      </c>
      <c r="I803" s="1">
        <f t="shared" si="566"/>
        <v>0.94863482657383447</v>
      </c>
      <c r="J803" s="1">
        <f t="shared" si="566"/>
        <v>1.2897856661324858</v>
      </c>
      <c r="K803" s="1">
        <f t="shared" si="566"/>
        <v>1.6624773514271158</v>
      </c>
    </row>
    <row r="804" spans="2:11" x14ac:dyDescent="0.3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0.62664808773164293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0.73805530587954671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0.75710957617619135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0.94863482657383447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1.2897856661324858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1.6624773514271158</v>
      </c>
    </row>
    <row r="805" spans="2:11" x14ac:dyDescent="0.3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7.7989023785484388</v>
      </c>
      <c r="G805" s="1">
        <f>[1]Industry!C$21</f>
        <v>8.0810017200390281</v>
      </c>
      <c r="H805" s="1">
        <f>[1]Industry!D$21</f>
        <v>5.6089399347150053</v>
      </c>
      <c r="I805" s="1">
        <f>[1]Industry!E$21</f>
        <v>5.5443009327620416</v>
      </c>
      <c r="J805" s="1">
        <f>[1]Industry!F$21</f>
        <v>5.4373250071489094</v>
      </c>
      <c r="K805" s="1">
        <f>[1]Industry!G$21</f>
        <v>5.6733259047290999E-2</v>
      </c>
    </row>
    <row r="806" spans="2:11" x14ac:dyDescent="0.3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7.7989023785484388</v>
      </c>
      <c r="G806" s="1">
        <f t="shared" ref="G806:K806" si="568">G805</f>
        <v>8.0810017200390281</v>
      </c>
      <c r="H806" s="1">
        <f t="shared" si="568"/>
        <v>5.6089399347150053</v>
      </c>
      <c r="I806" s="1">
        <f t="shared" si="568"/>
        <v>5.5443009327620416</v>
      </c>
      <c r="J806" s="1">
        <f t="shared" si="568"/>
        <v>5.4373250071489094</v>
      </c>
      <c r="K806" s="1">
        <f t="shared" si="568"/>
        <v>5.6733259047290999E-2</v>
      </c>
    </row>
    <row r="807" spans="2:11" x14ac:dyDescent="0.3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7.7989023785484388</v>
      </c>
      <c r="G808" s="1">
        <f t="shared" ref="G808:K808" si="569">G806</f>
        <v>8.0810017200390281</v>
      </c>
      <c r="H808" s="1">
        <f t="shared" si="569"/>
        <v>5.6089399347150053</v>
      </c>
      <c r="I808" s="1">
        <f t="shared" si="569"/>
        <v>5.5443009327620416</v>
      </c>
      <c r="J808" s="1">
        <f t="shared" si="569"/>
        <v>5.4373250071489094</v>
      </c>
      <c r="K808" s="1">
        <f t="shared" si="569"/>
        <v>5.6733259047290999E-2</v>
      </c>
    </row>
    <row r="809" spans="2:11" x14ac:dyDescent="0.3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0.13222272859303036</v>
      </c>
      <c r="I809" s="1">
        <f>[1]Industry!E$22</f>
        <v>0.13501856761291817</v>
      </c>
      <c r="J809" s="1">
        <f>[1]Industry!F$22</f>
        <v>0.13919995661638368</v>
      </c>
      <c r="K809" s="1">
        <f>[1]Industry!G$22</f>
        <v>0.13990319563544668</v>
      </c>
    </row>
    <row r="810" spans="2:11" x14ac:dyDescent="0.3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0.13222272859303036</v>
      </c>
      <c r="I810" s="1">
        <f t="shared" si="572"/>
        <v>0.13501856761291817</v>
      </c>
      <c r="J810" s="1">
        <f t="shared" si="572"/>
        <v>0.13919995661638368</v>
      </c>
      <c r="K810" s="1">
        <f t="shared" si="572"/>
        <v>0.13990319563544668</v>
      </c>
    </row>
    <row r="811" spans="2:11" x14ac:dyDescent="0.3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1.2245909685988597E-2</v>
      </c>
      <c r="I811" s="1">
        <f>[1]Industry!E$23</f>
        <v>1.1038139078372595</v>
      </c>
      <c r="J811" s="1">
        <f>[1]Industry!F$23</f>
        <v>9.3412579234041324</v>
      </c>
      <c r="K811" s="1">
        <f>[1]Industry!G$23</f>
        <v>19.427003755462156</v>
      </c>
    </row>
    <row r="812" spans="2:11" x14ac:dyDescent="0.3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1.2245909685988597E-2</v>
      </c>
      <c r="I812" s="1">
        <f t="shared" si="575"/>
        <v>1.1038139078372595</v>
      </c>
      <c r="J812" s="1">
        <f t="shared" si="575"/>
        <v>9.3412579234041324</v>
      </c>
      <c r="K812" s="1">
        <f t="shared" si="575"/>
        <v>19.427003755462156</v>
      </c>
    </row>
    <row r="813" spans="2:11" x14ac:dyDescent="0.3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0.74930130601501244</v>
      </c>
      <c r="G813" s="1">
        <f>[1]Industry!C$24</f>
        <v>0.95057831217096755</v>
      </c>
      <c r="H813" s="1">
        <f>[1]Industry!D$24</f>
        <v>2.3479182922668245</v>
      </c>
      <c r="I813" s="1">
        <f>[1]Industry!E$24</f>
        <v>3.5349189877387239</v>
      </c>
      <c r="J813" s="1">
        <f>[1]Industry!F$24</f>
        <v>3.7693236625768676</v>
      </c>
      <c r="K813" s="1">
        <f>[1]Industry!G$24</f>
        <v>4.6774043929622744</v>
      </c>
    </row>
    <row r="814" spans="2:11" x14ac:dyDescent="0.3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0.74930130601501244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0.95057831217096755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2.1657593780999758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3.3209411427151987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3.5371175369817873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4.5170346199695457</v>
      </c>
    </row>
    <row r="815" spans="2:11" x14ac:dyDescent="0.3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0.18215891416684871</v>
      </c>
      <c r="I815" s="1">
        <f t="shared" si="580"/>
        <v>0.21397784502352524</v>
      </c>
      <c r="J815" s="1">
        <f t="shared" si="580"/>
        <v>0.23220612559508025</v>
      </c>
      <c r="K815" s="1">
        <f t="shared" si="580"/>
        <v>0.1603697729927287</v>
      </c>
    </row>
    <row r="816" spans="2:11" x14ac:dyDescent="0.3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72.71460713047307</v>
      </c>
      <c r="G816" s="17">
        <f>[1]Industry!C$71</f>
        <v>74.046527070287368</v>
      </c>
      <c r="H816" s="17">
        <f>[1]Industry!D$71</f>
        <v>75.429827299955207</v>
      </c>
      <c r="I816" s="17">
        <f>[1]Industry!E$71</f>
        <v>76.903268833565036</v>
      </c>
      <c r="J816" s="17">
        <f>[1]Industry!F$71</f>
        <v>79.899418878932096</v>
      </c>
      <c r="K816" s="17">
        <f>[1]Industry!G$71</f>
        <v>83.622278005451079</v>
      </c>
    </row>
    <row r="817" spans="2:13" x14ac:dyDescent="0.3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58.98711243428788</v>
      </c>
      <c r="G817" s="18">
        <f t="shared" ref="G817:K817" si="581">SUM(G818:G820)</f>
        <v>61.358595788406355</v>
      </c>
      <c r="H817" s="18">
        <f t="shared" si="581"/>
        <v>64.23684473694226</v>
      </c>
      <c r="I817" s="18">
        <f t="shared" si="581"/>
        <v>68.119468113231036</v>
      </c>
      <c r="J817" s="18">
        <f t="shared" si="581"/>
        <v>70.701037368838726</v>
      </c>
      <c r="K817" s="18">
        <f t="shared" si="581"/>
        <v>76.466354564947466</v>
      </c>
    </row>
    <row r="818" spans="2:13" x14ac:dyDescent="0.3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9.8143421441373491</v>
      </c>
      <c r="G818" s="1">
        <f>[1]Industry!C$55</f>
        <v>10.335537369120297</v>
      </c>
      <c r="H818" s="1">
        <f>[1]Industry!D$55</f>
        <v>10.500919972343649</v>
      </c>
      <c r="I818" s="1">
        <f>[1]Industry!E$55</f>
        <v>11.184703645814018</v>
      </c>
      <c r="J818" s="1">
        <f>[1]Industry!F$55</f>
        <v>11.193831784583239</v>
      </c>
      <c r="K818" s="1">
        <f>[1]Industry!G$55</f>
        <v>13.142602411714131</v>
      </c>
      <c r="L818" s="1"/>
      <c r="M818" s="1"/>
    </row>
    <row r="819" spans="2:13" x14ac:dyDescent="0.3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1.1093726379795359</v>
      </c>
      <c r="G819" s="1">
        <f>[1]Industry!C$56</f>
        <v>1.4020441836508044</v>
      </c>
      <c r="H819" s="1">
        <f>[1]Industry!D$56</f>
        <v>3.1766752892757952</v>
      </c>
      <c r="I819" s="1">
        <f>[1]Industry!E$56</f>
        <v>4.8278797882453919</v>
      </c>
      <c r="J819" s="1">
        <f>[1]Industry!F$56</f>
        <v>5.0574428137115106</v>
      </c>
      <c r="K819" s="1">
        <f>[1]Industry!G$56</f>
        <v>6.3612193146084071</v>
      </c>
    </row>
    <row r="820" spans="2:13" x14ac:dyDescent="0.3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49.621014235635251</v>
      </c>
      <c r="H820" s="1">
        <f>[1]Industry!D$3-([1]Industry!D$6-[1]Industry!D$70)</f>
        <v>50.559249475322808</v>
      </c>
      <c r="I820" s="1">
        <f>[1]Industry!E$3-([1]Industry!E$6-[1]Industry!E$70)</f>
        <v>52.106884679171628</v>
      </c>
      <c r="J820" s="1">
        <f>[1]Industry!F$3-([1]Industry!F$6-[1]Industry!F$70)</f>
        <v>54.449762770543977</v>
      </c>
      <c r="K820" s="1">
        <f>[1]Industry!G$3-([1]Industry!G$6-[1]Industry!G$70)</f>
        <v>56.962532838624931</v>
      </c>
    </row>
    <row r="821" spans="2:13" x14ac:dyDescent="0.3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8.7644342881961599</v>
      </c>
      <c r="G821" s="1">
        <f t="shared" ref="G821:K821" si="583">SUM(G822:G823)</f>
        <v>6.2317063512415203</v>
      </c>
      <c r="H821" s="1">
        <f t="shared" si="583"/>
        <v>6.231471627617859</v>
      </c>
      <c r="I821" s="1">
        <f t="shared" si="583"/>
        <v>5.1322166324374008</v>
      </c>
      <c r="J821" s="1">
        <f t="shared" si="583"/>
        <v>2.7844226547474378</v>
      </c>
      <c r="K821" s="1">
        <f t="shared" si="583"/>
        <v>0.42185235153186995</v>
      </c>
    </row>
    <row r="822" spans="2:13" x14ac:dyDescent="0.3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6.9181577376100636</v>
      </c>
      <c r="G822" s="1">
        <f>[1]Industry!C$57</f>
        <v>6.1977686249573329</v>
      </c>
      <c r="H822" s="1">
        <f>[1]Industry!D$57</f>
        <v>6.1775663547765172</v>
      </c>
      <c r="I822" s="1">
        <f>[1]Industry!E$57</f>
        <v>5.0814728031483813</v>
      </c>
      <c r="J822" s="1">
        <f>[1]Industry!F$57</f>
        <v>2.7239036490793564</v>
      </c>
      <c r="K822" s="1">
        <f>[1]Industry!G$57</f>
        <v>0.42185235153186995</v>
      </c>
    </row>
    <row r="823" spans="2:13" x14ac:dyDescent="0.3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1.8462765505860963</v>
      </c>
      <c r="G823" s="1">
        <f>[1]Industry!C$58</f>
        <v>3.3937726284187675E-2</v>
      </c>
      <c r="H823" s="1">
        <f>[1]Industry!D$58</f>
        <v>5.3905272841341487E-2</v>
      </c>
      <c r="I823" s="1">
        <f>[1]Industry!E$58</f>
        <v>5.0743829289019687E-2</v>
      </c>
      <c r="J823" s="1">
        <f>[1]Industry!F$58</f>
        <v>6.0519005668081174E-2</v>
      </c>
      <c r="K823" s="1">
        <f>[1]Industry!G$58</f>
        <v>0</v>
      </c>
    </row>
    <row r="824" spans="2:13" x14ac:dyDescent="0.3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28.931188778009059</v>
      </c>
      <c r="G824" s="1">
        <f t="shared" ref="G824:K824" si="584">SUM(G825:G827)</f>
        <v>25.997135071145166</v>
      </c>
      <c r="H824" s="1">
        <f t="shared" si="584"/>
        <v>29.469975899946029</v>
      </c>
      <c r="I824" s="1">
        <f t="shared" si="584"/>
        <v>23.353127478681824</v>
      </c>
      <c r="J824" s="1">
        <f t="shared" si="584"/>
        <v>16.171257750217968</v>
      </c>
      <c r="K824" s="1">
        <f t="shared" si="584"/>
        <v>7.8757110919254121</v>
      </c>
    </row>
    <row r="825" spans="2:13" x14ac:dyDescent="0.3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28.620222832023913</v>
      </c>
      <c r="G825" s="1">
        <f>[1]Industry!C$59</f>
        <v>25.604161686694706</v>
      </c>
      <c r="H825" s="1">
        <f>[1]Industry!D$59</f>
        <v>27.854848406338434</v>
      </c>
      <c r="I825" s="1">
        <f>[1]Industry!E$59</f>
        <v>19.028870598967838</v>
      </c>
      <c r="J825" s="1">
        <f>[1]Industry!F$59</f>
        <v>11.825679692547991</v>
      </c>
      <c r="K825" s="1">
        <f>[1]Industry!G$59</f>
        <v>3.6353930625491051</v>
      </c>
    </row>
    <row r="826" spans="2:13" x14ac:dyDescent="0.3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0.38788961883662754</v>
      </c>
      <c r="I826" s="1">
        <f>[1]Industry!E$60</f>
        <v>0.44599251141470453</v>
      </c>
      <c r="J826" s="1">
        <f>[1]Industry!F$60</f>
        <v>0.46536075212314537</v>
      </c>
      <c r="K826" s="1">
        <f>[1]Industry!G$60</f>
        <v>0.31030358785745188</v>
      </c>
    </row>
    <row r="827" spans="2:13" x14ac:dyDescent="0.3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0.31096594598514693</v>
      </c>
      <c r="G827" s="1">
        <f>[1]Industry!C$68</f>
        <v>0.39297338445046098</v>
      </c>
      <c r="H827" s="1">
        <f>[1]Industry!D$68</f>
        <v>1.2272378747709671</v>
      </c>
      <c r="I827" s="1">
        <f>[1]Industry!E$68</f>
        <v>3.8782643682992801</v>
      </c>
      <c r="J827" s="1">
        <f>[1]Industry!F$68</f>
        <v>3.8802173055468336</v>
      </c>
      <c r="K827" s="1">
        <f>[1]Industry!G$68</f>
        <v>3.9300144415188552</v>
      </c>
    </row>
    <row r="828" spans="2:13" x14ac:dyDescent="0.3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2.3678553830447724</v>
      </c>
      <c r="G828" s="1">
        <f t="shared" ref="G828:K828" si="587">G829</f>
        <v>2.3079564108206863</v>
      </c>
      <c r="H828" s="1">
        <f t="shared" si="587"/>
        <v>0.2325356062714827</v>
      </c>
      <c r="I828" s="1">
        <f t="shared" si="587"/>
        <v>4.5606341630695185E-2</v>
      </c>
      <c r="J828" s="1">
        <f t="shared" si="587"/>
        <v>5.5578060507378312E-2</v>
      </c>
      <c r="K828" s="1">
        <f t="shared" si="587"/>
        <v>1.8747732657930595E-2</v>
      </c>
    </row>
    <row r="829" spans="2:13" x14ac:dyDescent="0.3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2.3678553830447724</v>
      </c>
      <c r="G829" s="1">
        <f>[1]Industry!C$61</f>
        <v>2.3079564108206863</v>
      </c>
      <c r="H829" s="1">
        <f>[1]Industry!D$61</f>
        <v>0.2325356062714827</v>
      </c>
      <c r="I829" s="1">
        <f>[1]Industry!E$61</f>
        <v>4.5606341630695185E-2</v>
      </c>
      <c r="J829" s="1">
        <f>[1]Industry!F$61</f>
        <v>5.5578060507378312E-2</v>
      </c>
      <c r="K829" s="1">
        <f>[1]Industry!G$61</f>
        <v>1.8747732657930595E-2</v>
      </c>
    </row>
    <row r="830" spans="2:13" x14ac:dyDescent="0.3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11.768172023009798</v>
      </c>
      <c r="G830" s="1">
        <f t="shared" ref="G830:K830" si="588">G831+G841</f>
        <v>12.63625434255691</v>
      </c>
      <c r="H830" s="1">
        <f t="shared" si="588"/>
        <v>12.43062083367564</v>
      </c>
      <c r="I830" s="1">
        <f t="shared" si="588"/>
        <v>16.449712267543866</v>
      </c>
      <c r="J830" s="1">
        <f t="shared" si="588"/>
        <v>19.845820729708063</v>
      </c>
      <c r="K830" s="1">
        <f t="shared" si="588"/>
        <v>26.535913533868197</v>
      </c>
    </row>
    <row r="831" spans="2:13" x14ac:dyDescent="0.3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5.1854800347963961</v>
      </c>
      <c r="G831" s="1">
        <f>[1]Industry!C$62</f>
        <v>5.5679844391395026</v>
      </c>
      <c r="H831" s="1">
        <f>[1]Industry!D$62</f>
        <v>5.6348908336054793</v>
      </c>
      <c r="I831" s="1">
        <f>[1]Industry!E$62</f>
        <v>8.6144012415143116</v>
      </c>
      <c r="J831" s="1">
        <f>[1]Industry!F$62</f>
        <v>10.089160328349632</v>
      </c>
      <c r="K831" s="1">
        <f>[1]Industry!G$62</f>
        <v>14.445267383291043</v>
      </c>
      <c r="M831" s="1"/>
    </row>
    <row r="832" spans="2:13" x14ac:dyDescent="0.3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0.84373157470671201</v>
      </c>
      <c r="G832" s="1">
        <f t="shared" ref="G832:K832" si="589">IFERROR(G791/G$790,0)*G$831</f>
        <v>1.8940066813110124</v>
      </c>
      <c r="H832" s="1">
        <f t="shared" si="589"/>
        <v>0.45552336084337325</v>
      </c>
      <c r="I832" s="1">
        <f t="shared" si="589"/>
        <v>0.96344232517871364</v>
      </c>
      <c r="J832" s="1">
        <f t="shared" si="589"/>
        <v>0.25614788461098842</v>
      </c>
      <c r="K832" s="1">
        <f t="shared" si="589"/>
        <v>0.21741506463450713</v>
      </c>
    </row>
    <row r="833" spans="2:13" x14ac:dyDescent="0.3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1.9823935504052195</v>
      </c>
      <c r="G833" s="1">
        <f t="shared" si="590"/>
        <v>0.25336037209113843</v>
      </c>
      <c r="H833" s="1">
        <f t="shared" si="590"/>
        <v>0.19750742434437379</v>
      </c>
      <c r="I833" s="1">
        <f t="shared" si="590"/>
        <v>0.41007058768467125</v>
      </c>
      <c r="J833" s="1">
        <f t="shared" si="590"/>
        <v>0.66377552049246447</v>
      </c>
      <c r="K833" s="1">
        <f t="shared" si="590"/>
        <v>0.41964382929071153</v>
      </c>
    </row>
    <row r="834" spans="2:13" x14ac:dyDescent="0.3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0.22239512274039086</v>
      </c>
      <c r="K834" s="1">
        <f t="shared" si="590"/>
        <v>0.24486729875748192</v>
      </c>
    </row>
    <row r="835" spans="2:13" x14ac:dyDescent="0.3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3.0943948447815024E-2</v>
      </c>
      <c r="J835" s="1">
        <f t="shared" si="590"/>
        <v>0.1488877891840007</v>
      </c>
      <c r="K835" s="1">
        <f t="shared" si="590"/>
        <v>2.5561991364367948E-2</v>
      </c>
    </row>
    <row r="836" spans="2:13" x14ac:dyDescent="0.3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1.741092892189946</v>
      </c>
      <c r="G836" s="1">
        <f t="shared" si="590"/>
        <v>1.7396878672979545</v>
      </c>
      <c r="H836" s="1">
        <f t="shared" si="590"/>
        <v>2.2721299207862895</v>
      </c>
      <c r="I836" s="1">
        <f t="shared" si="590"/>
        <v>2.1666396937176207</v>
      </c>
      <c r="J836" s="1">
        <f t="shared" si="590"/>
        <v>0.39682249778864703</v>
      </c>
      <c r="K836" s="1">
        <f t="shared" si="590"/>
        <v>2.1120715132011966E-2</v>
      </c>
    </row>
    <row r="837" spans="2:13" x14ac:dyDescent="0.3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1.0547573946163178</v>
      </c>
      <c r="K837" s="1">
        <f t="shared" si="590"/>
        <v>1.8824818521764579</v>
      </c>
    </row>
    <row r="838" spans="2:13" x14ac:dyDescent="0.3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0.61826201749451848</v>
      </c>
      <c r="G838" s="1">
        <f t="shared" si="590"/>
        <v>1.6809295184393975</v>
      </c>
      <c r="H838" s="1">
        <f t="shared" si="590"/>
        <v>2.7097301276314427</v>
      </c>
      <c r="I838" s="1">
        <f t="shared" si="590"/>
        <v>4.9671529963575063</v>
      </c>
      <c r="J838" s="1">
        <f t="shared" si="590"/>
        <v>5.7099883754283365</v>
      </c>
      <c r="K838" s="1">
        <f t="shared" si="590"/>
        <v>8.1409454552747271E-2</v>
      </c>
    </row>
    <row r="839" spans="2:13" x14ac:dyDescent="0.3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1.2075558672867699</v>
      </c>
      <c r="K839" s="1">
        <f t="shared" si="590"/>
        <v>11.284327637866816</v>
      </c>
    </row>
    <row r="840" spans="2:13" x14ac:dyDescent="0.3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7.6151690127985783E-2</v>
      </c>
      <c r="J840" s="1">
        <f t="shared" si="590"/>
        <v>0.42882987620171731</v>
      </c>
      <c r="K840" s="1">
        <f t="shared" si="590"/>
        <v>0.26843953951594235</v>
      </c>
      <c r="M840" s="1"/>
    </row>
    <row r="841" spans="2:13" x14ac:dyDescent="0.3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6.5826919882134023</v>
      </c>
      <c r="G841" s="1">
        <f>[1]Industry!C$63</f>
        <v>7.0682699034174075</v>
      </c>
      <c r="H841" s="1">
        <f>[1]Industry!D$63</f>
        <v>6.7957300000701606</v>
      </c>
      <c r="I841" s="1">
        <f>[1]Industry!E$63</f>
        <v>7.8353110260295527</v>
      </c>
      <c r="J841" s="1">
        <f>[1]Industry!F$63</f>
        <v>9.756660401358431</v>
      </c>
      <c r="K841" s="1">
        <f>[1]Industry!G$63</f>
        <v>12.090646150577154</v>
      </c>
    </row>
    <row r="842" spans="2:13" x14ac:dyDescent="0.3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5.3116408976292222</v>
      </c>
      <c r="G842" s="1">
        <f t="shared" ref="G842:K842" si="591">G843</f>
        <v>6.2672378591943083</v>
      </c>
      <c r="H842" s="1">
        <f t="shared" si="591"/>
        <v>5.7559345090650202</v>
      </c>
      <c r="I842" s="1">
        <f t="shared" si="591"/>
        <v>7.2752961028433072</v>
      </c>
      <c r="J842" s="1">
        <f t="shared" si="591"/>
        <v>7.276565518773138</v>
      </c>
      <c r="K842" s="1">
        <f t="shared" si="591"/>
        <v>5.55159374594834</v>
      </c>
    </row>
    <row r="843" spans="2:13" x14ac:dyDescent="0.3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5.3116408976292222</v>
      </c>
      <c r="G843" s="1">
        <f>[1]Industry!C$64</f>
        <v>6.2672378591943083</v>
      </c>
      <c r="H843" s="1">
        <f>[1]Industry!D$64</f>
        <v>5.7559345090650202</v>
      </c>
      <c r="I843" s="1">
        <f>[1]Industry!E$64</f>
        <v>7.2752961028433072</v>
      </c>
      <c r="J843" s="1">
        <f>[1]Industry!F$64</f>
        <v>7.276565518773138</v>
      </c>
      <c r="K843" s="1">
        <f>[1]Industry!G$64</f>
        <v>5.55159374594834</v>
      </c>
    </row>
    <row r="844" spans="2:13" x14ac:dyDescent="0.3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0.46215296470208672</v>
      </c>
      <c r="G844" s="1">
        <f t="shared" ref="G844:K844" si="592">G845</f>
        <v>0.5449308341743988</v>
      </c>
      <c r="H844" s="1">
        <f t="shared" si="592"/>
        <v>0.55994562404697534</v>
      </c>
      <c r="I844" s="1">
        <f t="shared" si="592"/>
        <v>0.70357082970892759</v>
      </c>
      <c r="J844" s="1">
        <f t="shared" si="592"/>
        <v>0.9619651426571455</v>
      </c>
      <c r="K844" s="1">
        <f t="shared" si="592"/>
        <v>1.2468580135703364</v>
      </c>
    </row>
    <row r="845" spans="2:13" x14ac:dyDescent="0.3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0.46215296470208672</v>
      </c>
      <c r="G845" s="1">
        <f>[1]Industry!C$65</f>
        <v>0.5449308341743988</v>
      </c>
      <c r="H845" s="1">
        <f>[1]Industry!D$65</f>
        <v>0.55994562404697534</v>
      </c>
      <c r="I845" s="1">
        <f>[1]Industry!E$65</f>
        <v>0.70357082970892759</v>
      </c>
      <c r="J845" s="1">
        <f>[1]Industry!F$65</f>
        <v>0.9619651426571455</v>
      </c>
      <c r="K845" s="1">
        <f>[1]Industry!G$65</f>
        <v>1.2468580135703364</v>
      </c>
    </row>
    <row r="846" spans="2:13" x14ac:dyDescent="0.3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4.1178204558735745</v>
      </c>
      <c r="G846" s="1">
        <f t="shared" ref="G846:K846" si="593">G847</f>
        <v>4.2667689081806062</v>
      </c>
      <c r="H846" s="1">
        <f t="shared" si="593"/>
        <v>2.9615202855295211</v>
      </c>
      <c r="I846" s="1">
        <f t="shared" si="593"/>
        <v>2.9273908924983587</v>
      </c>
      <c r="J846" s="1">
        <f t="shared" si="593"/>
        <v>2.870907603774624</v>
      </c>
      <c r="K846" s="1">
        <f t="shared" si="593"/>
        <v>3.0862892921726285E-2</v>
      </c>
    </row>
    <row r="847" spans="2:13" x14ac:dyDescent="0.3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4.1178204558735745</v>
      </c>
      <c r="G847" s="1">
        <f>[1]Industry!C$66</f>
        <v>4.2667689081806062</v>
      </c>
      <c r="H847" s="1">
        <f>[1]Industry!D$66</f>
        <v>2.9615202855295211</v>
      </c>
      <c r="I847" s="1">
        <f>[1]Industry!E$66</f>
        <v>2.9273908924983587</v>
      </c>
      <c r="J847" s="1">
        <f>[1]Industry!F$66</f>
        <v>2.870907603774624</v>
      </c>
      <c r="K847" s="1">
        <f>[1]Industry!G$66</f>
        <v>3.0862892921726285E-2</v>
      </c>
    </row>
    <row r="848" spans="2:13" x14ac:dyDescent="0.3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0.13222272859303036</v>
      </c>
      <c r="I848" s="1">
        <f t="shared" si="594"/>
        <v>0.13501856761291817</v>
      </c>
      <c r="J848" s="1">
        <f t="shared" si="594"/>
        <v>0.13919995661638368</v>
      </c>
      <c r="K848" s="1">
        <f t="shared" si="594"/>
        <v>0.13990319563544668</v>
      </c>
    </row>
    <row r="849" spans="2:11" x14ac:dyDescent="0.3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0.13222272859303036</v>
      </c>
      <c r="I849" s="1">
        <f>[1]Industry!E$67</f>
        <v>0.13501856761291817</v>
      </c>
      <c r="J849" s="1">
        <f>[1]Industry!F$67</f>
        <v>0.13919995661638368</v>
      </c>
      <c r="K849" s="1">
        <f>[1]Industry!G$67</f>
        <v>0.13990319563544668</v>
      </c>
    </row>
    <row r="850" spans="2:11" x14ac:dyDescent="0.3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0.79605198789214415</v>
      </c>
      <c r="J850" s="1">
        <f t="shared" si="595"/>
        <v>7.4730125931797282</v>
      </c>
      <c r="K850" s="1">
        <f t="shared" si="595"/>
        <v>15.740512469548998</v>
      </c>
    </row>
    <row r="851" spans="2:11" x14ac:dyDescent="0.3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0.79605198789214415</v>
      </c>
      <c r="J851" s="1">
        <f>[1]Industry!F$69</f>
        <v>7.4730125931797282</v>
      </c>
      <c r="K851" s="1">
        <f>[1]Industry!G$69</f>
        <v>15.740512469548998</v>
      </c>
    </row>
    <row r="852" spans="2:11" x14ac:dyDescent="0.3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4.8987392902647366</v>
      </c>
      <c r="H852" s="1">
        <f t="shared" si="596"/>
        <v>4.9073125332668903</v>
      </c>
      <c r="I852" s="1">
        <f t="shared" si="596"/>
        <v>5.0082065298918259</v>
      </c>
      <c r="J852" s="1">
        <f t="shared" si="596"/>
        <v>6.6982934928497704</v>
      </c>
      <c r="K852" s="1">
        <f t="shared" si="596"/>
        <v>7.0268337853897647</v>
      </c>
    </row>
    <row r="853" spans="2:11" x14ac:dyDescent="0.3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0.92727189672731791</v>
      </c>
      <c r="H853" s="1">
        <f>[1]Industry!D$6-H854</f>
        <v>0.92930760967667636</v>
      </c>
      <c r="I853" s="1">
        <f>[1]Industry!E$6-I854</f>
        <v>0.93551223123560945</v>
      </c>
      <c r="J853" s="1">
        <f>[1]Industry!F$6-J854</f>
        <v>0.6288792223942874</v>
      </c>
      <c r="K853" s="1">
        <f>[1]Industry!G$6-K854</f>
        <v>0.47033253386949436</v>
      </c>
    </row>
    <row r="854" spans="2:11" x14ac:dyDescent="0.3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3.9714673935374187</v>
      </c>
      <c r="H854" s="1">
        <f>[1]Industry!D$70</f>
        <v>3.978004923590214</v>
      </c>
      <c r="I854" s="1">
        <f>[1]Industry!E$70</f>
        <v>4.0726942986562165</v>
      </c>
      <c r="J854" s="1">
        <f>[1]Industry!F$70</f>
        <v>6.069414270455483</v>
      </c>
      <c r="K854" s="1">
        <f>[1]Industry!G$70</f>
        <v>6.5565012515202703</v>
      </c>
    </row>
    <row r="855" spans="2:11" x14ac:dyDescent="0.3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0.84261542941328404</v>
      </c>
      <c r="G856" s="4">
        <f t="shared" ref="G856:K856" si="597">IFERROR(G818/G763,"-")</f>
        <v>0.84306236513985444</v>
      </c>
      <c r="H856" s="4">
        <f t="shared" si="597"/>
        <v>0.84373276872970715</v>
      </c>
      <c r="I856" s="4">
        <f t="shared" si="597"/>
        <v>0.84485010804612992</v>
      </c>
      <c r="J856" s="4">
        <f t="shared" si="597"/>
        <v>0.84708478667897613</v>
      </c>
      <c r="K856" s="4">
        <f t="shared" si="597"/>
        <v>0.84931946531182212</v>
      </c>
    </row>
    <row r="857" spans="2:11" x14ac:dyDescent="0.3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3.0809801822513276</v>
      </c>
      <c r="G857" s="4">
        <f t="shared" si="600"/>
        <v>3.1055374774069091</v>
      </c>
      <c r="H857" s="4">
        <f t="shared" si="600"/>
        <v>3.1423734201402884</v>
      </c>
      <c r="I857" s="4">
        <f t="shared" si="600"/>
        <v>3.2037666580292501</v>
      </c>
      <c r="J857" s="4">
        <f t="shared" si="600"/>
        <v>3.3265531338071677</v>
      </c>
      <c r="K857" s="4">
        <f t="shared" si="600"/>
        <v>3.4493396095850892</v>
      </c>
    </row>
    <row r="858" spans="2:11" x14ac:dyDescent="0.3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0.99999999999999989</v>
      </c>
      <c r="G858" s="4">
        <f t="shared" si="601"/>
        <v>0.99999999999999967</v>
      </c>
      <c r="H858" s="4">
        <f t="shared" si="601"/>
        <v>0.99999999999999989</v>
      </c>
      <c r="I858" s="4">
        <f t="shared" si="601"/>
        <v>1.0002182459896523</v>
      </c>
      <c r="J858" s="4">
        <f t="shared" si="601"/>
        <v>0.99971103307265086</v>
      </c>
      <c r="K858" s="4">
        <f t="shared" si="601"/>
        <v>0.96434658114291716</v>
      </c>
    </row>
    <row r="859" spans="2:11" x14ac:dyDescent="0.3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0.77746213224363536</v>
      </c>
      <c r="G859" s="4">
        <f t="shared" ref="G859:K860" si="602">IFERROR(G822/G767,"-")</f>
        <v>0.77871988564932371</v>
      </c>
      <c r="H859" s="4">
        <f t="shared" si="602"/>
        <v>0.78060651575785522</v>
      </c>
      <c r="I859" s="4">
        <f t="shared" si="602"/>
        <v>0.78375089927207742</v>
      </c>
      <c r="J859" s="4">
        <f t="shared" si="602"/>
        <v>0.79003966630051992</v>
      </c>
      <c r="K859" s="4">
        <f t="shared" si="602"/>
        <v>0.79632843332896097</v>
      </c>
    </row>
    <row r="860" spans="2:11" x14ac:dyDescent="0.3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0.67612499999999964</v>
      </c>
      <c r="G860" s="4">
        <f t="shared" si="602"/>
        <v>0.67905000000000038</v>
      </c>
      <c r="H860" s="4">
        <f t="shared" si="602"/>
        <v>0.6834375000000007</v>
      </c>
      <c r="I860" s="4">
        <f t="shared" si="602"/>
        <v>0.69075000000000042</v>
      </c>
      <c r="J860" s="4">
        <f t="shared" si="602"/>
        <v>0.70537500000000009</v>
      </c>
      <c r="K860" s="4" t="str">
        <f t="shared" si="602"/>
        <v>-</v>
      </c>
    </row>
    <row r="861" spans="2:11" x14ac:dyDescent="0.3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0.81031735920144077</v>
      </c>
      <c r="G861" s="4">
        <f t="shared" ref="G861:K863" si="603">IFERROR(G825/G777,"-")</f>
        <v>0.80952738198524621</v>
      </c>
      <c r="H861" s="4">
        <f t="shared" si="603"/>
        <v>0.80226902768443509</v>
      </c>
      <c r="I861" s="4">
        <f t="shared" si="603"/>
        <v>0.80452417255802777</v>
      </c>
      <c r="J861" s="4">
        <f t="shared" si="603"/>
        <v>0.80460985171006183</v>
      </c>
      <c r="K861" s="4">
        <f t="shared" si="603"/>
        <v>0.7965213980924154</v>
      </c>
    </row>
    <row r="862" spans="2:11" x14ac:dyDescent="0.3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0.46376914983202977</v>
      </c>
      <c r="G863" s="4">
        <f t="shared" si="603"/>
        <v>0.55928205830567956</v>
      </c>
      <c r="H863" s="4">
        <f t="shared" si="603"/>
        <v>0.71099999999999997</v>
      </c>
      <c r="I863" s="4">
        <f t="shared" si="603"/>
        <v>0.71100000000000074</v>
      </c>
      <c r="J863" s="4">
        <f t="shared" si="603"/>
        <v>0.71100000000000019</v>
      </c>
      <c r="K863" s="4">
        <f t="shared" si="603"/>
        <v>0.71999999999999986</v>
      </c>
    </row>
    <row r="864" spans="2:11" x14ac:dyDescent="0.3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0.66500000000000037</v>
      </c>
      <c r="G864" s="4">
        <f t="shared" ref="G864:K864" si="604">IFERROR(G829/G788,"-")</f>
        <v>0.66600000000000004</v>
      </c>
      <c r="H864" s="4">
        <f t="shared" si="604"/>
        <v>0.66750000000000043</v>
      </c>
      <c r="I864" s="4">
        <f t="shared" si="604"/>
        <v>0.67000000000000015</v>
      </c>
      <c r="J864" s="4">
        <f t="shared" si="604"/>
        <v>0.67499999999999949</v>
      </c>
      <c r="K864" s="4">
        <f t="shared" si="604"/>
        <v>0.67999999999999927</v>
      </c>
    </row>
    <row r="865" spans="2:12" x14ac:dyDescent="0.3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0.89634333459178572</v>
      </c>
      <c r="G865" s="4">
        <f t="shared" ref="G865:K865" si="605">IFERROR(G832/G791,"-")</f>
        <v>0.9322508166306811</v>
      </c>
      <c r="H865" s="4">
        <f t="shared" si="605"/>
        <v>0.8884772184676516</v>
      </c>
      <c r="I865" s="4">
        <f t="shared" si="605"/>
        <v>0.96277581996374961</v>
      </c>
      <c r="J865" s="4">
        <f t="shared" si="605"/>
        <v>0.93630488737403461</v>
      </c>
      <c r="K865" s="4">
        <f t="shared" si="605"/>
        <v>0.946139664576227</v>
      </c>
    </row>
    <row r="866" spans="2:12" x14ac:dyDescent="0.3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0.89634333459178595</v>
      </c>
      <c r="G866" s="4">
        <f t="shared" si="606"/>
        <v>0.93225081663068099</v>
      </c>
      <c r="H866" s="4">
        <f t="shared" si="606"/>
        <v>0.8884772184676516</v>
      </c>
      <c r="I866" s="4">
        <f t="shared" si="606"/>
        <v>0.96277581996374961</v>
      </c>
      <c r="J866" s="4">
        <f t="shared" si="606"/>
        <v>0.93630488737403483</v>
      </c>
      <c r="K866" s="4">
        <f t="shared" si="606"/>
        <v>0.946139664576227</v>
      </c>
    </row>
    <row r="867" spans="2:12" x14ac:dyDescent="0.3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0.93630488737403472</v>
      </c>
      <c r="K867" s="4">
        <f t="shared" si="606"/>
        <v>0.946139664576227</v>
      </c>
    </row>
    <row r="868" spans="2:12" x14ac:dyDescent="0.3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0.9627758199637495</v>
      </c>
      <c r="J868" s="4">
        <f t="shared" si="606"/>
        <v>0.93630488737403483</v>
      </c>
      <c r="K868" s="4">
        <f t="shared" si="606"/>
        <v>0.94613966457622689</v>
      </c>
    </row>
    <row r="869" spans="2:12" x14ac:dyDescent="0.3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0.89634333459178583</v>
      </c>
      <c r="G869" s="4">
        <f t="shared" si="606"/>
        <v>0.93225081663068099</v>
      </c>
      <c r="H869" s="4">
        <f t="shared" si="606"/>
        <v>0.8884772184676516</v>
      </c>
      <c r="I869" s="4">
        <f t="shared" si="606"/>
        <v>0.9627758199637495</v>
      </c>
      <c r="J869" s="4">
        <f t="shared" si="606"/>
        <v>0.93630488737403483</v>
      </c>
      <c r="K869" s="4">
        <f t="shared" si="606"/>
        <v>0.946139664576227</v>
      </c>
    </row>
    <row r="870" spans="2:12" x14ac:dyDescent="0.3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0.93630488737403472</v>
      </c>
      <c r="K870" s="4">
        <f t="shared" si="606"/>
        <v>0.94613966457622689</v>
      </c>
    </row>
    <row r="871" spans="2:12" x14ac:dyDescent="0.3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0.89634333459178572</v>
      </c>
      <c r="G871" s="4">
        <f t="shared" si="606"/>
        <v>0.93225081663068121</v>
      </c>
      <c r="H871" s="4">
        <f t="shared" si="606"/>
        <v>0.8884772184676516</v>
      </c>
      <c r="I871" s="4">
        <f t="shared" si="606"/>
        <v>0.9627758199637495</v>
      </c>
      <c r="J871" s="4">
        <f t="shared" si="606"/>
        <v>0.93630488737403483</v>
      </c>
      <c r="K871" s="4">
        <f t="shared" si="606"/>
        <v>0.946139664576227</v>
      </c>
    </row>
    <row r="872" spans="2:12" x14ac:dyDescent="0.3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0.93630488737403483</v>
      </c>
      <c r="K872" s="4">
        <f t="shared" si="606"/>
        <v>0.946139664576227</v>
      </c>
    </row>
    <row r="873" spans="2:12" x14ac:dyDescent="0.3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0.9627758199637495</v>
      </c>
      <c r="J873" s="4">
        <f t="shared" si="606"/>
        <v>0.93630488737403472</v>
      </c>
      <c r="K873" s="4">
        <f t="shared" si="606"/>
        <v>0.94613966457622711</v>
      </c>
    </row>
    <row r="874" spans="2:12" x14ac:dyDescent="0.3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0.9244762623657502</v>
      </c>
      <c r="G874" s="4">
        <f t="shared" si="606"/>
        <v>0.9264563641282727</v>
      </c>
      <c r="H874" s="4">
        <f t="shared" si="606"/>
        <v>0.9294265167720549</v>
      </c>
      <c r="I874" s="4">
        <f t="shared" si="606"/>
        <v>0.93437677117835838</v>
      </c>
      <c r="J874" s="4">
        <f t="shared" si="606"/>
        <v>0.94427727999096656</v>
      </c>
      <c r="K874" s="4">
        <f>IFERROR(K841/K800,"-")</f>
        <v>0.9500000000000004</v>
      </c>
    </row>
    <row r="875" spans="2:12" x14ac:dyDescent="0.3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</v>
      </c>
      <c r="G875" s="4">
        <f t="shared" ref="G875:K875" si="607">IFERROR(G843/G802,"-")</f>
        <v>0.59066666666666634</v>
      </c>
      <c r="H875" s="4">
        <f t="shared" si="607"/>
        <v>0.59166666666666656</v>
      </c>
      <c r="I875" s="4">
        <f t="shared" si="607"/>
        <v>0.59333333333333294</v>
      </c>
      <c r="J875" s="4">
        <f t="shared" si="607"/>
        <v>0.59666666666666712</v>
      </c>
      <c r="K875" s="4">
        <f t="shared" si="607"/>
        <v>0.6</v>
      </c>
    </row>
    <row r="876" spans="2:12" x14ac:dyDescent="0.3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0.73750000000000004</v>
      </c>
      <c r="G876" s="4">
        <f t="shared" ref="G876:K876" si="608">IFERROR(G845/G804,"-")</f>
        <v>0.73833333333333351</v>
      </c>
      <c r="H876" s="4">
        <f t="shared" si="608"/>
        <v>0.73958333333333404</v>
      </c>
      <c r="I876" s="4">
        <f t="shared" si="608"/>
        <v>0.74166666666666703</v>
      </c>
      <c r="J876" s="4">
        <f t="shared" si="608"/>
        <v>0.74583333333333324</v>
      </c>
      <c r="K876" s="4">
        <f t="shared" si="608"/>
        <v>0.74999999999999978</v>
      </c>
    </row>
    <row r="877" spans="2:12" x14ac:dyDescent="0.3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0.5279999999999998</v>
      </c>
      <c r="G877" s="4">
        <f t="shared" ref="G877:K877" si="609">IFERROR(G847/G806,"-")</f>
        <v>0.52799999999999991</v>
      </c>
      <c r="H877" s="4">
        <f t="shared" si="609"/>
        <v>0.52799999999999969</v>
      </c>
      <c r="I877" s="4">
        <f t="shared" si="609"/>
        <v>0.52800000000000014</v>
      </c>
      <c r="J877" s="4">
        <f t="shared" si="609"/>
        <v>0.52799999999999991</v>
      </c>
      <c r="K877" s="4">
        <f t="shared" si="609"/>
        <v>0.54399999999999971</v>
      </c>
    </row>
    <row r="878" spans="2:12" x14ac:dyDescent="0.3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3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0.72118314712293863</v>
      </c>
      <c r="J879" s="4">
        <f t="shared" si="611"/>
        <v>0.80000066955183913</v>
      </c>
      <c r="K879" s="4">
        <f t="shared" si="611"/>
        <v>0.81023881333853898</v>
      </c>
    </row>
    <row r="880" spans="2:12" x14ac:dyDescent="0.3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140.1060760560438</v>
      </c>
      <c r="G880" s="17">
        <f t="shared" si="612"/>
        <v>139.87104179290336</v>
      </c>
      <c r="H880" s="17">
        <f t="shared" si="612"/>
        <v>142.81655159520969</v>
      </c>
      <c r="I880" s="17">
        <f t="shared" si="612"/>
        <v>136.01732122635718</v>
      </c>
      <c r="J880" s="17">
        <f t="shared" si="612"/>
        <v>125.00229014556305</v>
      </c>
      <c r="K880" s="17">
        <f t="shared" si="612"/>
        <v>115.1889374164204</v>
      </c>
      <c r="L880" s="17"/>
    </row>
    <row r="881" spans="2:12" x14ac:dyDescent="0.3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60.95064117298282</v>
      </c>
      <c r="G881" s="1">
        <f>[1]Services!C$11</f>
        <v>60.143954913876719</v>
      </c>
      <c r="H881" s="1">
        <f>[1]Services!D$11</f>
        <v>65.336035550711529</v>
      </c>
      <c r="I881" s="1">
        <f>[1]Services!E$11</f>
        <v>65.85389494917186</v>
      </c>
      <c r="J881" s="1">
        <f>[1]Services!F$11</f>
        <v>66.188461669815339</v>
      </c>
      <c r="K881" s="1">
        <f>[1]Services!G$11</f>
        <v>66.384563852300658</v>
      </c>
    </row>
    <row r="882" spans="2:12" x14ac:dyDescent="0.3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2.6240979422669715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1.6267509222828366E-2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2.6158827951925692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2.0644106695096314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1.281538130318026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0.92336287088022084</v>
      </c>
    </row>
    <row r="883" spans="2:12" x14ac:dyDescent="0.3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1.3317686558034076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1.4253404301934154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1.4004307017618947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1.515118315084748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1.5447562994604207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2.4544361480369399</v>
      </c>
    </row>
    <row r="884" spans="2:12" x14ac:dyDescent="0.3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58.702346974460475</v>
      </c>
      <c r="H884" s="1">
        <f>[1]Services!D$11-[1]Services!D$28</f>
        <v>61.319722053757062</v>
      </c>
      <c r="I884" s="1">
        <f>[1]Services!E$11-[1]Services!E$28</f>
        <v>62.274365964577484</v>
      </c>
      <c r="J884" s="1">
        <f>[1]Services!F$11-[1]Services!F$28</f>
        <v>63.362167240036896</v>
      </c>
      <c r="K884" s="1">
        <f>[1]Services!G$11-[1]Services!G$28</f>
        <v>63.0067648333835</v>
      </c>
    </row>
    <row r="885" spans="2:12" x14ac:dyDescent="0.3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30.25718677418693</v>
      </c>
      <c r="G885" s="1">
        <f t="shared" ref="G885:K885" si="615">G886</f>
        <v>26.810179903568589</v>
      </c>
      <c r="H885" s="1">
        <f t="shared" si="615"/>
        <v>24.173892684339776</v>
      </c>
      <c r="I885" s="1">
        <f t="shared" si="615"/>
        <v>15.269609686084772</v>
      </c>
      <c r="J885" s="1">
        <f t="shared" si="615"/>
        <v>6.010210666222755</v>
      </c>
      <c r="K885" s="1">
        <f t="shared" si="615"/>
        <v>0.86657024948923411</v>
      </c>
      <c r="L885" s="1"/>
    </row>
    <row r="886" spans="2:12" x14ac:dyDescent="0.3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30.25718677418693</v>
      </c>
      <c r="G886" s="1">
        <f t="shared" ref="G886:K886" si="616">SUM(G889,G891)</f>
        <v>26.810179903568589</v>
      </c>
      <c r="H886" s="1">
        <f t="shared" si="616"/>
        <v>24.173892684339776</v>
      </c>
      <c r="I886" s="1">
        <f t="shared" si="616"/>
        <v>15.269609686084772</v>
      </c>
      <c r="J886" s="1">
        <f t="shared" si="616"/>
        <v>6.010210666222755</v>
      </c>
      <c r="K886" s="1">
        <f t="shared" si="616"/>
        <v>0.86657024948923411</v>
      </c>
    </row>
    <row r="887" spans="2:12" x14ac:dyDescent="0.3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30.25718677418693</v>
      </c>
      <c r="G887" s="1">
        <f t="shared" ref="G887:K887" si="617">G888</f>
        <v>26.810179903568589</v>
      </c>
      <c r="H887" s="1">
        <f t="shared" si="617"/>
        <v>24.14254960330333</v>
      </c>
      <c r="I887" s="1">
        <f t="shared" si="617"/>
        <v>15.241112631935236</v>
      </c>
      <c r="J887" s="1">
        <f t="shared" si="617"/>
        <v>5.937678347140821</v>
      </c>
      <c r="K887" s="1">
        <f t="shared" si="617"/>
        <v>3.7024956915011811E-4</v>
      </c>
    </row>
    <row r="888" spans="2:12" x14ac:dyDescent="0.3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30.25718677418693</v>
      </c>
      <c r="G888" s="1">
        <f>[1]Services!C$12</f>
        <v>26.810179903568589</v>
      </c>
      <c r="H888" s="1">
        <f>[1]Services!D$12</f>
        <v>24.14254960330333</v>
      </c>
      <c r="I888" s="1">
        <f>[1]Services!E$12</f>
        <v>15.241112631935236</v>
      </c>
      <c r="J888" s="1">
        <f>[1]Services!F$12</f>
        <v>5.937678347140821</v>
      </c>
      <c r="K888" s="1">
        <f>[1]Services!G$12</f>
        <v>3.7024956915011811E-4</v>
      </c>
    </row>
    <row r="889" spans="2:12" x14ac:dyDescent="0.3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30.25718677418693</v>
      </c>
      <c r="G889" s="1">
        <f t="shared" ref="G889:K889" si="618">G888</f>
        <v>26.810179903568589</v>
      </c>
      <c r="H889" s="1">
        <f t="shared" si="618"/>
        <v>24.14254960330333</v>
      </c>
      <c r="I889" s="1">
        <f t="shared" si="618"/>
        <v>15.241112631935236</v>
      </c>
      <c r="J889" s="1">
        <f t="shared" si="618"/>
        <v>5.937678347140821</v>
      </c>
      <c r="K889" s="1">
        <f t="shared" si="618"/>
        <v>3.7024956915011811E-4</v>
      </c>
    </row>
    <row r="890" spans="2:12" x14ac:dyDescent="0.3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3.1343081036447513E-2</v>
      </c>
      <c r="I890">
        <f t="shared" si="619"/>
        <v>2.8497054149535784E-2</v>
      </c>
      <c r="J890">
        <f t="shared" si="619"/>
        <v>7.2532319081934457E-2</v>
      </c>
      <c r="K890">
        <f t="shared" si="619"/>
        <v>0.86619999992008401</v>
      </c>
    </row>
    <row r="891" spans="2:12" x14ac:dyDescent="0.3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3.1343081036447513E-2</v>
      </c>
      <c r="I891">
        <f>[1]Services!E$13</f>
        <v>2.8497054149535784E-2</v>
      </c>
      <c r="J891">
        <f>[1]Services!F$13</f>
        <v>7.2532319081934457E-2</v>
      </c>
      <c r="K891">
        <f>[1]Services!G$13</f>
        <v>0.86619999992008401</v>
      </c>
    </row>
    <row r="892" spans="2:12" x14ac:dyDescent="0.3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26.95196463446311</v>
      </c>
      <c r="G892" s="1">
        <f t="shared" ref="G892:K892" si="620">SUM(G893:G895)</f>
        <v>28.287984245317418</v>
      </c>
      <c r="H892" s="1">
        <f t="shared" si="620"/>
        <v>27.433755814130567</v>
      </c>
      <c r="I892" s="1">
        <f t="shared" si="620"/>
        <v>26.919520709781857</v>
      </c>
      <c r="J892" s="1">
        <f t="shared" si="620"/>
        <v>23.770264301388274</v>
      </c>
      <c r="K892" s="1">
        <f t="shared" si="620"/>
        <v>21.727203549711167</v>
      </c>
    </row>
    <row r="893" spans="2:12" x14ac:dyDescent="0.3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25.549166299638973</v>
      </c>
      <c r="G893" s="1">
        <f>SUM([1]Services!C$14:C$15)</f>
        <v>26.750239616819751</v>
      </c>
      <c r="H893" s="1">
        <f>SUM([1]Services!D$14:D$15)</f>
        <v>25.850887582801207</v>
      </c>
      <c r="I893" s="1">
        <f>SUM([1]Services!E$14:E$15)</f>
        <v>25.107495599948166</v>
      </c>
      <c r="J893" s="1">
        <f>SUM([1]Services!F$14:F$15)</f>
        <v>19.602975665488408</v>
      </c>
      <c r="K893" s="1">
        <f>SUM([1]Services!G$14:G$15)</f>
        <v>11.851759202919643</v>
      </c>
    </row>
    <row r="894" spans="2:12" x14ac:dyDescent="0.3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0.13679752192388089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0.13551188149281129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0.34305745445079872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0.13727604934044749</v>
      </c>
    </row>
    <row r="895" spans="2:12" x14ac:dyDescent="0.3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1.4027983348241382</v>
      </c>
      <c r="G895" s="1">
        <f>[1]Services!C$16</f>
        <v>1.537744628497665</v>
      </c>
      <c r="H895" s="1">
        <f>[1]Services!D$16</f>
        <v>1.4460707094054797</v>
      </c>
      <c r="I895" s="1">
        <f>[1]Services!E$16</f>
        <v>1.6765132283408819</v>
      </c>
      <c r="J895" s="1">
        <f>[1]Services!F$16</f>
        <v>3.8242311814490653</v>
      </c>
      <c r="K895" s="1">
        <f>[1]Services!G$16</f>
        <v>9.7381682974510753</v>
      </c>
    </row>
    <row r="896" spans="2:12" x14ac:dyDescent="0.3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25.289026614153766</v>
      </c>
      <c r="G896" s="1">
        <f>[1]Services!C$14</f>
        <v>22.406269634776198</v>
      </c>
      <c r="H896" s="1">
        <f>[1]Services!D$14</f>
        <v>25.747306623012946</v>
      </c>
      <c r="I896" s="1">
        <f>[1]Services!E$14</f>
        <v>25.083572167093944</v>
      </c>
      <c r="J896" s="1">
        <f>[1]Services!F$14</f>
        <v>19.566221763567242</v>
      </c>
      <c r="K896" s="1">
        <f>[1]Services!G$14</f>
        <v>11.785135093639239</v>
      </c>
    </row>
    <row r="897" spans="2:11" x14ac:dyDescent="0.3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25.289026614153766</v>
      </c>
      <c r="G897" s="1">
        <f>[1]Services!C$14*IFERROR(G893/SUM(G893:G894),0)</f>
        <v>22.406269634776198</v>
      </c>
      <c r="H897" s="1">
        <f>[1]Services!D$14*IFERROR(H893/SUM(H893:H894),0)</f>
        <v>25.611774438131956</v>
      </c>
      <c r="I897" s="1">
        <f>[1]Services!E$14*IFERROR(I893/SUM(I893:I894),0)</f>
        <v>24.948916181216561</v>
      </c>
      <c r="J897" s="1">
        <f>[1]Services!F$14*IFERROR(J893/SUM(J893:J894),0)</f>
        <v>19.229696791856494</v>
      </c>
      <c r="K897" s="1">
        <f>[1]Services!G$14*IFERROR(K893/SUM(K893:K894),0)</f>
        <v>11.650193728253456</v>
      </c>
    </row>
    <row r="898" spans="2:11" x14ac:dyDescent="0.3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0.13553218488099006</v>
      </c>
      <c r="I898" s="1">
        <f t="shared" si="624"/>
        <v>0.1346559858773837</v>
      </c>
      <c r="J898" s="1">
        <f t="shared" si="624"/>
        <v>0.33652497171074813</v>
      </c>
      <c r="K898" s="1">
        <f t="shared" si="624"/>
        <v>0.13494136538578339</v>
      </c>
    </row>
    <row r="899" spans="2:11" x14ac:dyDescent="0.3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1.6629380203093465</v>
      </c>
      <c r="G899" s="1">
        <f>[1]Services!C$15+G902</f>
        <v>5.8817146105412181</v>
      </c>
      <c r="H899" s="1">
        <f>[1]Services!D$15+H902</f>
        <v>1.5496516691937412</v>
      </c>
      <c r="I899" s="1">
        <f>[1]Services!E$15+I902</f>
        <v>1.7004366611951021</v>
      </c>
      <c r="J899" s="1">
        <f>[1]Services!F$15+J902</f>
        <v>3.8609850833702319</v>
      </c>
      <c r="K899" s="1">
        <f>[1]Services!G$15+K902</f>
        <v>9.8047924067314796</v>
      </c>
    </row>
    <row r="900" spans="2:11" x14ac:dyDescent="0.3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0.26013968548520822</v>
      </c>
      <c r="G900" s="1">
        <f>[1]Services!C$15*G893/SUM(G893:G894)</f>
        <v>4.3439699820435536</v>
      </c>
      <c r="H900" s="1">
        <f>[1]Services!D$15*H893/SUM(H893:H894)</f>
        <v>0.10303571620229261</v>
      </c>
      <c r="I900" s="1">
        <f>[1]Services!E$15*I893/SUM(I893:I894)</f>
        <v>2.3795004837066341E-2</v>
      </c>
      <c r="J900" s="1">
        <f>[1]Services!F$15*J893/SUM(J893:J894)</f>
        <v>3.6121761186295141E-2</v>
      </c>
      <c r="K900" s="1">
        <f>[1]Services!G$15*K893/SUM(K893:K894)</f>
        <v>6.5861254361688548E-2</v>
      </c>
    </row>
    <row r="901" spans="2:11" x14ac:dyDescent="0.3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5.4524358596891765E-4</v>
      </c>
      <c r="I901" s="1">
        <f>[1]Services!E$15*I894/SUM(I893:I894)</f>
        <v>1.2842801715389176E-4</v>
      </c>
      <c r="J901" s="1">
        <f>[1]Services!F$15*J894/SUM(J893:J894)</f>
        <v>6.3214073487150501E-4</v>
      </c>
      <c r="K901" s="1">
        <f>[1]Services!G$15*K894/SUM(K893:K894)</f>
        <v>7.6285491871549787E-4</v>
      </c>
    </row>
    <row r="902" spans="2:11" x14ac:dyDescent="0.3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1.4027983348241382</v>
      </c>
      <c r="G902" s="1">
        <f>[1]Services!C$16</f>
        <v>1.537744628497665</v>
      </c>
      <c r="H902" s="1">
        <f>[1]Services!D$16</f>
        <v>1.4460707094054797</v>
      </c>
      <c r="I902" s="1">
        <f>[1]Services!E$16</f>
        <v>1.6765132283408819</v>
      </c>
      <c r="J902" s="1">
        <f>[1]Services!F$16</f>
        <v>3.8242311814490653</v>
      </c>
      <c r="K902" s="1">
        <f>[1]Services!G$16</f>
        <v>9.7381682974510753</v>
      </c>
    </row>
    <row r="903" spans="2:11" x14ac:dyDescent="0.3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7.7282611293173158</v>
      </c>
      <c r="G903" s="1">
        <f>[1]Services!C$17</f>
        <v>8.3710692742417638</v>
      </c>
      <c r="H903" s="1">
        <f>[1]Services!D$17</f>
        <v>10.901957799838289</v>
      </c>
      <c r="I903" s="1">
        <f>[1]Services!E$17</f>
        <v>14.448290665637792</v>
      </c>
      <c r="J903" s="1">
        <f>[1]Services!F$17</f>
        <v>14.16788376701556</v>
      </c>
      <c r="K903" s="1">
        <f>[1]Services!G$17</f>
        <v>10.961923957866134</v>
      </c>
    </row>
    <row r="904" spans="2:11" x14ac:dyDescent="0.3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2.1178014176324989</v>
      </c>
      <c r="G904" s="1">
        <f>[1]Services!C$51/0.99</f>
        <v>2.2939072227390263</v>
      </c>
      <c r="H904" s="1">
        <f>[1]Services!D$51/0.99</f>
        <v>3.6596828473373404</v>
      </c>
      <c r="I904" s="1">
        <f>[1]Services!E$51/0.99</f>
        <v>6.0488879534680766</v>
      </c>
      <c r="J904" s="1">
        <f>[1]Services!F$51/0.99</f>
        <v>5.749864972241185</v>
      </c>
      <c r="K904" s="1">
        <f>[1]Services!G$51/0.99</f>
        <v>2.5391344662812201</v>
      </c>
    </row>
    <row r="905" spans="2:11" x14ac:dyDescent="0.3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1.4241661543977497</v>
      </c>
      <c r="G905" s="1">
        <f t="shared" ref="G905:K905" si="626">G904-SUM(G906:G909)</f>
        <v>1.5418748903065502</v>
      </c>
      <c r="H905" s="1">
        <f t="shared" si="626"/>
        <v>1.8358075980655841</v>
      </c>
      <c r="I905" s="1">
        <f t="shared" si="626"/>
        <v>1.7396703409771899</v>
      </c>
      <c r="J905" s="1">
        <f t="shared" si="626"/>
        <v>1.0883119030833086</v>
      </c>
      <c r="K905" s="1">
        <f t="shared" si="626"/>
        <v>1.8323170591835209</v>
      </c>
    </row>
    <row r="906" spans="2:11" x14ac:dyDescent="0.3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0.69363526323474911</v>
      </c>
      <c r="G906" s="1">
        <f t="shared" si="627"/>
        <v>0.75203233243247591</v>
      </c>
      <c r="H906" s="1">
        <f t="shared" si="627"/>
        <v>1.8238752492717563</v>
      </c>
      <c r="I906" s="1">
        <f t="shared" si="627"/>
        <v>4.0306342676590852</v>
      </c>
      <c r="J906" s="1">
        <f t="shared" si="627"/>
        <v>4.1904984778155319</v>
      </c>
      <c r="K906" s="1">
        <f t="shared" si="627"/>
        <v>0.52373658036484372</v>
      </c>
    </row>
    <row r="907" spans="2:11" x14ac:dyDescent="0.3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2.2197532050084557E-2</v>
      </c>
      <c r="J907" s="1">
        <f t="shared" si="627"/>
        <v>7.4179963116299319E-2</v>
      </c>
      <c r="K907" s="1">
        <f t="shared" si="627"/>
        <v>1.6546713381403497E-2</v>
      </c>
    </row>
    <row r="908" spans="2:11" x14ac:dyDescent="0.3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0.19910272863258921</v>
      </c>
      <c r="J908" s="1">
        <f t="shared" si="628"/>
        <v>0.2871500459059747</v>
      </c>
      <c r="K908" s="1">
        <f t="shared" si="628"/>
        <v>6.3740445532576087E-2</v>
      </c>
    </row>
    <row r="909" spans="2:11" x14ac:dyDescent="0.3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5.7283084149128555E-2</v>
      </c>
      <c r="J909" s="1">
        <f t="shared" si="629"/>
        <v>0.10972458232007033</v>
      </c>
      <c r="K909" s="1">
        <f t="shared" si="629"/>
        <v>0.10279366781887574</v>
      </c>
    </row>
    <row r="910" spans="2:11" x14ac:dyDescent="0.3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5.6104597116848165</v>
      </c>
      <c r="G910" s="1">
        <f t="shared" ref="G910:K910" si="630">G903-G904</f>
        <v>6.0771620515027376</v>
      </c>
      <c r="H910" s="1">
        <f t="shared" si="630"/>
        <v>7.2422749525009493</v>
      </c>
      <c r="I910" s="1">
        <f t="shared" si="630"/>
        <v>8.3994027121697155</v>
      </c>
      <c r="J910" s="1">
        <f t="shared" si="630"/>
        <v>8.4180187947743761</v>
      </c>
      <c r="K910" s="1">
        <f t="shared" si="630"/>
        <v>8.4227894915849131</v>
      </c>
    </row>
    <row r="911" spans="2:11" x14ac:dyDescent="0.3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8.5749990603525532</v>
      </c>
      <c r="G911" s="1">
        <f t="shared" ref="G911:K911" si="631">G912</f>
        <v>9.9771630341728681</v>
      </c>
      <c r="H911" s="1">
        <f t="shared" si="631"/>
        <v>8.6380288840946911</v>
      </c>
      <c r="I911" s="1">
        <f t="shared" si="631"/>
        <v>6.5547235218370439</v>
      </c>
      <c r="J911" s="1">
        <f t="shared" si="631"/>
        <v>3.0405618399614975</v>
      </c>
      <c r="K911" s="1">
        <f t="shared" si="631"/>
        <v>0.53043697261668865</v>
      </c>
    </row>
    <row r="912" spans="2:11" x14ac:dyDescent="0.3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8.5749990603525532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9.9771630341728681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8.6380288840946911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6.5547235218370439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3.0405618399614975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0.53043697261668865</v>
      </c>
    </row>
    <row r="913" spans="2:12" x14ac:dyDescent="0.3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2.0861388878002947</v>
      </c>
      <c r="G913" s="1">
        <f t="shared" ref="G913:K913" si="632">G914</f>
        <v>2.4005965844601245</v>
      </c>
      <c r="H913" s="1">
        <f t="shared" si="632"/>
        <v>2.3653498216234286</v>
      </c>
      <c r="I913" s="1">
        <f t="shared" si="632"/>
        <v>2.4369094954676251</v>
      </c>
      <c r="J913" s="1">
        <f t="shared" si="632"/>
        <v>2.5033361790437443</v>
      </c>
      <c r="K913" s="1">
        <f t="shared" si="632"/>
        <v>2.4558440074564842</v>
      </c>
    </row>
    <row r="914" spans="2:12" x14ac:dyDescent="0.3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2.0861388878002947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2.4005965844601245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2.3653498216234286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2.4369094954676251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2.5033361790437443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2.4558440074564842</v>
      </c>
    </row>
    <row r="915" spans="2:12" x14ac:dyDescent="0.3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0.73895958086743052</v>
      </c>
      <c r="I915" s="1">
        <f t="shared" si="633"/>
        <v>0.75779628555836187</v>
      </c>
      <c r="J915" s="1">
        <f t="shared" si="633"/>
        <v>5.0369747589761085</v>
      </c>
      <c r="K915" s="1">
        <f t="shared" si="633"/>
        <v>5.0379183141740826</v>
      </c>
    </row>
    <row r="916" spans="2:12" x14ac:dyDescent="0.3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0.73895958086743052</v>
      </c>
      <c r="I916" s="1">
        <f>[1]Services!E$19</f>
        <v>0.75779628555836187</v>
      </c>
      <c r="J916" s="1">
        <f>[1]Services!F$19</f>
        <v>5.0369747589761085</v>
      </c>
      <c r="K916" s="1">
        <f>[1]Services!G$19</f>
        <v>5.0379183141740826</v>
      </c>
    </row>
    <row r="917" spans="2:12" x14ac:dyDescent="0.3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7.5808455516196459E-3</v>
      </c>
      <c r="I917" s="1">
        <f>[1]Services!E$20</f>
        <v>0.14029195661447952</v>
      </c>
      <c r="J917" s="1">
        <f>[1]Services!F$20</f>
        <v>0.26823058454268212</v>
      </c>
      <c r="K917" s="1">
        <f>[1]Services!G$20</f>
        <v>0.35205529830253912</v>
      </c>
    </row>
    <row r="918" spans="2:12" x14ac:dyDescent="0.3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7.5808455516196459E-3</v>
      </c>
      <c r="I919" s="1">
        <f t="shared" si="635"/>
        <v>0.14029195661447952</v>
      </c>
      <c r="J919" s="1">
        <f t="shared" si="635"/>
        <v>0.26823058454268212</v>
      </c>
      <c r="K919" s="1">
        <f t="shared" si="635"/>
        <v>0.35205529830253912</v>
      </c>
    </row>
    <row r="920" spans="2:12" x14ac:dyDescent="0.3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7.5808455516196459E-3</v>
      </c>
      <c r="I920" s="1">
        <f>[1]Services!E$20</f>
        <v>0.14029195661447952</v>
      </c>
      <c r="J920" s="1">
        <f>[1]Services!F$20</f>
        <v>0.26823058454268212</v>
      </c>
      <c r="K920" s="1">
        <f>[1]Services!G$20</f>
        <v>0.35205529830253912</v>
      </c>
    </row>
    <row r="921" spans="2:12" x14ac:dyDescent="0.3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2.9298910427674993</v>
      </c>
      <c r="G921" s="1">
        <f t="shared" ref="G921:K921" si="636">G922</f>
        <v>3.1927625636332513</v>
      </c>
      <c r="H921" s="1">
        <f t="shared" si="636"/>
        <v>3.220990614052357</v>
      </c>
      <c r="I921" s="1">
        <f t="shared" si="636"/>
        <v>3.6362839562033953</v>
      </c>
      <c r="J921" s="1">
        <f t="shared" si="636"/>
        <v>4.016366378597092</v>
      </c>
      <c r="K921" s="1">
        <f t="shared" si="636"/>
        <v>6.8724212145034347</v>
      </c>
    </row>
    <row r="922" spans="2:12" x14ac:dyDescent="0.3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2.9298910427674993</v>
      </c>
      <c r="G922" s="1">
        <f>[1]Services!C$21-G923</f>
        <v>3.1927625636332513</v>
      </c>
      <c r="H922" s="1">
        <f>[1]Services!D$21-H923</f>
        <v>3.220990614052357</v>
      </c>
      <c r="I922" s="1">
        <f>[1]Services!E$21-I923</f>
        <v>3.6362839562033953</v>
      </c>
      <c r="J922" s="1">
        <f>[1]Services!F$21-J923</f>
        <v>4.016366378597092</v>
      </c>
      <c r="K922" s="1">
        <f>[1]Services!G$21-K923</f>
        <v>6.8724212145034347</v>
      </c>
    </row>
    <row r="923" spans="2:12" x14ac:dyDescent="0.3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0.13406157148540332</v>
      </c>
      <c r="I923" s="1">
        <f>[1]Services!E$50-I894</f>
        <v>0.14093235675252375</v>
      </c>
      <c r="J923" s="1">
        <f>[1]Services!F$50-J894</f>
        <v>0.39794664716292594</v>
      </c>
      <c r="K923" s="1">
        <f>[1]Services!G$50-K894</f>
        <v>0.17571334315577272</v>
      </c>
    </row>
    <row r="924" spans="2:12" x14ac:dyDescent="0.3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73.242857519701658</v>
      </c>
      <c r="G924" s="17">
        <f>[1]Services!C$59</f>
        <v>78.643023945275061</v>
      </c>
      <c r="H924" s="17">
        <f>[1]Services!D$59</f>
        <v>79.815862582885686</v>
      </c>
      <c r="I924" s="17">
        <f>[1]Services!E$59</f>
        <v>78.118119657195649</v>
      </c>
      <c r="J924" s="17">
        <f>[1]Services!F$59</f>
        <v>75.636280141447855</v>
      </c>
      <c r="K924" s="17">
        <f>[1]Services!G$59</f>
        <v>71.53126487616052</v>
      </c>
    </row>
    <row r="925" spans="2:12" x14ac:dyDescent="0.3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63.650923645801953</v>
      </c>
      <c r="G925" s="1">
        <f t="shared" ref="G925:K925" si="639">SUM(G926:G928)</f>
        <v>63.335334739226028</v>
      </c>
      <c r="H925" s="1">
        <f t="shared" si="639"/>
        <v>68.344485687654497</v>
      </c>
      <c r="I925" s="1">
        <f t="shared" si="639"/>
        <v>69.335348105162026</v>
      </c>
      <c r="J925" s="1">
        <f t="shared" si="639"/>
        <v>70.12473191526756</v>
      </c>
      <c r="K925" s="1">
        <f t="shared" si="639"/>
        <v>73.210816923260083</v>
      </c>
    </row>
    <row r="926" spans="2:12" x14ac:dyDescent="0.3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2.3944893723186089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1.4884770938887957E-2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2.4033423180831721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1.9095798692964108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1.2014419971731487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0.87719472733621007</v>
      </c>
    </row>
    <row r="927" spans="2:12" x14ac:dyDescent="0.3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4.2616596985709068</v>
      </c>
      <c r="G927" s="1">
        <f>[1]Services!C$47</f>
        <v>4.6181029938266667</v>
      </c>
      <c r="H927" s="1">
        <f>[1]Services!D$47</f>
        <v>4.6214213158142519</v>
      </c>
      <c r="I927" s="1">
        <f>[1]Services!E$47</f>
        <v>5.1514022712881431</v>
      </c>
      <c r="J927" s="1">
        <f>[1]Services!F$47</f>
        <v>5.5611226780575125</v>
      </c>
      <c r="K927" s="1">
        <f>[1]Services!G$47</f>
        <v>9.326857362540375</v>
      </c>
    </row>
    <row r="928" spans="2:12" x14ac:dyDescent="0.3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58.702346974460475</v>
      </c>
      <c r="H928" s="1">
        <f>[1]Services!D$3-([1]Services!D$6-[1]Services!D$58)</f>
        <v>61.319722053757069</v>
      </c>
      <c r="I928" s="1">
        <f>[1]Services!E$3-([1]Services!E$6-[1]Services!E$58)</f>
        <v>62.274365964577477</v>
      </c>
      <c r="J928" s="1">
        <f>[1]Services!F$3-([1]Services!F$6-[1]Services!F$58)</f>
        <v>63.362167240036896</v>
      </c>
      <c r="K928" s="1">
        <f>[1]Services!G$3-([1]Services!G$6-[1]Services!G$58)</f>
        <v>63.0067648333835</v>
      </c>
      <c r="L928" s="1"/>
    </row>
    <row r="929" spans="2:11" x14ac:dyDescent="0.3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24.843523454295628</v>
      </c>
      <c r="G929" s="1">
        <f t="shared" ref="G929:K929" si="642">G930</f>
        <v>22.056851074810286</v>
      </c>
      <c r="H929" s="1">
        <f t="shared" si="642"/>
        <v>19.946922587829146</v>
      </c>
      <c r="I929" s="1">
        <f t="shared" si="642"/>
        <v>12.661681299104936</v>
      </c>
      <c r="J929" s="1">
        <f t="shared" si="642"/>
        <v>5.03355143296156</v>
      </c>
      <c r="K929" s="1">
        <f t="shared" si="642"/>
        <v>0.72575258394723319</v>
      </c>
    </row>
    <row r="930" spans="2:11" x14ac:dyDescent="0.3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24.843523454295628</v>
      </c>
      <c r="G930" s="1">
        <f>[1]Services!C$48</f>
        <v>22.056851074810286</v>
      </c>
      <c r="H930" s="1">
        <f>[1]Services!D$48</f>
        <v>19.946922587829146</v>
      </c>
      <c r="I930" s="1">
        <f>[1]Services!E$48</f>
        <v>12.661681299104936</v>
      </c>
      <c r="J930" s="1">
        <f>[1]Services!F$48</f>
        <v>5.03355143296156</v>
      </c>
      <c r="K930" s="1">
        <f>[1]Services!G$48</f>
        <v>0.72575258394723319</v>
      </c>
    </row>
    <row r="931" spans="2:11" x14ac:dyDescent="0.3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25.413688799845005</v>
      </c>
      <c r="G931" s="1">
        <f t="shared" ref="G931:K931" si="643">SUM(G932:G934)</f>
        <v>26.668575395794374</v>
      </c>
      <c r="H931" s="1">
        <f t="shared" si="643"/>
        <v>25.885618888197211</v>
      </c>
      <c r="I931" s="1">
        <f t="shared" si="643"/>
        <v>25.400270562336516</v>
      </c>
      <c r="J931" s="1">
        <f t="shared" si="643"/>
        <v>22.373461726601999</v>
      </c>
      <c r="K931" s="1">
        <f t="shared" si="643"/>
        <v>19.964271283264612</v>
      </c>
    </row>
    <row r="932" spans="2:11" x14ac:dyDescent="0.3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24.19016809221139</v>
      </c>
      <c r="G932" s="1">
        <f>[1]Services!C$49</f>
        <v>25.32735453081871</v>
      </c>
      <c r="H932" s="1">
        <f>[1]Services!D$49</f>
        <v>24.353496922044467</v>
      </c>
      <c r="I932" s="1">
        <f>[1]Services!E$49</f>
        <v>23.66157148633226</v>
      </c>
      <c r="J932" s="1">
        <f>[1]Services!F$49</f>
        <v>18.296963188528398</v>
      </c>
      <c r="K932" s="1">
        <f>[1]Services!G$49</f>
        <v>11.157651501731559</v>
      </c>
    </row>
    <row r="933" spans="2:11" x14ac:dyDescent="0.3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0.27085909340928421</v>
      </c>
      <c r="I933" s="1">
        <f>[1]Services!E$50</f>
        <v>0.27644423824533504</v>
      </c>
      <c r="J933" s="1">
        <f>[1]Services!F$50</f>
        <v>0.74100410161372465</v>
      </c>
      <c r="K933" s="1">
        <f>[1]Services!G$50</f>
        <v>0.31298939249622021</v>
      </c>
    </row>
    <row r="934" spans="2:11" x14ac:dyDescent="0.3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1.2235207076336132</v>
      </c>
      <c r="G934" s="1">
        <f>[1]Services!C$56</f>
        <v>1.3412208649756636</v>
      </c>
      <c r="H934" s="1">
        <f>[1]Services!D$56</f>
        <v>1.2612628727434594</v>
      </c>
      <c r="I934" s="1">
        <f>[1]Services!E$56</f>
        <v>1.462254837758918</v>
      </c>
      <c r="J934" s="1">
        <f>[1]Services!F$56</f>
        <v>3.3354944364598751</v>
      </c>
      <c r="K934" s="1">
        <f>[1]Services!G$56</f>
        <v>8.4936303890368325</v>
      </c>
    </row>
    <row r="935" spans="2:11" x14ac:dyDescent="0.3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7.6509785180241447</v>
      </c>
      <c r="G935" s="1">
        <f t="shared" ref="G935:K935" si="648">G936+G942</f>
        <v>8.287358581499344</v>
      </c>
      <c r="H935" s="1">
        <f t="shared" si="648"/>
        <v>10.792938221839911</v>
      </c>
      <c r="I935" s="1">
        <f t="shared" si="648"/>
        <v>14.30380775898141</v>
      </c>
      <c r="J935" s="1">
        <f t="shared" si="648"/>
        <v>14.026204929345404</v>
      </c>
      <c r="K935" s="1">
        <f t="shared" si="648"/>
        <v>10.852304718287481</v>
      </c>
    </row>
    <row r="936" spans="2:11" x14ac:dyDescent="0.3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2.0966234034561739</v>
      </c>
      <c r="G936" s="1">
        <f>[1]Services!C$51</f>
        <v>2.2709681505116359</v>
      </c>
      <c r="H936" s="1">
        <f>[1]Services!D$51</f>
        <v>3.6230860188639671</v>
      </c>
      <c r="I936" s="1">
        <f>[1]Services!E$51</f>
        <v>5.9883990739333957</v>
      </c>
      <c r="J936" s="1">
        <f>[1]Services!F$51</f>
        <v>5.6923663225187733</v>
      </c>
      <c r="K936" s="1">
        <f>[1]Services!G$51</f>
        <v>2.5137431216184081</v>
      </c>
    </row>
    <row r="937" spans="2:11" x14ac:dyDescent="0.3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1.4099244928537724</v>
      </c>
      <c r="G937" s="1">
        <f t="shared" ref="G937:K937" si="649">IFERROR(G905/G$904,0)*G$936</f>
        <v>1.5264561414034845</v>
      </c>
      <c r="H937" s="1">
        <f t="shared" si="649"/>
        <v>1.8174495220849285</v>
      </c>
      <c r="I937" s="1">
        <f t="shared" si="649"/>
        <v>1.7222736375674179</v>
      </c>
      <c r="J937" s="1">
        <f t="shared" si="649"/>
        <v>1.0774287840524757</v>
      </c>
      <c r="K937" s="1">
        <f t="shared" si="649"/>
        <v>1.813993888591686</v>
      </c>
    </row>
    <row r="938" spans="2:11" x14ac:dyDescent="0.3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0.68669891060240162</v>
      </c>
      <c r="G938" s="1">
        <f t="shared" ref="G938:K941" si="650">IFERROR(G906/G$904,0)*G$936</f>
        <v>0.74451200910815107</v>
      </c>
      <c r="H938" s="1">
        <f t="shared" si="650"/>
        <v>1.8056364967790386</v>
      </c>
      <c r="I938" s="1">
        <f t="shared" si="650"/>
        <v>3.9903279249824943</v>
      </c>
      <c r="J938" s="1">
        <f t="shared" si="650"/>
        <v>4.1485934930373771</v>
      </c>
      <c r="K938" s="1">
        <f t="shared" si="650"/>
        <v>0.5184992145611953</v>
      </c>
    </row>
    <row r="939" spans="2:11" x14ac:dyDescent="0.3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2.197555672958371E-2</v>
      </c>
      <c r="J939" s="1">
        <f t="shared" si="650"/>
        <v>7.3438163485136335E-2</v>
      </c>
      <c r="K939" s="1">
        <f t="shared" si="650"/>
        <v>1.6381246247589465E-2</v>
      </c>
    </row>
    <row r="940" spans="2:11" x14ac:dyDescent="0.3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0.19711170134626332</v>
      </c>
      <c r="J940" s="1">
        <f t="shared" si="650"/>
        <v>0.28427854544691494</v>
      </c>
      <c r="K940" s="1">
        <f t="shared" si="650"/>
        <v>6.310304107725033E-2</v>
      </c>
    </row>
    <row r="941" spans="2:11" x14ac:dyDescent="0.3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5.6710253307637265E-2</v>
      </c>
      <c r="J941" s="1">
        <f t="shared" si="650"/>
        <v>0.10862733649686963</v>
      </c>
      <c r="K941" s="1">
        <f t="shared" si="650"/>
        <v>0.10176573114068699</v>
      </c>
    </row>
    <row r="942" spans="2:11" x14ac:dyDescent="0.3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5.5543551145679704</v>
      </c>
      <c r="G942" s="1">
        <f>[1]Services!C$52</f>
        <v>6.016390430987709</v>
      </c>
      <c r="H942" s="1">
        <f>[1]Services!D$52</f>
        <v>7.1698522029759442</v>
      </c>
      <c r="I942" s="1">
        <f>[1]Services!E$52</f>
        <v>8.3154086850480144</v>
      </c>
      <c r="J942" s="1">
        <f>[1]Services!F$52</f>
        <v>8.3338386068266317</v>
      </c>
      <c r="K942" s="1">
        <f>[1]Services!G$52</f>
        <v>8.3385615966690736</v>
      </c>
    </row>
    <row r="943" spans="2:11" x14ac:dyDescent="0.3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6.1739993234538382</v>
      </c>
      <c r="G943" s="1">
        <f t="shared" ref="G943:K943" si="651">G944</f>
        <v>7.1835573846044696</v>
      </c>
      <c r="H943" s="1">
        <f t="shared" si="651"/>
        <v>6.2193807965481742</v>
      </c>
      <c r="I943" s="1">
        <f t="shared" si="651"/>
        <v>4.7194009357226703</v>
      </c>
      <c r="J943" s="1">
        <f t="shared" si="651"/>
        <v>2.1892045247722778</v>
      </c>
      <c r="K943" s="1">
        <f t="shared" si="651"/>
        <v>0.38191462028401596</v>
      </c>
    </row>
    <row r="944" spans="2:11" x14ac:dyDescent="0.3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6.1739993234538382</v>
      </c>
      <c r="G944" s="1">
        <f>[1]Services!C$53</f>
        <v>7.1835573846044696</v>
      </c>
      <c r="H944" s="1">
        <f>[1]Services!D$53</f>
        <v>6.2193807965481742</v>
      </c>
      <c r="I944" s="1">
        <f>[1]Services!E$53</f>
        <v>4.7194009357226703</v>
      </c>
      <c r="J944" s="1">
        <f>[1]Services!F$53</f>
        <v>2.1892045247722778</v>
      </c>
      <c r="K944" s="1">
        <f>[1]Services!G$53</f>
        <v>0.38191462028401596</v>
      </c>
    </row>
    <row r="945" spans="2:11" x14ac:dyDescent="0.3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1.8775249990202663</v>
      </c>
      <c r="G945" s="1">
        <f t="shared" ref="G945:K945" si="652">G946</f>
        <v>2.1605369260141125</v>
      </c>
      <c r="H945" s="1">
        <f t="shared" si="652"/>
        <v>2.1288148394610862</v>
      </c>
      <c r="I945" s="1">
        <f t="shared" si="652"/>
        <v>2.1932185459208622</v>
      </c>
      <c r="J945" s="1">
        <f t="shared" si="652"/>
        <v>2.2530025611393678</v>
      </c>
      <c r="K945" s="1">
        <f t="shared" si="652"/>
        <v>2.2102596067108373</v>
      </c>
    </row>
    <row r="946" spans="2:11" x14ac:dyDescent="0.3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1.8775249990202663</v>
      </c>
      <c r="G946" s="1">
        <f>[1]Services!C$54</f>
        <v>2.1605369260141125</v>
      </c>
      <c r="H946" s="1">
        <f>[1]Services!D$54</f>
        <v>2.1288148394610862</v>
      </c>
      <c r="I946" s="1">
        <f>[1]Services!E$54</f>
        <v>2.1932185459208622</v>
      </c>
      <c r="J946" s="1">
        <f>[1]Services!F$54</f>
        <v>2.2530025611393678</v>
      </c>
      <c r="K946" s="1">
        <f>[1]Services!G$54</f>
        <v>2.2102596067108373</v>
      </c>
    </row>
    <row r="947" spans="2:11" x14ac:dyDescent="0.3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0.73895958086743052</v>
      </c>
      <c r="I947" s="1">
        <f t="shared" si="653"/>
        <v>0.75779628555836187</v>
      </c>
      <c r="J947" s="1">
        <f t="shared" si="653"/>
        <v>5.0369747589761085</v>
      </c>
      <c r="K947" s="1">
        <f t="shared" si="653"/>
        <v>5.0379183141740826</v>
      </c>
    </row>
    <row r="948" spans="2:11" x14ac:dyDescent="0.3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0.73895958086743052</v>
      </c>
      <c r="I948" s="1">
        <f>[1]Services!E$55</f>
        <v>0.75779628555836187</v>
      </c>
      <c r="J948" s="1">
        <f>[1]Services!F$55</f>
        <v>5.0369747589761085</v>
      </c>
      <c r="K948" s="1">
        <f>[1]Services!G$55</f>
        <v>5.0379183141740826</v>
      </c>
    </row>
    <row r="949" spans="2:11" x14ac:dyDescent="0.3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0.11494484431898971</v>
      </c>
      <c r="J949" s="1">
        <f t="shared" si="654"/>
        <v>0.1924542881380735</v>
      </c>
      <c r="K949" s="1">
        <f t="shared" si="654"/>
        <v>0.26704979845433507</v>
      </c>
    </row>
    <row r="950" spans="2:11" x14ac:dyDescent="0.3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0.11494484431898971</v>
      </c>
      <c r="J950" s="1">
        <f>[1]Services!F$57</f>
        <v>0.1924542881380735</v>
      </c>
      <c r="K950" s="1">
        <f>[1]Services!G$57</f>
        <v>0.26704979845433507</v>
      </c>
    </row>
    <row r="951" spans="2:11" x14ac:dyDescent="0.3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6.9658255441542378</v>
      </c>
      <c r="H951" s="1">
        <f>[1]Services!D$58</f>
        <v>7.0784640342453038</v>
      </c>
      <c r="I951" s="1">
        <f>[1]Services!E$58</f>
        <v>10.906017284667371</v>
      </c>
      <c r="J951" s="1">
        <f>[1]Services!F$58</f>
        <v>17.768861244282409</v>
      </c>
      <c r="K951" s="1">
        <f>[1]Services!G$58</f>
        <v>21.887741861161331</v>
      </c>
    </row>
    <row r="952" spans="2:11" x14ac:dyDescent="0.3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0.91249999999999898</v>
      </c>
      <c r="G953" s="4">
        <f t="shared" si="657"/>
        <v>0.91500000000000015</v>
      </c>
      <c r="H953" s="4">
        <f t="shared" si="657"/>
        <v>0.91874999999999973</v>
      </c>
      <c r="I953" s="4">
        <f t="shared" si="657"/>
        <v>0.92500000000000082</v>
      </c>
      <c r="J953" s="4">
        <f t="shared" si="657"/>
        <v>0.93749999999999944</v>
      </c>
      <c r="K953" s="4">
        <f t="shared" si="657"/>
        <v>0.95000000000000029</v>
      </c>
    </row>
    <row r="954" spans="2:11" x14ac:dyDescent="0.3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3.200000000000002</v>
      </c>
      <c r="G954" s="4">
        <f t="shared" si="657"/>
        <v>3.2400000000000007</v>
      </c>
      <c r="H954" s="4">
        <f t="shared" si="657"/>
        <v>3.3</v>
      </c>
      <c r="I954" s="4">
        <f t="shared" si="657"/>
        <v>3.4</v>
      </c>
      <c r="J954" s="4">
        <f t="shared" si="657"/>
        <v>3.5999999999999988</v>
      </c>
      <c r="K954" s="4">
        <f t="shared" si="657"/>
        <v>3.8000000000000016</v>
      </c>
    </row>
    <row r="955" spans="2:11" x14ac:dyDescent="0.3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1.0000000000000002</v>
      </c>
      <c r="I955" s="4">
        <f t="shared" si="657"/>
        <v>0.99999999999999989</v>
      </c>
      <c r="J955" s="4">
        <f t="shared" si="657"/>
        <v>1</v>
      </c>
      <c r="K955" s="4">
        <f t="shared" si="657"/>
        <v>1</v>
      </c>
    </row>
    <row r="956" spans="2:11" x14ac:dyDescent="0.3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0.82107843137254855</v>
      </c>
      <c r="G956" s="4">
        <f t="shared" si="658"/>
        <v>0.82270432925645498</v>
      </c>
      <c r="H956" s="4">
        <f t="shared" si="658"/>
        <v>0.82514317608231436</v>
      </c>
      <c r="I956" s="4">
        <f t="shared" si="658"/>
        <v>0.8292079207920785</v>
      </c>
      <c r="J956" s="4">
        <f t="shared" si="658"/>
        <v>0.83750000000000047</v>
      </c>
      <c r="K956" s="4">
        <f t="shared" si="658"/>
        <v>0.83749999999999958</v>
      </c>
    </row>
    <row r="957" spans="2:11" x14ac:dyDescent="0.3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0.94680851063829874</v>
      </c>
      <c r="G957" s="4">
        <f t="shared" si="659"/>
        <v>0.94680851063829818</v>
      </c>
      <c r="H957" s="4">
        <f t="shared" si="659"/>
        <v>0.94207585113042835</v>
      </c>
      <c r="I957" s="4">
        <f t="shared" si="659"/>
        <v>0.94241065948374036</v>
      </c>
      <c r="J957" s="4">
        <f t="shared" si="659"/>
        <v>0.93337682506746755</v>
      </c>
      <c r="K957" s="4">
        <f t="shared" si="659"/>
        <v>0.94143420488857954</v>
      </c>
    </row>
    <row r="958" spans="2:11" x14ac:dyDescent="0.3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1.9800000000000004</v>
      </c>
      <c r="I958" s="4">
        <f t="shared" si="659"/>
        <v>2.04</v>
      </c>
      <c r="J958" s="4">
        <f t="shared" si="659"/>
        <v>2.1599999999999984</v>
      </c>
      <c r="K958" s="4">
        <f t="shared" si="659"/>
        <v>2.2799999999999994</v>
      </c>
    </row>
    <row r="959" spans="2:11" x14ac:dyDescent="0.3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0.87219999999999986</v>
      </c>
      <c r="G959" s="4">
        <f t="shared" si="659"/>
        <v>0.87220000000000009</v>
      </c>
      <c r="H959" s="4">
        <f t="shared" si="659"/>
        <v>0.87219999999999998</v>
      </c>
      <c r="I959" s="4">
        <f t="shared" si="659"/>
        <v>0.87220000000000042</v>
      </c>
      <c r="J959" s="4">
        <f t="shared" si="659"/>
        <v>0.87220000000000009</v>
      </c>
      <c r="K959" s="4">
        <f t="shared" si="659"/>
        <v>0.87220000000000053</v>
      </c>
    </row>
    <row r="960" spans="2:11" x14ac:dyDescent="0.3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0.98999999999999988</v>
      </c>
      <c r="H960" s="4">
        <f t="shared" si="660"/>
        <v>0.9900000000000001</v>
      </c>
      <c r="I960" s="4">
        <f t="shared" si="660"/>
        <v>0.99</v>
      </c>
      <c r="J960" s="4">
        <f t="shared" si="660"/>
        <v>0.9900000000000001</v>
      </c>
      <c r="K960" s="4">
        <f t="shared" si="660"/>
        <v>0.9900000000000001</v>
      </c>
    </row>
    <row r="961" spans="2:11" x14ac:dyDescent="0.3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</v>
      </c>
      <c r="G961" s="4">
        <f t="shared" si="660"/>
        <v>0.98999999999999988</v>
      </c>
      <c r="H961" s="4">
        <f t="shared" si="660"/>
        <v>0.99</v>
      </c>
      <c r="I961" s="4">
        <f t="shared" si="660"/>
        <v>0.99</v>
      </c>
      <c r="J961" s="4">
        <f t="shared" si="660"/>
        <v>0.9900000000000001</v>
      </c>
      <c r="K961" s="4">
        <f t="shared" si="660"/>
        <v>0.99</v>
      </c>
    </row>
    <row r="962" spans="2:11" x14ac:dyDescent="0.3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0.98999999999999988</v>
      </c>
      <c r="J962" s="4">
        <f t="shared" si="660"/>
        <v>0.9900000000000001</v>
      </c>
      <c r="K962" s="4">
        <f t="shared" si="660"/>
        <v>0.99000000000000021</v>
      </c>
    </row>
    <row r="963" spans="2:11" x14ac:dyDescent="0.3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0.99</v>
      </c>
      <c r="K963" s="4">
        <f t="shared" si="660"/>
        <v>0.9900000000000001</v>
      </c>
    </row>
    <row r="964" spans="2:11" x14ac:dyDescent="0.3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0.98999999999999988</v>
      </c>
      <c r="J964" s="4">
        <f t="shared" si="660"/>
        <v>0.99</v>
      </c>
      <c r="K964" s="4">
        <f t="shared" si="660"/>
        <v>0.9900000000000001</v>
      </c>
    </row>
    <row r="965" spans="2:11" x14ac:dyDescent="0.3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0.99000000000000032</v>
      </c>
      <c r="G965" s="4">
        <f t="shared" si="660"/>
        <v>0.98999999999999977</v>
      </c>
      <c r="H965" s="4">
        <f t="shared" si="660"/>
        <v>0.99000000000000055</v>
      </c>
      <c r="I965" s="4">
        <f t="shared" si="660"/>
        <v>0.98999999999999955</v>
      </c>
      <c r="J965" s="4">
        <f t="shared" si="660"/>
        <v>0.98999999999999988</v>
      </c>
      <c r="K965" s="4">
        <f t="shared" si="660"/>
        <v>0.9900000000000011</v>
      </c>
    </row>
    <row r="966" spans="2:11" x14ac:dyDescent="0.3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</v>
      </c>
      <c r="G966" s="4">
        <f t="shared" si="661"/>
        <v>0.72000000000000042</v>
      </c>
      <c r="H966" s="4">
        <f t="shared" si="661"/>
        <v>0.71999999999999964</v>
      </c>
      <c r="I966" s="4">
        <f t="shared" si="661"/>
        <v>0.71999999999999975</v>
      </c>
      <c r="J966" s="4">
        <f t="shared" si="661"/>
        <v>0.71999999999999986</v>
      </c>
      <c r="K966" s="4">
        <f t="shared" si="661"/>
        <v>0.7200000000000002</v>
      </c>
    </row>
    <row r="967" spans="2:11" x14ac:dyDescent="0.3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0.90000000000000047</v>
      </c>
      <c r="G967" s="4">
        <f t="shared" si="662"/>
        <v>0.90000000000000024</v>
      </c>
      <c r="H967" s="4">
        <f t="shared" si="662"/>
        <v>0.90000000000000024</v>
      </c>
      <c r="I967" s="4">
        <f t="shared" si="662"/>
        <v>0.8999999999999998</v>
      </c>
      <c r="J967" s="4">
        <f t="shared" si="662"/>
        <v>0.89999999999999913</v>
      </c>
      <c r="K967" s="4">
        <f t="shared" si="662"/>
        <v>0.90000000000000058</v>
      </c>
    </row>
    <row r="968" spans="2:11" x14ac:dyDescent="0.3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0.81932597629140391</v>
      </c>
      <c r="J969" s="4">
        <f t="shared" si="664"/>
        <v>0.71749568926376206</v>
      </c>
      <c r="K969" s="4">
        <f t="shared" si="664"/>
        <v>0.75854503466340539</v>
      </c>
    </row>
    <row r="970" spans="2:11" x14ac:dyDescent="0.3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217.53603182667115</v>
      </c>
      <c r="G970" s="3">
        <f>[1]Residential!C$26</f>
        <v>216.56800441637421</v>
      </c>
      <c r="H970" s="3">
        <f>[1]Residential!D$26</f>
        <v>218.20687415392129</v>
      </c>
      <c r="I970" s="3">
        <f>[1]Residential!E$26</f>
        <v>213.03009801075351</v>
      </c>
      <c r="J970" s="3">
        <f>[1]Residential!F$26</f>
        <v>194.69638343179645</v>
      </c>
      <c r="K970" s="3">
        <f>[1]Residential!G$26</f>
        <v>182.12320803831821</v>
      </c>
    </row>
    <row r="971" spans="2:11" x14ac:dyDescent="0.3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69.472433182641993</v>
      </c>
      <c r="G971" s="1">
        <f>[1]Residential!C$15</f>
        <v>69.688818429743378</v>
      </c>
      <c r="H971" s="1">
        <f>[1]Residential!D$15</f>
        <v>72.833963637936705</v>
      </c>
      <c r="I971" s="1">
        <f>[1]Residential!E$15</f>
        <v>68.307150787924641</v>
      </c>
      <c r="J971" s="1">
        <f>[1]Residential!F$15</f>
        <v>64.073416945770504</v>
      </c>
      <c r="K971" s="1">
        <f>[1]Residential!G$15</f>
        <v>71.006943436721798</v>
      </c>
    </row>
    <row r="972" spans="2:11" x14ac:dyDescent="0.3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15.334434907865152</v>
      </c>
      <c r="G972" s="1">
        <f t="shared" ref="G972:K972" si="665">SUM(G973:G974)</f>
        <v>14.774985753283516</v>
      </c>
      <c r="H972" s="1">
        <f t="shared" si="665"/>
        <v>16.503430904687068</v>
      </c>
      <c r="I972" s="1">
        <f t="shared" si="665"/>
        <v>13.588439842581224</v>
      </c>
      <c r="J972" s="1">
        <f t="shared" si="665"/>
        <v>11.843132092375065</v>
      </c>
      <c r="K972" s="1">
        <f t="shared" si="665"/>
        <v>19.113062499549763</v>
      </c>
    </row>
    <row r="973" spans="2:11" x14ac:dyDescent="0.3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9.3777987834024223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7.7850353340330001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9.1683768487352424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5.7965707288228234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2.1827763699682601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0.95287533598647323</v>
      </c>
    </row>
    <row r="974" spans="2:11" x14ac:dyDescent="0.3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5.9566361244627295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6.9899504192505155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7.3350540559518258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7.7918691137584002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9.6603557224068037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18.16018716356329</v>
      </c>
    </row>
    <row r="975" spans="2:11" x14ac:dyDescent="0.3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9.5606396078108489</v>
      </c>
      <c r="G975" s="1">
        <f t="shared" ref="G975:K975" si="669">SUM(G976:G977)</f>
        <v>10.086041424962236</v>
      </c>
      <c r="H975" s="1">
        <f t="shared" si="669"/>
        <v>11.696588944092039</v>
      </c>
      <c r="I975" s="1">
        <f t="shared" si="669"/>
        <v>9.8799854078013158</v>
      </c>
      <c r="J975" s="1">
        <f t="shared" si="669"/>
        <v>7.1779653840405127</v>
      </c>
      <c r="K975" s="1">
        <f t="shared" si="669"/>
        <v>6.9613398313679467</v>
      </c>
    </row>
    <row r="976" spans="2:11" x14ac:dyDescent="0.3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8.4115812816337332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8.7994486948568582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8.7027939631054991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5.26408960363998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1.9561758830757219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0.8430985642157206</v>
      </c>
    </row>
    <row r="977" spans="2:11" x14ac:dyDescent="0.3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1.1490583261771157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1.2865927301053777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2.9937949809865385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4.6158958041613358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5.2217895009647908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6.1182412671522259</v>
      </c>
    </row>
    <row r="978" spans="2:11" x14ac:dyDescent="0.3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44.577358666965999</v>
      </c>
      <c r="G978" s="1">
        <f>[1]Residential!C$3-([1]Residential!C$10-[1]Residential!C$244)</f>
        <v>44.827791251497622</v>
      </c>
      <c r="H978" s="1">
        <f>[1]Residential!D$3-([1]Residential!D$10-[1]Residential!D$244)</f>
        <v>44.633943789157605</v>
      </c>
      <c r="I978" s="1">
        <f>[1]Residential!E$3-([1]Residential!E$10-[1]Residential!E$244)</f>
        <v>44.838725537542103</v>
      </c>
      <c r="J978" s="1">
        <f>[1]Residential!F$3-([1]Residential!F$10-[1]Residential!F$244)</f>
        <v>45.05231946935492</v>
      </c>
      <c r="K978" s="1">
        <f>[1]Residential!G$3-([1]Residential!G$10-[1]Residential!G$244)</f>
        <v>44.932541105804077</v>
      </c>
    </row>
    <row r="979" spans="2:11" x14ac:dyDescent="0.3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60.233472705877844</v>
      </c>
      <c r="G979" s="1">
        <f>SUM([1]Residential!C$16:C$17)</f>
        <v>51.321213746210972</v>
      </c>
      <c r="H979" s="1">
        <f>SUM([1]Residential!D$16:D$17)</f>
        <v>45.226539685200343</v>
      </c>
      <c r="I979" s="1">
        <f>SUM([1]Residential!E$16:E$17)</f>
        <v>40.848347110907731</v>
      </c>
      <c r="J979" s="1">
        <f>SUM([1]Residential!F$16:F$17)</f>
        <v>21.207396401371177</v>
      </c>
      <c r="K979" s="1">
        <f>SUM([1]Residential!G$16:G$17)</f>
        <v>0.30041587119825053</v>
      </c>
    </row>
    <row r="980" spans="2:11" x14ac:dyDescent="0.3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60.233472705877844</v>
      </c>
      <c r="G980" s="1">
        <f>[1]Residential!C$16</f>
        <v>51.321213746210972</v>
      </c>
      <c r="H980" s="1">
        <f>[1]Residential!D$16</f>
        <v>45.195394850244384</v>
      </c>
      <c r="I980" s="1">
        <f>[1]Residential!E$16</f>
        <v>40.817883864792357</v>
      </c>
      <c r="J980" s="1">
        <f>[1]Residential!F$16</f>
        <v>21.107670753267325</v>
      </c>
      <c r="K980" s="1">
        <f>[1]Residential!G$16</f>
        <v>3.7745550338364657E-4</v>
      </c>
    </row>
    <row r="981" spans="2:11" x14ac:dyDescent="0.3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3.1144834955956362E-2</v>
      </c>
      <c r="I981" s="1">
        <f>[1]Residential!E$17</f>
        <v>3.0463246115375577E-2</v>
      </c>
      <c r="J981" s="1">
        <f>[1]Residential!F$17</f>
        <v>9.9725648103852191E-2</v>
      </c>
      <c r="K981" s="1">
        <f>[1]Residential!G$17</f>
        <v>0.30003841569486689</v>
      </c>
    </row>
    <row r="982" spans="2:11" x14ac:dyDescent="0.3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50.37242244189342</v>
      </c>
      <c r="G982" s="1">
        <f t="shared" ref="G982:K982" si="672">SUM(G984,G986)</f>
        <v>43.14119865043579</v>
      </c>
      <c r="H982" s="1">
        <f t="shared" si="672"/>
        <v>43.931165177829044</v>
      </c>
      <c r="I982" s="1">
        <f t="shared" si="672"/>
        <v>40.676030380833168</v>
      </c>
      <c r="J982" s="1">
        <f t="shared" si="672"/>
        <v>21.087066433647884</v>
      </c>
      <c r="K982" s="1">
        <f t="shared" si="672"/>
        <v>0.26261526680426306</v>
      </c>
    </row>
    <row r="983" spans="2:11" x14ac:dyDescent="0.3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50.37242244189342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43.14119865043579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43.931165177829044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40.676030380833168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21.087066433647884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0.26261526680426306</v>
      </c>
    </row>
    <row r="984" spans="2:11" x14ac:dyDescent="0.3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50.37242244189342</v>
      </c>
      <c r="G984" s="1">
        <f t="shared" ref="G984:K984" si="673">G985</f>
        <v>43.14119865043579</v>
      </c>
      <c r="H984" s="1">
        <f t="shared" si="673"/>
        <v>43.900912390452206</v>
      </c>
      <c r="I984" s="1">
        <f t="shared" si="673"/>
        <v>40.645695642413436</v>
      </c>
      <c r="J984" s="1">
        <f t="shared" si="673"/>
        <v>20.987906625112004</v>
      </c>
      <c r="K984" s="1">
        <f t="shared" si="673"/>
        <v>3.2996118791080376E-4</v>
      </c>
    </row>
    <row r="985" spans="2:11" x14ac:dyDescent="0.3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50.37242244189342</v>
      </c>
      <c r="G985" s="1">
        <f t="shared" ref="G985:K985" si="674">G983*IFERROR(G980/G979,0)</f>
        <v>43.14119865043579</v>
      </c>
      <c r="H985" s="1">
        <f t="shared" si="674"/>
        <v>43.900912390452206</v>
      </c>
      <c r="I985" s="1">
        <f t="shared" si="674"/>
        <v>40.645695642413436</v>
      </c>
      <c r="J985" s="1">
        <f t="shared" si="674"/>
        <v>20.987906625112004</v>
      </c>
      <c r="K985" s="1">
        <f t="shared" si="674"/>
        <v>3.2996118791080376E-4</v>
      </c>
    </row>
    <row r="986" spans="2:11" x14ac:dyDescent="0.3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3.0252787376838342E-2</v>
      </c>
      <c r="I986" s="1">
        <f t="shared" si="675"/>
        <v>3.0334738419732332E-2</v>
      </c>
      <c r="J986" s="1">
        <f t="shared" si="675"/>
        <v>9.9159808535880245E-2</v>
      </c>
      <c r="K986" s="1">
        <f t="shared" si="675"/>
        <v>0.26228530561635227</v>
      </c>
    </row>
    <row r="987" spans="2:11" x14ac:dyDescent="0.3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3.0252787376838342E-2</v>
      </c>
      <c r="I987" s="1">
        <f t="shared" si="676"/>
        <v>3.0334738419732332E-2</v>
      </c>
      <c r="J987" s="1">
        <f t="shared" si="676"/>
        <v>9.9159808535880245E-2</v>
      </c>
      <c r="K987" s="1">
        <f t="shared" si="676"/>
        <v>0.26228530561635227</v>
      </c>
    </row>
    <row r="988" spans="2:11" x14ac:dyDescent="0.3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9.861050263984426</v>
      </c>
      <c r="G988" s="1">
        <f t="shared" ref="G988:K988" si="677">G989</f>
        <v>8.1800150957751825</v>
      </c>
      <c r="H988" s="1">
        <f t="shared" si="677"/>
        <v>1.2953745073713037</v>
      </c>
      <c r="I988" s="1">
        <f t="shared" si="677"/>
        <v>0.17231673007456108</v>
      </c>
      <c r="J988" s="1">
        <f t="shared" si="677"/>
        <v>0.12032996772329217</v>
      </c>
      <c r="K988" s="1">
        <f t="shared" si="677"/>
        <v>3.7800604393987428E-2</v>
      </c>
    </row>
    <row r="989" spans="2:11" x14ac:dyDescent="0.3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9.861050263984426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8.1800150957751825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1.2953745073713037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0.17231673007456108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0.12032996772329217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3.7800604393987428E-2</v>
      </c>
    </row>
    <row r="990" spans="2:11" x14ac:dyDescent="0.3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9.861050263984426</v>
      </c>
      <c r="G990" s="1">
        <f t="shared" ref="G990:K990" si="678">IFERROR(G980/G979,0)*G989</f>
        <v>8.1800150957751825</v>
      </c>
      <c r="H990" s="1">
        <f t="shared" si="678"/>
        <v>1.2944824597921818</v>
      </c>
      <c r="I990" s="1">
        <f t="shared" si="678"/>
        <v>0.17218822237891784</v>
      </c>
      <c r="J990" s="1">
        <f t="shared" si="678"/>
        <v>0.11976412815532216</v>
      </c>
      <c r="K990" s="1">
        <f t="shared" si="678"/>
        <v>4.7494315472842758E-5</v>
      </c>
    </row>
    <row r="991" spans="2:11" x14ac:dyDescent="0.3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8.9204757912186849E-4</v>
      </c>
      <c r="I991" s="1">
        <f t="shared" si="679"/>
        <v>1.2850769564323739E-4</v>
      </c>
      <c r="J991" s="1">
        <f t="shared" si="679"/>
        <v>5.6583956797001678E-4</v>
      </c>
      <c r="K991" s="1">
        <f t="shared" si="679"/>
        <v>3.7753110078514583E-2</v>
      </c>
    </row>
    <row r="992" spans="2:11" x14ac:dyDescent="0.3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47.003430702258548</v>
      </c>
      <c r="G992" s="1">
        <f t="shared" ref="G992:K992" si="680">SUM(G993:G994)</f>
        <v>48.125075373243106</v>
      </c>
      <c r="H992" s="1">
        <f t="shared" si="680"/>
        <v>47.322418491868831</v>
      </c>
      <c r="I992" s="1">
        <f t="shared" si="680"/>
        <v>45.180692080082942</v>
      </c>
      <c r="J992" s="1">
        <f t="shared" si="680"/>
        <v>38.260890582471966</v>
      </c>
      <c r="K992" s="1">
        <f t="shared" si="680"/>
        <v>18.038910277802469</v>
      </c>
    </row>
    <row r="993" spans="2:13" x14ac:dyDescent="0.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46.71913752454131</v>
      </c>
      <c r="G993" s="1">
        <f>[1]Residential!C$18</f>
        <v>48.04212047982206</v>
      </c>
      <c r="H993" s="1">
        <f>[1]Residential!D$18</f>
        <v>47.247044085188556</v>
      </c>
      <c r="I993" s="1">
        <f>[1]Residential!E$18</f>
        <v>45.104369347655151</v>
      </c>
      <c r="J993" s="1">
        <f>[1]Residential!F$18</f>
        <v>38.187374438322799</v>
      </c>
      <c r="K993" s="1">
        <f>[1]Residential!G$18</f>
        <v>17.972399935668328</v>
      </c>
    </row>
    <row r="994" spans="2:13" x14ac:dyDescent="0.3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0.28429317771723628</v>
      </c>
      <c r="G994" s="1">
        <f>[1]Residential!C$19</f>
        <v>8.2954893421043965E-2</v>
      </c>
      <c r="H994" s="1">
        <f>[1]Residential!D$19</f>
        <v>7.537440668027226E-2</v>
      </c>
      <c r="I994" s="1">
        <f>[1]Residential!E$19</f>
        <v>7.6322732427793E-2</v>
      </c>
      <c r="J994" s="1">
        <f>[1]Residential!F$19</f>
        <v>7.3516144149165547E-2</v>
      </c>
      <c r="K994" s="1">
        <f>[1]Residential!G$19</f>
        <v>6.6510342134139075E-2</v>
      </c>
    </row>
    <row r="995" spans="2:13" x14ac:dyDescent="0.3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38.495559148601323</v>
      </c>
      <c r="G995" s="1">
        <f t="shared" ref="G995:K995" si="683">SUM(G996:G997)</f>
        <v>40.890414020479582</v>
      </c>
      <c r="H995" s="1">
        <f t="shared" si="683"/>
        <v>39.234147795676506</v>
      </c>
      <c r="I995" s="1">
        <f t="shared" si="683"/>
        <v>39.003007467778687</v>
      </c>
      <c r="J995" s="1">
        <f t="shared" si="683"/>
        <v>33.131506645845356</v>
      </c>
      <c r="K995" s="1">
        <f t="shared" si="683"/>
        <v>15.724770600132288</v>
      </c>
    </row>
    <row r="996" spans="2:13" x14ac:dyDescent="0.3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38.495559148601323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40.890414020479582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38.808701654428901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38.557319360985701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32.349141614082647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15.355193654227897</v>
      </c>
    </row>
    <row r="997" spans="2:13" x14ac:dyDescent="0.3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0.4254461412476036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0.44568810679298282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0.78236503176270999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0.36957694590439083</v>
      </c>
    </row>
    <row r="998" spans="2:13" x14ac:dyDescent="0.3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38.262724551746423</v>
      </c>
      <c r="G998" s="1">
        <f t="shared" ref="G998:K998" si="684">SUM(G999:G1000)</f>
        <v>40.81992976854432</v>
      </c>
      <c r="H998" s="1">
        <f t="shared" si="684"/>
        <v>39.171656259826257</v>
      </c>
      <c r="I998" s="1">
        <f t="shared" si="684"/>
        <v>38.93712055977015</v>
      </c>
      <c r="J998" s="1">
        <f t="shared" si="684"/>
        <v>33.067846323741648</v>
      </c>
      <c r="K998" s="1">
        <f t="shared" si="684"/>
        <v>15.666792603873686</v>
      </c>
    </row>
    <row r="999" spans="2:13" x14ac:dyDescent="0.3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38.262724551746423</v>
      </c>
      <c r="G999" s="1">
        <f t="shared" ref="G999:K999" si="685">G996-G1002</f>
        <v>40.81992976854432</v>
      </c>
      <c r="H999" s="1">
        <f t="shared" si="685"/>
        <v>38.746887762526129</v>
      </c>
      <c r="I999" s="1">
        <f t="shared" si="685"/>
        <v>38.492185343925819</v>
      </c>
      <c r="J999" s="1">
        <f t="shared" si="685"/>
        <v>32.286984562278626</v>
      </c>
      <c r="K999" s="1">
        <f t="shared" si="685"/>
        <v>15.298578306196847</v>
      </c>
    </row>
    <row r="1000" spans="2:13" x14ac:dyDescent="0.3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0.42476849730012745</v>
      </c>
      <c r="I1000" s="1">
        <f t="shared" si="686"/>
        <v>0.44493521584432899</v>
      </c>
      <c r="J1000" s="1">
        <f t="shared" si="686"/>
        <v>0.78086176146301955</v>
      </c>
      <c r="K1000" s="1">
        <f t="shared" si="686"/>
        <v>0.36821429767684027</v>
      </c>
    </row>
    <row r="1001" spans="2:13" x14ac:dyDescent="0.3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0.2328345968549021</v>
      </c>
      <c r="G1001" s="1">
        <f t="shared" ref="G1001:K1001" si="687">SUM(G1002:G1003)</f>
        <v>7.0484251935264197E-2</v>
      </c>
      <c r="H1001" s="1">
        <f t="shared" si="687"/>
        <v>6.2491535850251557E-2</v>
      </c>
      <c r="I1001" s="1">
        <f t="shared" si="687"/>
        <v>6.5886908008537512E-2</v>
      </c>
      <c r="J1001" s="1">
        <f t="shared" si="687"/>
        <v>6.3660322103710879E-2</v>
      </c>
      <c r="K1001" s="1">
        <f t="shared" si="687"/>
        <v>5.7977996258599847E-2</v>
      </c>
      <c r="L1001" s="1"/>
    </row>
    <row r="1002" spans="2:13" x14ac:dyDescent="0.3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0.2328345968549021</v>
      </c>
      <c r="G1002" s="1">
        <f t="shared" ref="G1002:K1002" si="688">G996*IFERROR(G994/G992,0)</f>
        <v>7.0484251935264197E-2</v>
      </c>
      <c r="H1002" s="1">
        <f t="shared" si="688"/>
        <v>6.1813891902775385E-2</v>
      </c>
      <c r="I1002" s="1">
        <f t="shared" si="688"/>
        <v>6.5134017059883684E-2</v>
      </c>
      <c r="J1002" s="1">
        <f t="shared" si="688"/>
        <v>6.2157051804020487E-2</v>
      </c>
      <c r="K1002" s="1">
        <f t="shared" si="688"/>
        <v>5.6615348031049277E-2</v>
      </c>
    </row>
    <row r="1003" spans="2:13" x14ac:dyDescent="0.3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6.7764394747617273E-4</v>
      </c>
      <c r="I1003" s="1">
        <f t="shared" si="689"/>
        <v>7.5289094865383505E-4</v>
      </c>
      <c r="J1003" s="1">
        <f t="shared" si="689"/>
        <v>1.5032702996903905E-3</v>
      </c>
      <c r="K1003" s="1">
        <f t="shared" si="689"/>
        <v>1.3626482275505671E-3</v>
      </c>
    </row>
    <row r="1004" spans="2:13" x14ac:dyDescent="0.3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8.5078715536572247</v>
      </c>
      <c r="G1004" s="1">
        <f t="shared" ref="G1004:K1004" si="690">SUM(G1005:G1006)</f>
        <v>7.2346613527635242</v>
      </c>
      <c r="H1004" s="1">
        <f t="shared" si="690"/>
        <v>8.0882706961923265</v>
      </c>
      <c r="I1004" s="1">
        <f t="shared" si="690"/>
        <v>6.1776846123042573</v>
      </c>
      <c r="J1004" s="1">
        <f t="shared" si="690"/>
        <v>5.1293839366266081</v>
      </c>
      <c r="K1004" s="1">
        <f t="shared" si="690"/>
        <v>2.3141396776701812</v>
      </c>
      <c r="L1004" s="1"/>
      <c r="M1004" s="19"/>
    </row>
    <row r="1005" spans="2:13" x14ac:dyDescent="0.3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8.5078715536572247</v>
      </c>
      <c r="G1005" s="1">
        <f t="shared" ref="G1005:K1005" si="691">G992-G996-G997-G1006</f>
        <v>7.2346613527635242</v>
      </c>
      <c r="H1005" s="1">
        <f t="shared" si="691"/>
        <v>7.9877474625823881</v>
      </c>
      <c r="I1005" s="1">
        <f t="shared" si="691"/>
        <v>6.0577692703998709</v>
      </c>
      <c r="J1005" s="1">
        <f t="shared" si="691"/>
        <v>4.867525794908766</v>
      </c>
      <c r="K1005" s="1">
        <f t="shared" si="691"/>
        <v>2.2173004393360092</v>
      </c>
    </row>
    <row r="1006" spans="2:13" x14ac:dyDescent="0.3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0.10052323360993864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0.11991534190438635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0.26185814171784183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9.6839238334171893E-2</v>
      </c>
    </row>
    <row r="1007" spans="2:13" x14ac:dyDescent="0.3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8.4564129727948902</v>
      </c>
      <c r="G1007" s="1">
        <f t="shared" ref="G1007:K1007" si="692">SUM(G1008:G1009)</f>
        <v>7.2221907112777446</v>
      </c>
      <c r="H1007" s="1">
        <f t="shared" si="692"/>
        <v>8.0753878253623057</v>
      </c>
      <c r="I1007" s="1">
        <f t="shared" si="692"/>
        <v>6.1672487878850015</v>
      </c>
      <c r="J1007" s="1">
        <f t="shared" si="692"/>
        <v>5.1195281145811533</v>
      </c>
      <c r="K1007" s="1">
        <f t="shared" si="692"/>
        <v>2.3056073317946417</v>
      </c>
    </row>
    <row r="1008" spans="2:13" x14ac:dyDescent="0.3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8.4564129727948902</v>
      </c>
      <c r="G1008" s="1">
        <f t="shared" ref="G1008:K1008" si="693">G1005-G1011</f>
        <v>7.2221907112777446</v>
      </c>
      <c r="H1008" s="1">
        <f t="shared" si="693"/>
        <v>7.9750247035837658</v>
      </c>
      <c r="I1008" s="1">
        <f t="shared" si="693"/>
        <v>6.047536016285159</v>
      </c>
      <c r="J1008" s="1">
        <f t="shared" si="693"/>
        <v>4.8581731185193613</v>
      </c>
      <c r="K1008" s="1">
        <f t="shared" si="693"/>
        <v>2.2091251444560358</v>
      </c>
    </row>
    <row r="1009" spans="2:11" x14ac:dyDescent="0.3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0.10036312177854032</v>
      </c>
      <c r="I1009" s="1">
        <f t="shared" si="694"/>
        <v>0.11971277159984269</v>
      </c>
      <c r="J1009" s="1">
        <f t="shared" si="694"/>
        <v>0.26135499606179219</v>
      </c>
      <c r="K1009" s="1">
        <f t="shared" si="694"/>
        <v>9.648218733860589E-2</v>
      </c>
    </row>
    <row r="1010" spans="2:11" x14ac:dyDescent="0.3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5.1458580862334173E-2</v>
      </c>
      <c r="G1010" s="1">
        <f t="shared" si="695"/>
        <v>1.2470641485779772E-2</v>
      </c>
      <c r="H1010" s="1">
        <f t="shared" si="695"/>
        <v>1.2882870830020703E-2</v>
      </c>
      <c r="I1010" s="1">
        <f t="shared" si="695"/>
        <v>1.0435824419255474E-2</v>
      </c>
      <c r="J1010" s="1">
        <f t="shared" si="695"/>
        <v>9.8558220454546628E-3</v>
      </c>
      <c r="K1010" s="1">
        <f t="shared" si="695"/>
        <v>8.5323458755392264E-3</v>
      </c>
    </row>
    <row r="1011" spans="2:11" x14ac:dyDescent="0.3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5.1458580862334173E-2</v>
      </c>
      <c r="G1011" s="1">
        <f t="shared" ref="G1011:K1011" si="696">G1005*IFERROR(G$994/G$992,0)</f>
        <v>1.2470641485779772E-2</v>
      </c>
      <c r="H1011" s="1">
        <f t="shared" si="696"/>
        <v>1.2722758998622368E-2</v>
      </c>
      <c r="I1011" s="1">
        <f t="shared" si="696"/>
        <v>1.0233254114711812E-2</v>
      </c>
      <c r="J1011" s="1">
        <f t="shared" si="696"/>
        <v>9.3526763894050194E-3</v>
      </c>
      <c r="K1011" s="1">
        <f t="shared" si="696"/>
        <v>8.1752948799732224E-3</v>
      </c>
    </row>
    <row r="1012" spans="2:11" x14ac:dyDescent="0.3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1.6011183139833448E-4</v>
      </c>
      <c r="I1012" s="1">
        <f t="shared" si="697"/>
        <v>2.0257030454366143E-4</v>
      </c>
      <c r="J1012" s="1">
        <f t="shared" si="697"/>
        <v>5.0314565604964341E-4</v>
      </c>
      <c r="K1012" s="1">
        <f t="shared" si="697"/>
        <v>3.5705099556600483E-4</v>
      </c>
    </row>
    <row r="1013" spans="2:11" x14ac:dyDescent="0.3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0.10059954599111595</v>
      </c>
      <c r="G1013" s="1">
        <f>[1]Residential!C$20</f>
        <v>0.10051900885233475</v>
      </c>
      <c r="H1013" s="1">
        <f>[1]Residential!D$20</f>
        <v>7.9200682637883282E-2</v>
      </c>
      <c r="I1013" s="1">
        <f>[1]Residential!E$20</f>
        <v>6.4428261787631114E-2</v>
      </c>
      <c r="J1013" s="1">
        <f>[1]Residential!F$20</f>
        <v>0</v>
      </c>
      <c r="K1013" s="1">
        <f>[1]Residential!G$20</f>
        <v>0</v>
      </c>
    </row>
    <row r="1014" spans="2:11" x14ac:dyDescent="0.3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0.10059954599111595</v>
      </c>
      <c r="G1014" s="1">
        <f t="shared" ref="G1014:G1015" si="698">G1013</f>
        <v>0.10051900885233475</v>
      </c>
      <c r="H1014" s="1">
        <f t="shared" ref="H1014:H1015" si="699">H1013</f>
        <v>7.9200682637883282E-2</v>
      </c>
      <c r="I1014" s="1">
        <f t="shared" ref="I1014:I1015" si="700">I1013</f>
        <v>6.4428261787631114E-2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3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0.10059954599111595</v>
      </c>
      <c r="G1015" s="1">
        <f t="shared" si="698"/>
        <v>0.10051900885233475</v>
      </c>
      <c r="H1015" s="1">
        <f t="shared" si="699"/>
        <v>7.9200682637883282E-2</v>
      </c>
      <c r="I1015" s="1">
        <f t="shared" si="700"/>
        <v>6.4428261787631114E-2</v>
      </c>
      <c r="J1015" s="1">
        <f t="shared" si="701"/>
        <v>0</v>
      </c>
      <c r="K1015" s="1">
        <f t="shared" si="702"/>
        <v>0</v>
      </c>
    </row>
    <row r="1016" spans="2:11" x14ac:dyDescent="0.3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13.725098624995669</v>
      </c>
      <c r="G1018" s="1">
        <f t="shared" ref="G1018:K1018" si="704">G1019+G1021</f>
        <v>12.750019944315584</v>
      </c>
      <c r="H1018" s="1">
        <f t="shared" si="704"/>
        <v>10.68101512729174</v>
      </c>
      <c r="I1018" s="1">
        <f t="shared" si="704"/>
        <v>10.023487518100724</v>
      </c>
      <c r="J1018" s="1">
        <f t="shared" si="704"/>
        <v>10.356890532696541</v>
      </c>
      <c r="K1018" s="1">
        <f t="shared" si="704"/>
        <v>3.8559470701658443</v>
      </c>
    </row>
    <row r="1019" spans="2:11" x14ac:dyDescent="0.3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12.68324906615873</v>
      </c>
      <c r="G1019" s="1">
        <f t="shared" ref="G1019:K1019" si="705">G1020</f>
        <v>11.554628921287916</v>
      </c>
      <c r="H1019" s="1">
        <f t="shared" si="705"/>
        <v>10.076324683544934</v>
      </c>
      <c r="I1019" s="1">
        <f t="shared" si="705"/>
        <v>9.4664517689638039</v>
      </c>
      <c r="J1019" s="1">
        <f t="shared" si="705"/>
        <v>9.7798045812271752</v>
      </c>
      <c r="K1019" s="1">
        <f t="shared" si="705"/>
        <v>3.6405235014972819</v>
      </c>
    </row>
    <row r="1020" spans="2:11" x14ac:dyDescent="0.3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12.68324906615873</v>
      </c>
      <c r="G1020" s="1">
        <f>[1]Residential!C$22-G1022-G1023</f>
        <v>11.554628921287916</v>
      </c>
      <c r="H1020" s="1">
        <f>[1]Residential!D$22-H1022-H1023</f>
        <v>10.076324683544934</v>
      </c>
      <c r="I1020" s="1">
        <f>[1]Residential!E$22-I1022-I1023</f>
        <v>9.4664517689638039</v>
      </c>
      <c r="J1020" s="1">
        <f>[1]Residential!F$22-J1022-J1023</f>
        <v>9.7798045812271752</v>
      </c>
      <c r="K1020" s="1">
        <f>[1]Residential!G$22-K1022-K1023</f>
        <v>3.6405235014972819</v>
      </c>
    </row>
    <row r="1021" spans="2:11" x14ac:dyDescent="0.3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1.041849558836939</v>
      </c>
      <c r="G1021" s="1">
        <f t="shared" ref="G1021" si="706">G1022</f>
        <v>1.1953910230276679</v>
      </c>
      <c r="H1021" s="1">
        <f t="shared" ref="H1021" si="707">H1022</f>
        <v>0.60469044374680614</v>
      </c>
      <c r="I1021" s="1">
        <f t="shared" ref="I1021" si="708">I1022</f>
        <v>0.55703574913692</v>
      </c>
      <c r="J1021" s="1">
        <f t="shared" ref="J1021" si="709">J1022</f>
        <v>0.57708595146936592</v>
      </c>
      <c r="K1021" s="1">
        <f t="shared" ref="K1021" si="710">K1022</f>
        <v>0.21542356866856249</v>
      </c>
    </row>
    <row r="1022" spans="2:11" x14ac:dyDescent="0.3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1.041849558836939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1.1953910230276679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0.60469044374680614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0.55703574913692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0.57708595146936592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0.21542356866856249</v>
      </c>
    </row>
    <row r="1023" spans="2:11" x14ac:dyDescent="0.3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3.2698954516981416</v>
      </c>
      <c r="G1023" s="1">
        <f t="shared" ref="G1023:K1023" si="711">G1024+G1026</f>
        <v>3.8341744127243138</v>
      </c>
      <c r="H1023" s="1">
        <f t="shared" si="711"/>
        <v>3.8679747490373209</v>
      </c>
      <c r="I1023" s="1">
        <f t="shared" si="711"/>
        <v>3.9454792692040801</v>
      </c>
      <c r="J1023" s="1">
        <f t="shared" si="711"/>
        <v>4.2302939528772647</v>
      </c>
      <c r="K1023" s="1">
        <f t="shared" si="711"/>
        <v>4.4280410975226543</v>
      </c>
    </row>
    <row r="1024" spans="2:11" x14ac:dyDescent="0.3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2.9975009212181689</v>
      </c>
      <c r="G1024" s="1">
        <f t="shared" ref="G1024:K1024" si="712">G1025</f>
        <v>3.521708379907178</v>
      </c>
      <c r="H1024" s="1">
        <f t="shared" si="712"/>
        <v>3.6474928781097313</v>
      </c>
      <c r="I1024" s="1">
        <f t="shared" si="712"/>
        <v>3.7251785721818096</v>
      </c>
      <c r="J1024" s="1">
        <f t="shared" si="712"/>
        <v>3.9913661364594866</v>
      </c>
      <c r="K1024" s="1">
        <f t="shared" si="712"/>
        <v>4.1823873199796235</v>
      </c>
    </row>
    <row r="1025" spans="2:11" x14ac:dyDescent="0.3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2.9975009212181689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3.521708379907178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3.6474928781097313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3.7251785721818096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3.9913661364594866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4.1823873199796235</v>
      </c>
    </row>
    <row r="1026" spans="2:11" x14ac:dyDescent="0.3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0.27239453047997281</v>
      </c>
      <c r="G1026" s="1">
        <f t="shared" ref="G1026:K1026" si="713">G1027</f>
        <v>0.31246603281713564</v>
      </c>
      <c r="H1026" s="1">
        <f t="shared" si="713"/>
        <v>0.2204818709275895</v>
      </c>
      <c r="I1026" s="1">
        <f t="shared" si="713"/>
        <v>0.2203006970222707</v>
      </c>
      <c r="J1026" s="1">
        <f t="shared" si="713"/>
        <v>0.23892781641777835</v>
      </c>
      <c r="K1026" s="1">
        <f t="shared" si="713"/>
        <v>0.245653777543031</v>
      </c>
    </row>
    <row r="1027" spans="2:11" x14ac:dyDescent="0.3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0.27239453047997281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0.31246603281713564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0.2204818709275895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0.2203006970222707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0.23892781641777835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0.245653777543031</v>
      </c>
    </row>
    <row r="1028" spans="2:11" x14ac:dyDescent="0.3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3.5033157869561879</v>
      </c>
      <c r="I1028" s="1">
        <f>[1]Residential!E$23</f>
        <v>3.6111437382207732</v>
      </c>
      <c r="J1028" s="1">
        <f>[1]Residential!F$23</f>
        <v>5.7739079959787762</v>
      </c>
      <c r="K1028" s="1">
        <f>[1]Residential!G$23</f>
        <v>5.7223826103811746</v>
      </c>
    </row>
    <row r="1029" spans="2:11" x14ac:dyDescent="0.3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1.3147586972900631</v>
      </c>
      <c r="I1029" s="1">
        <f t="shared" si="714"/>
        <v>1.4161060356819664</v>
      </c>
      <c r="J1029" s="1">
        <f t="shared" si="714"/>
        <v>2.5406725457687753</v>
      </c>
      <c r="K1029" s="1">
        <f t="shared" si="714"/>
        <v>2.517868996700046</v>
      </c>
    </row>
    <row r="1030" spans="2:11" x14ac:dyDescent="0.3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1.3147586972900631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1.4161060356819664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2.5406725457687753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2.517868996700046</v>
      </c>
    </row>
    <row r="1031" spans="2:11" x14ac:dyDescent="0.3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2.1885570896661246</v>
      </c>
      <c r="I1031" s="1">
        <f t="shared" si="715"/>
        <v>2.1950377025388068</v>
      </c>
      <c r="J1031" s="1">
        <f t="shared" si="715"/>
        <v>3.2332354502100009</v>
      </c>
      <c r="K1031" s="1">
        <f t="shared" si="715"/>
        <v>3.2045136136811285</v>
      </c>
    </row>
    <row r="1032" spans="2:11" x14ac:dyDescent="0.3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2.1885570896661246</v>
      </c>
      <c r="I1032" s="1">
        <f t="shared" si="716"/>
        <v>2.1950377025388068</v>
      </c>
      <c r="J1032" s="1">
        <f t="shared" si="716"/>
        <v>3.2332354502100009</v>
      </c>
      <c r="K1032" s="1">
        <f t="shared" si="716"/>
        <v>3.2045136136811285</v>
      </c>
    </row>
    <row r="1033" spans="2:11" x14ac:dyDescent="0.3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1.3261806497873589E-2</v>
      </c>
      <c r="I1033" s="1">
        <f>[1]Residential!E$24</f>
        <v>2.9736174682075095E-2</v>
      </c>
      <c r="J1033" s="1">
        <f>[1]Residential!F$24</f>
        <v>0.11178445720541601</v>
      </c>
      <c r="K1033" s="1">
        <f>[1]Residential!G$24</f>
        <v>0.11658384041462898</v>
      </c>
    </row>
    <row r="1034" spans="2:11" x14ac:dyDescent="0.3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1.3261806497873589E-2</v>
      </c>
      <c r="I1034" s="1">
        <f t="shared" si="717"/>
        <v>2.9736174682075095E-2</v>
      </c>
      <c r="J1034" s="1">
        <f t="shared" si="717"/>
        <v>0.11178445720541601</v>
      </c>
      <c r="K1034" s="1">
        <f t="shared" si="717"/>
        <v>0.11658384041462898</v>
      </c>
    </row>
    <row r="1035" spans="2:11" x14ac:dyDescent="0.3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6.0283914887390537</v>
      </c>
      <c r="G1040" s="1">
        <f>[1]Residential!C$21</f>
        <v>9.7201899706116954</v>
      </c>
      <c r="H1040" s="1">
        <f>[1]Residential!D$21</f>
        <v>11.574531337821631</v>
      </c>
      <c r="I1040" s="1">
        <f>[1]Residential!E$21</f>
        <v>12.693798970118481</v>
      </c>
      <c r="J1040" s="1">
        <f>[1]Residential!F$21</f>
        <v>12.937502215012083</v>
      </c>
      <c r="K1040" s="1">
        <f>[1]Residential!G$21</f>
        <v>12.439092650075853</v>
      </c>
    </row>
    <row r="1041" spans="2:13" x14ac:dyDescent="0.3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0.43998506014188887</v>
      </c>
      <c r="G1041" s="1">
        <f t="shared" ref="G1041:K1041" si="721">SUM(G1042:G1044)</f>
        <v>0.13992926957447965</v>
      </c>
      <c r="H1041" s="1">
        <f t="shared" si="721"/>
        <v>3.0929382671420953</v>
      </c>
      <c r="I1041" s="1">
        <f t="shared" si="721"/>
        <v>4.0658288314654136</v>
      </c>
      <c r="J1041" s="1">
        <f t="shared" si="721"/>
        <v>7.0136448468250308</v>
      </c>
      <c r="K1041" s="1">
        <f t="shared" si="721"/>
        <v>4.9479209976104608</v>
      </c>
    </row>
    <row r="1042" spans="2:13" x14ac:dyDescent="0.3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0.43363214521083027</v>
      </c>
      <c r="G1042" s="1">
        <f t="shared" si="722"/>
        <v>0.13121669385638157</v>
      </c>
      <c r="H1042" s="1">
        <f t="shared" si="722"/>
        <v>3.0839010752522134</v>
      </c>
      <c r="I1042" s="1">
        <f t="shared" si="722"/>
        <v>2.9948503123823351</v>
      </c>
      <c r="J1042" s="1">
        <f t="shared" si="722"/>
        <v>5.0781763971616538</v>
      </c>
      <c r="K1042" s="1">
        <f t="shared" si="722"/>
        <v>4.1934558958789676</v>
      </c>
    </row>
    <row r="1043" spans="2:13" x14ac:dyDescent="0.3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6.3529149310586203E-3</v>
      </c>
      <c r="G1044" s="1">
        <f t="shared" si="723"/>
        <v>8.7125757180980777E-3</v>
      </c>
      <c r="H1044" s="1">
        <f t="shared" si="723"/>
        <v>9.037191889882135E-3</v>
      </c>
      <c r="I1044" s="1">
        <f t="shared" si="723"/>
        <v>1.070978519083079</v>
      </c>
      <c r="J1044" s="1">
        <f t="shared" si="723"/>
        <v>1.9354684496633769</v>
      </c>
      <c r="K1044" s="1">
        <f t="shared" si="723"/>
        <v>0.75446510173149328</v>
      </c>
    </row>
    <row r="1045" spans="2:13" x14ac:dyDescent="0.3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5.5884064285971649</v>
      </c>
      <c r="G1045" s="1">
        <f t="shared" ref="G1045:K1045" si="724">G1040-G1041</f>
        <v>9.5802607010372149</v>
      </c>
      <c r="H1045" s="1">
        <f t="shared" si="724"/>
        <v>8.4815930706795353</v>
      </c>
      <c r="I1045" s="1">
        <f t="shared" si="724"/>
        <v>8.6279701386530672</v>
      </c>
      <c r="J1045" s="1">
        <f t="shared" si="724"/>
        <v>5.9238573681870523</v>
      </c>
      <c r="K1045" s="1">
        <f t="shared" si="724"/>
        <v>7.4911716524653924</v>
      </c>
    </row>
    <row r="1046" spans="2:13" x14ac:dyDescent="0.3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15.195885627460346</v>
      </c>
      <c r="G1046" s="1">
        <f>[1]Residential!C$25</f>
        <v>18.100006603216933</v>
      </c>
      <c r="H1046" s="1">
        <f>[1]Residential!D$25</f>
        <v>23.104652848672746</v>
      </c>
      <c r="I1046" s="1">
        <f>[1]Residential!E$25</f>
        <v>28.325834099724403</v>
      </c>
      <c r="J1046" s="1">
        <f>[1]Residential!F$25</f>
        <v>37.7443003484127</v>
      </c>
      <c r="K1046" s="1">
        <f>[1]Residential!G$25</f>
        <v>66.214891184035523</v>
      </c>
    </row>
    <row r="1047" spans="2:13" x14ac:dyDescent="0.3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13.104599473817999</v>
      </c>
      <c r="G1047" s="1">
        <f t="shared" ref="G1047:K1047" si="725">G1046-G1050</f>
        <v>15.75068827804451</v>
      </c>
      <c r="H1047" s="1">
        <f t="shared" si="725"/>
        <v>17.540572271801885</v>
      </c>
      <c r="I1047" s="1">
        <f t="shared" si="725"/>
        <v>19.701286969273813</v>
      </c>
      <c r="J1047" s="1">
        <f t="shared" si="725"/>
        <v>27.037445789248896</v>
      </c>
      <c r="K1047" s="1">
        <f t="shared" si="725"/>
        <v>53.159775881845427</v>
      </c>
      <c r="M1047" s="1"/>
    </row>
    <row r="1048" spans="2:13" x14ac:dyDescent="0.3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13.104599473817999</v>
      </c>
      <c r="G1048" s="1">
        <f t="shared" ref="G1048:K1048" si="726">G1047-G1049</f>
        <v>15.75068827804451</v>
      </c>
      <c r="H1048" s="1">
        <f t="shared" si="726"/>
        <v>17.11512613055428</v>
      </c>
      <c r="I1048" s="1">
        <f t="shared" si="726"/>
        <v>19.219943813937391</v>
      </c>
      <c r="J1048" s="1">
        <f t="shared" si="726"/>
        <v>26.082960450498391</v>
      </c>
      <c r="K1048" s="1">
        <f t="shared" si="726"/>
        <v>52.66454277433354</v>
      </c>
    </row>
    <row r="1049" spans="2:13" x14ac:dyDescent="0.3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0.42544614124760338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0.4813431553364213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0.95448533875050567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0.49523310751188354</v>
      </c>
      <c r="M1049" s="20"/>
    </row>
    <row r="1050" spans="2:13" x14ac:dyDescent="0.3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2.091286153642347</v>
      </c>
      <c r="G1050" s="1">
        <f t="shared" ref="G1050:K1050" si="727">SUM(G1051:G1052)</f>
        <v>2.3493183251724226</v>
      </c>
      <c r="H1050" s="1">
        <f t="shared" si="727"/>
        <v>5.564080576870861</v>
      </c>
      <c r="I1050" s="1">
        <f t="shared" si="727"/>
        <v>8.6245471304505905</v>
      </c>
      <c r="J1050" s="1">
        <f t="shared" si="727"/>
        <v>10.706854559163805</v>
      </c>
      <c r="K1050" s="1">
        <f t="shared" si="727"/>
        <v>13.055115302190098</v>
      </c>
    </row>
    <row r="1051" spans="2:13" x14ac:dyDescent="0.3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2.091286153642347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2.3493183251724226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5.4936137901102944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8.5394072376984766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10.495796896939225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12.970671486362701</v>
      </c>
    </row>
    <row r="1052" spans="2:13" x14ac:dyDescent="0.3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7.0466786760566918E-2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8.5139892752114282E-2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0.21105766222458033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8.444381582739767E-2</v>
      </c>
    </row>
    <row r="1053" spans="2:13" x14ac:dyDescent="0.3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157.06205583786675</v>
      </c>
      <c r="G1053" s="3">
        <f>[1]Residential!C$245</f>
        <v>162.55685872163673</v>
      </c>
      <c r="H1053" s="3">
        <f>[1]Residential!D$245</f>
        <v>167.60903760924703</v>
      </c>
      <c r="I1053" s="3">
        <f>[1]Residential!E$245</f>
        <v>166.9312811182113</v>
      </c>
      <c r="J1053" s="3">
        <f>[1]Residential!F$245</f>
        <v>168.30035862607215</v>
      </c>
      <c r="K1053" s="3">
        <f>[1]Residential!G$245</f>
        <v>165.48036786658216</v>
      </c>
    </row>
    <row r="1054" spans="2:13" x14ac:dyDescent="0.3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130.08059517771207</v>
      </c>
      <c r="G1054" s="1">
        <f>[1]Residential!C$116</f>
        <v>136.40801231115589</v>
      </c>
      <c r="H1054" s="1">
        <f>[1]Residential!D$116</f>
        <v>140.75453656804348</v>
      </c>
      <c r="I1054" s="1">
        <f>[1]Residential!E$116</f>
        <v>140.14320932889282</v>
      </c>
      <c r="J1054" s="1">
        <f>[1]Residential!F$116</f>
        <v>140.99688601255178</v>
      </c>
      <c r="K1054" s="1">
        <f>[1]Residential!G$116</f>
        <v>138.56823059790352</v>
      </c>
    </row>
    <row r="1055" spans="2:13" x14ac:dyDescent="0.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27.970144442513035</v>
      </c>
      <c r="G1055" s="1">
        <f t="shared" ref="G1055:K1055" si="730">SUM(G1056:G1057)</f>
        <v>30.136422264626376</v>
      </c>
      <c r="H1055" s="1">
        <f t="shared" si="730"/>
        <v>33.160138192804588</v>
      </c>
      <c r="I1055" s="1">
        <f t="shared" si="730"/>
        <v>32.51855512007748</v>
      </c>
      <c r="J1055" s="1">
        <f t="shared" si="730"/>
        <v>37.816953724375033</v>
      </c>
      <c r="K1055" s="1">
        <f t="shared" si="730"/>
        <v>71.729961507083985</v>
      </c>
    </row>
    <row r="1056" spans="2:13" x14ac:dyDescent="0.3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8.9089088442323039</v>
      </c>
      <c r="G1056" s="1">
        <f>[1]Residential!C$102</f>
        <v>7.3957835673313523</v>
      </c>
      <c r="H1056" s="1">
        <f>[1]Residential!D$102</f>
        <v>8.709958006298482</v>
      </c>
      <c r="I1056" s="1">
        <f>[1]Residential!E$102</f>
        <v>5.5067421923816848</v>
      </c>
      <c r="J1056" s="1">
        <f>[1]Residential!F$102</f>
        <v>2.0736375514698477</v>
      </c>
      <c r="K1056" s="1">
        <f>[1]Residential!G$102</f>
        <v>0.90523156918714975</v>
      </c>
    </row>
    <row r="1057" spans="2:11" x14ac:dyDescent="0.3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19.061235598280732</v>
      </c>
      <c r="G1057" s="1">
        <f>[1]Residential!C$104</f>
        <v>22.740638697295022</v>
      </c>
      <c r="H1057" s="1">
        <f>[1]Residential!D$104</f>
        <v>24.450180186506106</v>
      </c>
      <c r="I1057" s="1">
        <f>[1]Residential!E$104</f>
        <v>27.011812927695797</v>
      </c>
      <c r="J1057" s="1">
        <f>[1]Residential!F$104</f>
        <v>35.743316172905182</v>
      </c>
      <c r="K1057" s="1">
        <f>[1]Residential!G$104</f>
        <v>70.824729937896834</v>
      </c>
    </row>
    <row r="1058" spans="2:11" x14ac:dyDescent="0.3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45.125295104196233</v>
      </c>
      <c r="G1058" s="1">
        <f t="shared" ref="G1058:K1058" si="731">G1059</f>
        <v>38.64732379101541</v>
      </c>
      <c r="H1058" s="1">
        <f t="shared" si="731"/>
        <v>39.355002138471875</v>
      </c>
      <c r="I1058" s="1">
        <f t="shared" si="731"/>
        <v>36.438943882829726</v>
      </c>
      <c r="J1058" s="1">
        <f t="shared" si="731"/>
        <v>18.890497013476249</v>
      </c>
      <c r="K1058" s="1">
        <f t="shared" si="731"/>
        <v>0.2352595098454858</v>
      </c>
    </row>
    <row r="1059" spans="2:11" x14ac:dyDescent="0.3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45.125295104196233</v>
      </c>
      <c r="G1059" s="1">
        <f>[1]Residential!C$105</f>
        <v>38.64732379101541</v>
      </c>
      <c r="H1059" s="1">
        <f>[1]Residential!D$105</f>
        <v>39.355002138471875</v>
      </c>
      <c r="I1059" s="1">
        <f>[1]Residential!E$105</f>
        <v>36.438943882829726</v>
      </c>
      <c r="J1059" s="1">
        <f>[1]Residential!F$105</f>
        <v>18.890497013476249</v>
      </c>
      <c r="K1059" s="1">
        <f>[1]Residential!G$105</f>
        <v>0.2352595098454858</v>
      </c>
    </row>
    <row r="1060" spans="2:11" x14ac:dyDescent="0.3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36.570781191171235</v>
      </c>
      <c r="G1060" s="1">
        <f t="shared" ref="G1060:K1060" si="732">SUM(G1061:G1062)</f>
        <v>38.845893319455563</v>
      </c>
      <c r="H1060" s="1">
        <f t="shared" si="732"/>
        <v>37.719158854202661</v>
      </c>
      <c r="I1060" s="1">
        <f t="shared" si="732"/>
        <v>37.55648465506583</v>
      </c>
      <c r="J1060" s="1">
        <f t="shared" si="732"/>
        <v>32.468534903891744</v>
      </c>
      <c r="K1060" s="1">
        <f t="shared" si="732"/>
        <v>15.452244024932774</v>
      </c>
    </row>
    <row r="1061" spans="2:11" x14ac:dyDescent="0.3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36.570781191171235</v>
      </c>
      <c r="G1061" s="1">
        <f>[1]Residential!C$106</f>
        <v>38.845893319455563</v>
      </c>
      <c r="H1061" s="1">
        <f>[1]Residential!D$106</f>
        <v>36.868266571707451</v>
      </c>
      <c r="I1061" s="1">
        <f>[1]Residential!E$106</f>
        <v>36.629453392936426</v>
      </c>
      <c r="J1061" s="1">
        <f>[1]Residential!F$106</f>
        <v>30.731684533378527</v>
      </c>
      <c r="K1061" s="1">
        <f>[1]Residential!G$106</f>
        <v>14.5874339715165</v>
      </c>
    </row>
    <row r="1062" spans="2:11" x14ac:dyDescent="0.3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0.8508922824952071</v>
      </c>
      <c r="I1062" s="1">
        <f>[1]Residential!E$107</f>
        <v>0.92703126212940412</v>
      </c>
      <c r="J1062" s="1">
        <f>[1]Residential!F$107</f>
        <v>1.7368503705132157</v>
      </c>
      <c r="K1062" s="1">
        <f>[1]Residential!G$107</f>
        <v>0.86481005341627437</v>
      </c>
    </row>
    <row r="1063" spans="2:11" x14ac:dyDescent="0.3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7.2431673113603476E-2</v>
      </c>
      <c r="G1063" s="1">
        <f t="shared" ref="G1063:K1063" si="733">G1064</f>
        <v>7.2373686373681065E-2</v>
      </c>
      <c r="H1063" s="1">
        <f t="shared" si="733"/>
        <v>5.7024491499275971E-2</v>
      </c>
      <c r="I1063" s="1">
        <f t="shared" si="733"/>
        <v>4.638834848709443E-2</v>
      </c>
      <c r="J1063" s="1">
        <f t="shared" si="733"/>
        <v>0</v>
      </c>
      <c r="K1063" s="1">
        <f t="shared" si="733"/>
        <v>0</v>
      </c>
    </row>
    <row r="1064" spans="2:11" x14ac:dyDescent="0.3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7.2431673113603476E-2</v>
      </c>
      <c r="G1064" s="1">
        <f>[1]Residential!C$108</f>
        <v>7.2373686373681065E-2</v>
      </c>
      <c r="H1064" s="1">
        <f>[1]Residential!D$108</f>
        <v>5.7024491499275971E-2</v>
      </c>
      <c r="I1064" s="1">
        <f>[1]Residential!E$108</f>
        <v>4.638834848709443E-2</v>
      </c>
      <c r="J1064" s="1">
        <f>[1]Residential!F$108</f>
        <v>0</v>
      </c>
      <c r="K1064" s="1">
        <f>[1]Residential!G$108</f>
        <v>0</v>
      </c>
    </row>
    <row r="1065" spans="2:11" x14ac:dyDescent="0.3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4.2741875995860008</v>
      </c>
      <c r="G1065" s="1">
        <f>SUM([1]Residential!C$109:C$110)</f>
        <v>7.745795712548512</v>
      </c>
      <c r="H1065" s="1">
        <f>SUM([1]Residential!D$109:D$110)</f>
        <v>9.3764476750820513</v>
      </c>
      <c r="I1065" s="1">
        <f>SUM([1]Residential!E$109:E$110)</f>
        <v>10.29445998376975</v>
      </c>
      <c r="J1065" s="1">
        <f>SUM([1]Residential!F$109:F$110)</f>
        <v>10.511289169803828</v>
      </c>
      <c r="K1065" s="1">
        <f>SUM([1]Residential!G$109:G$110)</f>
        <v>10.323189058536645</v>
      </c>
    </row>
    <row r="1066" spans="2:11" x14ac:dyDescent="0.3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9.6429695384432496E-2</v>
      </c>
      <c r="G1066" s="1">
        <f>[1]Residential!C$109</f>
        <v>5.1054083952772257E-2</v>
      </c>
      <c r="H1066" s="1">
        <f>[1]Residential!D$109</f>
        <v>1.6382942989020206</v>
      </c>
      <c r="I1066" s="1">
        <f>[1]Residential!E$109</f>
        <v>2.387367497108063</v>
      </c>
      <c r="J1066" s="1">
        <f>[1]Residential!F$109</f>
        <v>3.5672871512580202</v>
      </c>
      <c r="K1066" s="1">
        <f>[1]Residential!G$109</f>
        <v>3.5675274270518669</v>
      </c>
    </row>
    <row r="1067" spans="2:11" x14ac:dyDescent="0.3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9.5037353445804773E-2</v>
      </c>
      <c r="G1067" s="1">
        <f t="shared" ref="G1067:K1067" si="734">IFERROR(G$1066/G$1041,0)*G1042</f>
        <v>4.7875245290144169E-2</v>
      </c>
      <c r="H1067" s="1">
        <f t="shared" si="734"/>
        <v>1.6335074009194244</v>
      </c>
      <c r="I1067" s="1">
        <f t="shared" si="734"/>
        <v>1.7585118781079054</v>
      </c>
      <c r="J1067" s="1">
        <f t="shared" si="734"/>
        <v>2.5828672265344368</v>
      </c>
      <c r="K1067" s="1">
        <f t="shared" si="734"/>
        <v>3.0235464410012725</v>
      </c>
    </row>
    <row r="1068" spans="2:11" x14ac:dyDescent="0.3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1.3923419386277296E-3</v>
      </c>
      <c r="G1069" s="1">
        <f t="shared" si="736"/>
        <v>3.1788386626280894E-3</v>
      </c>
      <c r="H1069" s="1">
        <f t="shared" si="736"/>
        <v>4.7868979825963281E-3</v>
      </c>
      <c r="I1069" s="1">
        <f t="shared" si="736"/>
        <v>0.62885561900015752</v>
      </c>
      <c r="J1069" s="1">
        <f t="shared" si="736"/>
        <v>0.98441992472358331</v>
      </c>
      <c r="K1069" s="1">
        <f t="shared" si="736"/>
        <v>0.54398098605059442</v>
      </c>
    </row>
    <row r="1070" spans="2:11" x14ac:dyDescent="0.3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4.1777579042015685</v>
      </c>
      <c r="G1070" s="1">
        <f t="shared" ref="G1070:K1070" si="737">G1065-G1066</f>
        <v>7.6947416285957395</v>
      </c>
      <c r="H1070" s="1">
        <f t="shared" si="737"/>
        <v>7.7381533761800307</v>
      </c>
      <c r="I1070" s="1">
        <f t="shared" si="737"/>
        <v>7.9070924866616874</v>
      </c>
      <c r="J1070" s="1">
        <f t="shared" si="737"/>
        <v>6.9440020185458078</v>
      </c>
      <c r="K1070" s="1">
        <f t="shared" si="737"/>
        <v>6.7556616314847782</v>
      </c>
    </row>
    <row r="1071" spans="2:11" x14ac:dyDescent="0.3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9.1319393276342868</v>
      </c>
      <c r="G1071" s="1">
        <f t="shared" ref="G1071:K1071" si="738">G1072</f>
        <v>8.319332823327299</v>
      </c>
      <c r="H1071" s="1">
        <f t="shared" si="738"/>
        <v>7.2549537721523611</v>
      </c>
      <c r="I1071" s="1">
        <f t="shared" si="738"/>
        <v>6.8158452736539408</v>
      </c>
      <c r="J1071" s="1">
        <f t="shared" si="738"/>
        <v>7.0414592984835611</v>
      </c>
      <c r="K1071" s="1">
        <f t="shared" si="738"/>
        <v>2.621176921078042</v>
      </c>
    </row>
    <row r="1072" spans="2:11" x14ac:dyDescent="0.3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9.1319393276342868</v>
      </c>
      <c r="G1072" s="1">
        <f>[1]Residential!C$111</f>
        <v>8.319332823327299</v>
      </c>
      <c r="H1072" s="1">
        <f>[1]Residential!D$111</f>
        <v>7.2549537721523611</v>
      </c>
      <c r="I1072" s="1">
        <f>[1]Residential!E$111</f>
        <v>6.8158452736539408</v>
      </c>
      <c r="J1072" s="1">
        <f>[1]Residential!F$111</f>
        <v>7.0414592984835611</v>
      </c>
      <c r="K1072" s="1">
        <f>[1]Residential!G$111</f>
        <v>2.621176921078042</v>
      </c>
    </row>
    <row r="1073" spans="2:11" x14ac:dyDescent="0.3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2.6977508290963503</v>
      </c>
      <c r="G1073" s="1">
        <f t="shared" ref="G1073:K1073" si="739">G1074</f>
        <v>3.1695375419164606</v>
      </c>
      <c r="H1073" s="1">
        <f t="shared" si="739"/>
        <v>3.2827435902987587</v>
      </c>
      <c r="I1073" s="1">
        <f t="shared" si="739"/>
        <v>3.3526607149636281</v>
      </c>
      <c r="J1073" s="1">
        <f t="shared" si="739"/>
        <v>3.5922295228135388</v>
      </c>
      <c r="K1073" s="1">
        <f t="shared" si="739"/>
        <v>3.7641485879816612</v>
      </c>
    </row>
    <row r="1074" spans="2:11" x14ac:dyDescent="0.3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2.6977508290963503</v>
      </c>
      <c r="G1074" s="1">
        <f>[1]Residential!C$112</f>
        <v>3.1695375419164606</v>
      </c>
      <c r="H1074" s="1">
        <f>[1]Residential!D$112</f>
        <v>3.2827435902987587</v>
      </c>
      <c r="I1074" s="1">
        <f>[1]Residential!E$112</f>
        <v>3.3526607149636281</v>
      </c>
      <c r="J1074" s="1">
        <f>[1]Residential!F$112</f>
        <v>3.5922295228135388</v>
      </c>
      <c r="K1074" s="1">
        <f>[1]Residential!G$112</f>
        <v>3.7641485879816612</v>
      </c>
    </row>
    <row r="1075" spans="2:11" x14ac:dyDescent="0.3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1.3147586972900631</v>
      </c>
      <c r="I1075" s="1">
        <f t="shared" si="740"/>
        <v>1.4161060356819664</v>
      </c>
      <c r="J1075" s="1">
        <f t="shared" si="740"/>
        <v>2.5406725457687753</v>
      </c>
      <c r="K1075" s="1">
        <f t="shared" si="740"/>
        <v>2.517868996700046</v>
      </c>
    </row>
    <row r="1076" spans="2:11" x14ac:dyDescent="0.3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1.3147586972900631</v>
      </c>
      <c r="I1076" s="1">
        <f>[1]Residential!E$113</f>
        <v>1.4161060356819664</v>
      </c>
      <c r="J1076" s="1">
        <f>[1]Residential!F$113</f>
        <v>2.5406725457687753</v>
      </c>
      <c r="K1076" s="1">
        <f>[1]Residential!G$113</f>
        <v>2.517868996700046</v>
      </c>
    </row>
    <row r="1077" spans="2:11" x14ac:dyDescent="0.3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3.4527285380527841</v>
      </c>
      <c r="G1079" s="1">
        <f>[1]Residential!C$10-[1]Residential!C$223</f>
        <v>8.5300635287098387</v>
      </c>
      <c r="H1079" s="1">
        <f>[1]Residential!D$10-[1]Residential!D$223</f>
        <v>9.2343091562418405</v>
      </c>
      <c r="I1079" s="1">
        <f>[1]Residential!E$10-[1]Residential!E$223</f>
        <v>11.703765314363421</v>
      </c>
      <c r="J1079" s="1">
        <f>[1]Residential!F$10-[1]Residential!F$223</f>
        <v>28.135249833939064</v>
      </c>
      <c r="K1079" s="1">
        <f>[1]Residential!G$10-[1]Residential!G$223</f>
        <v>31.924381991744855</v>
      </c>
    </row>
    <row r="1080" spans="2:11" x14ac:dyDescent="0.3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26.981460660154699</v>
      </c>
      <c r="G1080" s="1">
        <f>[1]Residential!C$224</f>
        <v>26.148846410480868</v>
      </c>
      <c r="H1080" s="1">
        <f>[1]Residential!D$224</f>
        <v>26.854501041203534</v>
      </c>
      <c r="I1080" s="1">
        <f>[1]Residential!E$224</f>
        <v>26.788071789318437</v>
      </c>
      <c r="J1080" s="1">
        <f>[1]Residential!F$224</f>
        <v>27.303472613520377</v>
      </c>
      <c r="K1080" s="1">
        <f>[1]Residential!G$224</f>
        <v>26.912137268678666</v>
      </c>
    </row>
    <row r="1081" spans="2:11" x14ac:dyDescent="0.3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9.8854936923101171</v>
      </c>
      <c r="G1081" s="1">
        <f t="shared" ref="G1081:K1081" si="742">SUM(G1082:G1083)</f>
        <v>10.605074421604428</v>
      </c>
      <c r="H1081" s="1">
        <f t="shared" si="742"/>
        <v>15.406129971765701</v>
      </c>
      <c r="I1081" s="1">
        <f t="shared" si="742"/>
        <v>17.366574724771798</v>
      </c>
      <c r="J1081" s="1">
        <f t="shared" si="742"/>
        <v>17.302088863195351</v>
      </c>
      <c r="K1081" s="1">
        <f t="shared" si="742"/>
        <v>19.780253576171809</v>
      </c>
    </row>
    <row r="1082" spans="2:11" x14ac:dyDescent="0.3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6.6451492124906544</v>
      </c>
      <c r="G1082" s="1">
        <f>[1]Residential!C$231-G1056</f>
        <v>6.9691633663266304</v>
      </c>
      <c r="H1082" s="1">
        <f>[1]Residential!D$231-H1056</f>
        <v>6.9187212006688661</v>
      </c>
      <c r="I1082" s="1">
        <f>[1]Residential!E$231-I1056</f>
        <v>4.2112716829119847</v>
      </c>
      <c r="J1082" s="1">
        <f>[1]Residential!F$231-J1056</f>
        <v>1.5845024652913362</v>
      </c>
      <c r="K1082" s="1">
        <f>[1]Residential!G$231-K1056</f>
        <v>0.6913408226568909</v>
      </c>
    </row>
    <row r="1083" spans="2:11" x14ac:dyDescent="0.3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3.2403444798194627</v>
      </c>
      <c r="G1083" s="1">
        <f>[1]Residential!C$233-G1057</f>
        <v>3.6359110552777985</v>
      </c>
      <c r="H1083" s="1">
        <f>[1]Residential!D$233-H1057</f>
        <v>8.4874087710968347</v>
      </c>
      <c r="I1083" s="1">
        <f>[1]Residential!E$233-I1057</f>
        <v>13.155303041859813</v>
      </c>
      <c r="J1083" s="1">
        <f>[1]Residential!F$233-J1057</f>
        <v>15.717586397904014</v>
      </c>
      <c r="K1083" s="1">
        <f>[1]Residential!G$233-K1057</f>
        <v>19.088912753514919</v>
      </c>
    </row>
    <row r="1084" spans="2:11" x14ac:dyDescent="0.3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6.9849106036556279</v>
      </c>
      <c r="G1084" s="1">
        <f t="shared" ref="G1084:K1084" si="743">G1085</f>
        <v>5.8453024538560072</v>
      </c>
      <c r="H1084" s="1">
        <f t="shared" si="743"/>
        <v>0.93779716939901903</v>
      </c>
      <c r="I1084" s="1">
        <f t="shared" si="743"/>
        <v>0.12744258161764321</v>
      </c>
      <c r="J1084" s="1">
        <f t="shared" si="743"/>
        <v>9.0874194374361394E-2</v>
      </c>
      <c r="K1084" s="1">
        <f t="shared" si="743"/>
        <v>2.8547331443375928E-2</v>
      </c>
    </row>
    <row r="1085" spans="2:11" x14ac:dyDescent="0.3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6.9849106036556279</v>
      </c>
      <c r="G1085" s="1">
        <f>[1]Residential!C$234-G1059</f>
        <v>5.8453024538560072</v>
      </c>
      <c r="H1085" s="1">
        <f>[1]Residential!D$234-H1059</f>
        <v>0.93779716939901903</v>
      </c>
      <c r="I1085" s="1">
        <f>[1]Residential!E$234-I1059</f>
        <v>0.12744258161764321</v>
      </c>
      <c r="J1085" s="1">
        <f>[1]Residential!F$234-J1059</f>
        <v>9.0874194374361394E-2</v>
      </c>
      <c r="K1085" s="1">
        <f>[1]Residential!G$234-K1059</f>
        <v>2.8547331443375928E-2</v>
      </c>
    </row>
    <row r="1086" spans="2:11" x14ac:dyDescent="0.3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6.3809036652429185</v>
      </c>
      <c r="G1086" s="1">
        <f t="shared" ref="G1086:K1086" si="744">SUM(G1087:G1088)</f>
        <v>5.4549346599836994</v>
      </c>
      <c r="H1086" s="1">
        <f t="shared" si="744"/>
        <v>6.2517570648715077</v>
      </c>
      <c r="I1086" s="1">
        <f t="shared" si="744"/>
        <v>4.8924344273695954</v>
      </c>
      <c r="J1086" s="1">
        <f t="shared" si="744"/>
        <v>4.406570903112625</v>
      </c>
      <c r="K1086" s="1">
        <f t="shared" si="744"/>
        <v>2.0483904779620814</v>
      </c>
    </row>
    <row r="1087" spans="2:11" x14ac:dyDescent="0.3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6.3809036652429185</v>
      </c>
      <c r="G1087" s="1">
        <f>[1]Residential!C$235-G1061</f>
        <v>5.4549346599836994</v>
      </c>
      <c r="H1087" s="1">
        <f>[1]Residential!D$235-H1061</f>
        <v>6.0807670445010018</v>
      </c>
      <c r="I1087" s="1">
        <f>[1]Residential!E$235-I1061</f>
        <v>4.6873791927130952</v>
      </c>
      <c r="J1087" s="1">
        <f>[1]Residential!F$235-J1061</f>
        <v>3.9336550991702026</v>
      </c>
      <c r="K1087" s="1">
        <f>[1]Residential!G$235-K1061</f>
        <v>1.8671074238005119</v>
      </c>
    </row>
    <row r="1088" spans="2:11" x14ac:dyDescent="0.3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0.17099002037050559</v>
      </c>
      <c r="I1088" s="1">
        <f>[1]Residential!E$236-I1062</f>
        <v>0.20505523465650066</v>
      </c>
      <c r="J1088" s="1">
        <f>[1]Residential!F$236-J1062</f>
        <v>0.47291580394242194</v>
      </c>
      <c r="K1088" s="1">
        <f>[1]Residential!G$236-K1062</f>
        <v>0.18128305416156953</v>
      </c>
    </row>
    <row r="1089" spans="2:11" x14ac:dyDescent="0.3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1.3174933133177338</v>
      </c>
      <c r="G1091" s="1">
        <f t="shared" ref="G1091:K1091" si="745">SUM(G1092,G1096)</f>
        <v>1.4638308087390499</v>
      </c>
      <c r="H1091" s="1">
        <f t="shared" si="745"/>
        <v>1.6301133542980395</v>
      </c>
      <c r="I1091" s="1">
        <f t="shared" si="745"/>
        <v>1.7903765428132168</v>
      </c>
      <c r="J1091" s="1">
        <f t="shared" si="745"/>
        <v>1.8328303416322487</v>
      </c>
      <c r="K1091" s="1">
        <f t="shared" si="745"/>
        <v>1.5891868741215838</v>
      </c>
    </row>
    <row r="1092" spans="2:11" x14ac:dyDescent="0.3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2.9723889257121383E-2</v>
      </c>
      <c r="G1092" s="1">
        <f>[1]Residential!C$238-G1066</f>
        <v>9.648400729307248E-3</v>
      </c>
      <c r="H1092" s="1">
        <f>[1]Residential!D$238-H1066</f>
        <v>0.28482059597129439</v>
      </c>
      <c r="I1092" s="1">
        <f>[1]Residential!E$238-I1066</f>
        <v>0.41520262088888771</v>
      </c>
      <c r="J1092" s="1">
        <f>[1]Residential!F$238-J1066</f>
        <v>0.62202000368548438</v>
      </c>
      <c r="K1092" s="1">
        <f>[1]Residential!G$238-K1066</f>
        <v>0.54919731954838902</v>
      </c>
    </row>
    <row r="1093" spans="2:11" x14ac:dyDescent="0.3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2.9294708003081069E-2</v>
      </c>
      <c r="G1093" s="1">
        <f t="shared" ref="G1093:K1095" si="746">IFERROR(G$1092/G$1041,0)*G1042</f>
        <v>9.047651349507916E-3</v>
      </c>
      <c r="H1093" s="1">
        <f t="shared" si="746"/>
        <v>0.28398838460538134</v>
      </c>
      <c r="I1093" s="1">
        <f t="shared" si="746"/>
        <v>0.30583424694316902</v>
      </c>
      <c r="J1093" s="1">
        <f t="shared" si="746"/>
        <v>0.45036886957684191</v>
      </c>
      <c r="K1093" s="1">
        <f t="shared" si="746"/>
        <v>0.46545503430093982</v>
      </c>
    </row>
    <row r="1094" spans="2:11" x14ac:dyDescent="0.3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4.2918125404031515E-4</v>
      </c>
      <c r="G1095" s="1">
        <f t="shared" si="746"/>
        <v>6.0074937979933145E-4</v>
      </c>
      <c r="H1095" s="1">
        <f t="shared" si="746"/>
        <v>8.3221136591308652E-4</v>
      </c>
      <c r="I1095" s="1">
        <f t="shared" si="746"/>
        <v>0.10936837394571874</v>
      </c>
      <c r="J1095" s="1">
        <f t="shared" si="746"/>
        <v>0.17165113410864244</v>
      </c>
      <c r="K1095" s="1">
        <f t="shared" si="746"/>
        <v>8.3742285247449227E-2</v>
      </c>
    </row>
    <row r="1096" spans="2:11" x14ac:dyDescent="0.3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1.2877694240606123</v>
      </c>
      <c r="G1096" s="1">
        <f>[1]Residential!C$239-G1070</f>
        <v>1.4541824080097427</v>
      </c>
      <c r="H1096" s="1">
        <f>[1]Residential!D$239-H1070</f>
        <v>1.3452927583267451</v>
      </c>
      <c r="I1096" s="1">
        <f>[1]Residential!E$239-I1070</f>
        <v>1.3751739219243291</v>
      </c>
      <c r="J1096" s="1">
        <f>[1]Residential!F$239-J1070</f>
        <v>1.2108103379467643</v>
      </c>
      <c r="K1096" s="1">
        <f>[1]Residential!G$239-K1070</f>
        <v>1.0399895545731948</v>
      </c>
    </row>
    <row r="1097" spans="2:11" x14ac:dyDescent="0.3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0.52092477941847015</v>
      </c>
      <c r="G1097" s="1">
        <f t="shared" ref="G1097:K1097" si="747">G1098</f>
        <v>0.59769551151383382</v>
      </c>
      <c r="H1097" s="1">
        <f t="shared" si="747"/>
        <v>0.30234522187340307</v>
      </c>
      <c r="I1097" s="1">
        <f t="shared" si="747"/>
        <v>0.27851787456846022</v>
      </c>
      <c r="J1097" s="1">
        <f t="shared" si="747"/>
        <v>0.2885429757346829</v>
      </c>
      <c r="K1097" s="1">
        <f t="shared" si="747"/>
        <v>0.10771178433428119</v>
      </c>
    </row>
    <row r="1098" spans="2:11" x14ac:dyDescent="0.3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0.52092477941847015</v>
      </c>
      <c r="G1098" s="1">
        <f>[1]Residential!C$240-G1072</f>
        <v>0.59769551151383382</v>
      </c>
      <c r="H1098" s="1">
        <f>[1]Residential!D$240-H1072</f>
        <v>0.30234522187340307</v>
      </c>
      <c r="I1098" s="1">
        <f>[1]Residential!E$240-I1072</f>
        <v>0.27851787456846022</v>
      </c>
      <c r="J1098" s="1">
        <f>[1]Residential!F$240-J1072</f>
        <v>0.2885429757346829</v>
      </c>
      <c r="K1098" s="1">
        <f>[1]Residential!G$240-K1072</f>
        <v>0.10771178433428119</v>
      </c>
    </row>
    <row r="1099" spans="2:11" x14ac:dyDescent="0.3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0.17024658154998296</v>
      </c>
      <c r="G1099" s="1">
        <f t="shared" ref="G1099" si="748">G1100</f>
        <v>0.19529127051070994</v>
      </c>
      <c r="H1099" s="1">
        <f t="shared" ref="H1099" si="749">H1100</f>
        <v>0.13780116932974362</v>
      </c>
      <c r="I1099" s="1">
        <f t="shared" ref="I1099" si="750">I1100</f>
        <v>0.13768793563891935</v>
      </c>
      <c r="J1099" s="1">
        <f t="shared" ref="J1099" si="751">J1100</f>
        <v>0.14932988526111135</v>
      </c>
      <c r="K1099" s="1">
        <f t="shared" ref="K1099" si="752">K1100</f>
        <v>0.15353361096439455</v>
      </c>
    </row>
    <row r="1100" spans="2:11" x14ac:dyDescent="0.3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0.17024658154998296</v>
      </c>
      <c r="G1100" s="1">
        <f>[1]Residential!C$241-G1074</f>
        <v>0.19529127051070994</v>
      </c>
      <c r="H1100" s="1">
        <f>[1]Residential!D$241-H1074</f>
        <v>0.13780116932974362</v>
      </c>
      <c r="I1100" s="1">
        <f>[1]Residential!E$241-I1074</f>
        <v>0.13768793563891935</v>
      </c>
      <c r="J1100" s="1">
        <f>[1]Residential!F$241-J1074</f>
        <v>0.14932988526111135</v>
      </c>
      <c r="K1100" s="1">
        <f>[1]Residential!G$241-K1074</f>
        <v>0.15353361096439455</v>
      </c>
    </row>
    <row r="1101" spans="2:11" x14ac:dyDescent="0.3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2.1885570896661246</v>
      </c>
      <c r="I1101" s="1">
        <f t="shared" ref="I1101" si="755">I1102</f>
        <v>2.1950377025388068</v>
      </c>
      <c r="J1101" s="1">
        <f t="shared" ref="J1101" si="756">J1102</f>
        <v>3.2332354502100009</v>
      </c>
      <c r="K1101" s="1">
        <f t="shared" ref="K1101" si="757">K1102</f>
        <v>3.2045136136811285</v>
      </c>
    </row>
    <row r="1102" spans="2:11" x14ac:dyDescent="0.3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2.1885570896661246</v>
      </c>
      <c r="I1102" s="1">
        <f>[1]Residential!E$242-I1076</f>
        <v>2.1950377025388068</v>
      </c>
      <c r="J1102" s="1">
        <f>[1]Residential!F$242-J1076</f>
        <v>3.2332354502100009</v>
      </c>
      <c r="K1102" s="1">
        <f>[1]Residential!G$242-K1076</f>
        <v>3.2045136136811285</v>
      </c>
    </row>
    <row r="1103" spans="2:11" x14ac:dyDescent="0.3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0.95000000000000029</v>
      </c>
      <c r="G1107" s="4">
        <f t="shared" ref="G1107:K1108" si="765">IFERROR(G1056/G973,"-")</f>
        <v>0.95000000000000029</v>
      </c>
      <c r="H1107" s="4">
        <f t="shared" si="765"/>
        <v>0.95000000000000018</v>
      </c>
      <c r="I1107" s="4">
        <f t="shared" si="765"/>
        <v>0.9500000000000004</v>
      </c>
      <c r="J1107" s="4">
        <f t="shared" si="765"/>
        <v>0.95000000000000029</v>
      </c>
      <c r="K1107" s="4">
        <f t="shared" si="765"/>
        <v>0.95000000000000018</v>
      </c>
    </row>
    <row r="1108" spans="2:11" x14ac:dyDescent="0.3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3.1999999999999997</v>
      </c>
      <c r="G1108" s="4">
        <f t="shared" si="765"/>
        <v>3.2533333333333352</v>
      </c>
      <c r="H1108" s="4">
        <f t="shared" si="765"/>
        <v>3.3333333333333361</v>
      </c>
      <c r="I1108" s="4">
        <f t="shared" si="765"/>
        <v>3.4666666666666677</v>
      </c>
      <c r="J1108" s="4">
        <f t="shared" si="765"/>
        <v>3.7000000000000006</v>
      </c>
      <c r="K1108" s="4">
        <f t="shared" si="765"/>
        <v>3.9000000000000004</v>
      </c>
    </row>
    <row r="1109" spans="2:11" x14ac:dyDescent="0.3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0.89583333333333426</v>
      </c>
      <c r="G1109" s="4">
        <f t="shared" ref="G1109:K1109" si="766">IFERROR(G1059/G983,"-")</f>
        <v>0.8958333333333337</v>
      </c>
      <c r="H1109" s="4">
        <f t="shared" si="766"/>
        <v>0.89583333333333381</v>
      </c>
      <c r="I1109" s="4">
        <f t="shared" si="766"/>
        <v>0.89583333333333359</v>
      </c>
      <c r="J1109" s="4">
        <f t="shared" si="766"/>
        <v>0.89583333333333426</v>
      </c>
      <c r="K1109" s="4">
        <f t="shared" si="766"/>
        <v>0.89583333333333393</v>
      </c>
    </row>
    <row r="1110" spans="2:11" x14ac:dyDescent="0.3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0.9499999999999994</v>
      </c>
      <c r="G1110" s="4">
        <f t="shared" ref="G1110:K1110" si="767">IFERROR(G1061/G996,"-")</f>
        <v>0.94999999999999896</v>
      </c>
      <c r="H1110" s="4">
        <f t="shared" si="767"/>
        <v>0.94999999999999984</v>
      </c>
      <c r="I1110" s="4">
        <f t="shared" si="767"/>
        <v>0.95000000000000029</v>
      </c>
      <c r="J1110" s="4">
        <f t="shared" si="767"/>
        <v>0.9500000000000004</v>
      </c>
      <c r="K1110" s="4">
        <f t="shared" si="767"/>
        <v>0.94999999999999984</v>
      </c>
    </row>
    <row r="1111" spans="2:11" x14ac:dyDescent="0.3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1.9999999999999998</v>
      </c>
      <c r="I1111" s="4">
        <f t="shared" si="768"/>
        <v>2.0799999999999996</v>
      </c>
      <c r="J1111" s="4">
        <f t="shared" si="768"/>
        <v>2.2199999999999993</v>
      </c>
      <c r="K1111" s="4">
        <f t="shared" si="768"/>
        <v>2.3399999999999994</v>
      </c>
    </row>
    <row r="1112" spans="2:11" x14ac:dyDescent="0.3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0.71999999999999986</v>
      </c>
      <c r="G1112" s="4">
        <f t="shared" ref="G1112:K1112" si="769">IFERROR(G1064/G1015,"-")</f>
        <v>0.72000000000000042</v>
      </c>
      <c r="H1112" s="4">
        <f t="shared" si="769"/>
        <v>0.72000000000000008</v>
      </c>
      <c r="I1112" s="4">
        <f t="shared" si="769"/>
        <v>0.72000000000000042</v>
      </c>
      <c r="J1112" s="4" t="str">
        <f t="shared" si="769"/>
        <v>-</v>
      </c>
      <c r="K1112" s="4" t="str">
        <f t="shared" si="769"/>
        <v>-</v>
      </c>
    </row>
    <row r="1113" spans="2:11" x14ac:dyDescent="0.3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0.72000000000000008</v>
      </c>
      <c r="G1117" s="4">
        <f t="shared" ref="G1117:K1117" si="770">IFERROR(G1072/G1020,"-")</f>
        <v>0.72</v>
      </c>
      <c r="H1117" s="4">
        <f t="shared" si="770"/>
        <v>0.72000000000000086</v>
      </c>
      <c r="I1117" s="4">
        <f t="shared" si="770"/>
        <v>0.7200000000000002</v>
      </c>
      <c r="J1117" s="4">
        <f t="shared" si="770"/>
        <v>0.71999999999999953</v>
      </c>
      <c r="K1117" s="4">
        <f t="shared" si="770"/>
        <v>0.71999999999999975</v>
      </c>
    </row>
    <row r="1118" spans="2:11" x14ac:dyDescent="0.3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0.89999999999999947</v>
      </c>
      <c r="G1118" s="4">
        <f t="shared" ref="G1118:K1118" si="771">IFERROR(G1074/G1025,"-")</f>
        <v>0.90000000000000013</v>
      </c>
      <c r="H1118" s="4">
        <f t="shared" si="771"/>
        <v>0.90000000000000013</v>
      </c>
      <c r="I1118" s="4">
        <f t="shared" si="771"/>
        <v>0.8999999999999998</v>
      </c>
      <c r="J1118" s="4">
        <f t="shared" si="771"/>
        <v>0.90000000000000024</v>
      </c>
      <c r="K1118" s="4">
        <f t="shared" si="771"/>
        <v>0.9</v>
      </c>
    </row>
    <row r="1119" spans="2:11" x14ac:dyDescent="0.3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0.79000000000000059</v>
      </c>
      <c r="G1121" s="4">
        <f t="shared" ref="G1121:K1122" si="773">IFERROR(G1082/G976,"-")</f>
        <v>0.79199999999999982</v>
      </c>
      <c r="H1121" s="4">
        <f t="shared" si="773"/>
        <v>0.79499999999999937</v>
      </c>
      <c r="I1121" s="4">
        <f t="shared" si="773"/>
        <v>0.80000000000000016</v>
      </c>
      <c r="J1121" s="4">
        <f t="shared" si="773"/>
        <v>0.81000000000000072</v>
      </c>
      <c r="K1121" s="4">
        <f t="shared" si="773"/>
        <v>0.82</v>
      </c>
    </row>
    <row r="1122" spans="2:11" x14ac:dyDescent="0.3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2.8199999999999972</v>
      </c>
      <c r="G1122" s="4">
        <f t="shared" si="773"/>
        <v>2.826000000000001</v>
      </c>
      <c r="H1122" s="4">
        <f t="shared" si="773"/>
        <v>2.8349999999999995</v>
      </c>
      <c r="I1122" s="4">
        <f t="shared" si="773"/>
        <v>2.8500000000000014</v>
      </c>
      <c r="J1122" s="4">
        <f t="shared" si="773"/>
        <v>3.0099999999999989</v>
      </c>
      <c r="K1122" s="4">
        <f t="shared" si="773"/>
        <v>3.1199999999999957</v>
      </c>
    </row>
    <row r="1123" spans="2:11" x14ac:dyDescent="0.3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0.70833333333333259</v>
      </c>
      <c r="G1123" s="4">
        <f t="shared" ref="G1123:K1123" si="774">IFERROR(G1085/G989,"-")</f>
        <v>0.71458333333333224</v>
      </c>
      <c r="H1123" s="4">
        <f t="shared" si="774"/>
        <v>0.72395833333333515</v>
      </c>
      <c r="I1123" s="4">
        <f t="shared" si="774"/>
        <v>0.73958333333332804</v>
      </c>
      <c r="J1123" s="4">
        <f t="shared" si="774"/>
        <v>0.75520833333333437</v>
      </c>
      <c r="K1123" s="4">
        <f t="shared" si="774"/>
        <v>0.75520833333333348</v>
      </c>
    </row>
    <row r="1124" spans="2:11" x14ac:dyDescent="0.3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</v>
      </c>
      <c r="G1124" s="4">
        <f t="shared" ref="G1124:K1124" si="775">IFERROR(G1087/G1005,"-")</f>
        <v>0.75400000000000034</v>
      </c>
      <c r="H1124" s="4">
        <f t="shared" si="775"/>
        <v>0.76126180415512645</v>
      </c>
      <c r="I1124" s="4">
        <f t="shared" si="775"/>
        <v>0.77377975018247658</v>
      </c>
      <c r="J1124" s="4">
        <f t="shared" si="775"/>
        <v>0.80814263034510181</v>
      </c>
      <c r="K1124" s="4">
        <f t="shared" si="775"/>
        <v>0.84206334454145249</v>
      </c>
    </row>
    <row r="1125" spans="2:11" x14ac:dyDescent="0.3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1.7009999999999996</v>
      </c>
      <c r="I1125" s="4">
        <f t="shared" si="776"/>
        <v>1.71</v>
      </c>
      <c r="J1125" s="4">
        <f t="shared" si="776"/>
        <v>1.8059999999999985</v>
      </c>
      <c r="K1125" s="4">
        <f t="shared" si="776"/>
        <v>1.8719999999999974</v>
      </c>
    </row>
    <row r="1126" spans="2:11" x14ac:dyDescent="0.3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0.50000000000000067</v>
      </c>
      <c r="G1130" s="4">
        <f t="shared" ref="G1130:K1130" si="777">IFERROR(G1098/G1022,"-")</f>
        <v>0.49999999999999989</v>
      </c>
      <c r="H1130" s="4">
        <f t="shared" si="777"/>
        <v>0.5</v>
      </c>
      <c r="I1130" s="4">
        <f t="shared" si="777"/>
        <v>0.50000000000000044</v>
      </c>
      <c r="J1130" s="4">
        <f t="shared" si="777"/>
        <v>0.49999999999999989</v>
      </c>
      <c r="K1130" s="4">
        <f t="shared" si="777"/>
        <v>0.49999999999999972</v>
      </c>
    </row>
    <row r="1131" spans="2:11" x14ac:dyDescent="0.3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0.62499999999999978</v>
      </c>
      <c r="G1131" s="4">
        <f t="shared" ref="G1131:K1131" si="778">IFERROR(G1100/G1027,"-")</f>
        <v>0.62500000000000056</v>
      </c>
      <c r="H1131" s="4">
        <f t="shared" si="778"/>
        <v>0.62500000000000089</v>
      </c>
      <c r="I1131" s="4">
        <f t="shared" si="778"/>
        <v>0.62500000000000067</v>
      </c>
      <c r="J1131" s="4">
        <f t="shared" si="778"/>
        <v>0.62499999999999944</v>
      </c>
      <c r="K1131" s="4">
        <f t="shared" si="778"/>
        <v>0.62500000000000067</v>
      </c>
    </row>
    <row r="1132" spans="2:11" x14ac:dyDescent="0.3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139.41934493354034</v>
      </c>
      <c r="G1134" s="3">
        <f t="shared" si="780"/>
        <v>138.54437638062836</v>
      </c>
      <c r="H1134" s="3">
        <f t="shared" si="780"/>
        <v>124.65898183042604</v>
      </c>
      <c r="I1134" s="3">
        <f t="shared" si="780"/>
        <v>93.349205541384549</v>
      </c>
      <c r="J1134" s="3">
        <f t="shared" si="780"/>
        <v>64.814733979137571</v>
      </c>
      <c r="K1134" s="3">
        <f t="shared" si="780"/>
        <v>54.311809490726823</v>
      </c>
    </row>
    <row r="1135" spans="2:11" x14ac:dyDescent="0.3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0.81650370749805667</v>
      </c>
      <c r="G1135" s="1">
        <f t="shared" ref="G1135:K1135" si="781">SUM(G1136:G1149)</f>
        <v>1.8576676780938519</v>
      </c>
      <c r="H1135" s="1">
        <f t="shared" si="781"/>
        <v>5.8713037632107552</v>
      </c>
      <c r="I1135" s="1">
        <f t="shared" si="781"/>
        <v>25.92500089412772</v>
      </c>
      <c r="J1135" s="1">
        <f t="shared" si="781"/>
        <v>46.771537799578596</v>
      </c>
      <c r="K1135" s="1">
        <f t="shared" si="781"/>
        <v>45.315284763228014</v>
      </c>
    </row>
    <row r="1136" spans="2:11" x14ac:dyDescent="0.3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0.46602232356028894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0.37145538309378989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0.26190333707447461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0.11321791181250292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2.50568671984642E-2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0.15201028437095201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0.2465131924509544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0.55567055554961986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0.90604259847689661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0.99534249529878849</v>
      </c>
    </row>
    <row r="1138" spans="2:11" x14ac:dyDescent="0.3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8.2924752110225111E-2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0.18691883985044142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0.86172083233501806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5.2989712061324425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10.751440442423815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9.8133246758607964</v>
      </c>
    </row>
    <row r="1139" spans="2:11" x14ac:dyDescent="0.3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6.6438683422332348E-2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0.17254571179322153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0.48121967721481418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1.1264649765805341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2.9281312132413007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2.4143759481439391</v>
      </c>
    </row>
    <row r="1140" spans="2:11" x14ac:dyDescent="0.3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0.17129095722925566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0.87920047841775506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3.6264181814473013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10.021987177203197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15.058491176069728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14.225342792952192</v>
      </c>
    </row>
    <row r="1141" spans="2:11" x14ac:dyDescent="0.3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2.870840022066559E-3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4.7832144098516145E-3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9.9846229872239331E-3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2.0459341885694055E-2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2.2487161998743916E-2</v>
      </c>
    </row>
    <row r="1142" spans="2:11" x14ac:dyDescent="0.3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4.4777003811461913E-3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1.0084430046032641E-2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3.2940516388832698E-2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7.1854114026524266E-2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0.12107114653258187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0.12360742940663984</v>
      </c>
    </row>
    <row r="1143" spans="2:11" x14ac:dyDescent="0.3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2.3524471323606657E-2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0.14025502999840331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0.92412223884779054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2.6062928260112246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3.0665787002827058</v>
      </c>
    </row>
    <row r="1144" spans="2:11" x14ac:dyDescent="0.3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2.6504586559643089E-2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5.4729310130335662E-2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0.11125077961009709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0.16701009412868531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0.1666277610320375</v>
      </c>
    </row>
    <row r="1145" spans="2:11" x14ac:dyDescent="0.3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3.3532307183506758E-3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5.0938677574381792E-3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1.0404118003900859E-2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2.0398606276881868E-2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2.2195377320986188E-2</v>
      </c>
    </row>
    <row r="1146" spans="2:11" x14ac:dyDescent="0.3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2.9242359634414902E-4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2.8034349615817951E-3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2.4190562742181416E-2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6.0153104501103144E-2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0.12072923764777933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0.12200838636455882</v>
      </c>
    </row>
    <row r="1147" spans="2:11" x14ac:dyDescent="0.3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9.9049659177942954E-3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8.9737048337027864E-2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0.61018856597314242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1.8211511708043175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2.0815339113756521</v>
      </c>
    </row>
    <row r="1148" spans="2:11" x14ac:dyDescent="0.3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1.6491021018616527E-2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4.1798992924120967E-2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9.258832186047361E-2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0.15866816655801555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0.15771101041988031</v>
      </c>
    </row>
    <row r="1149" spans="2:11" x14ac:dyDescent="0.3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6.9181432010391664</v>
      </c>
      <c r="J1149" s="1">
        <f>[1]Transport!F$32</f>
        <v>12.091651779521667</v>
      </c>
      <c r="K1149" s="1">
        <f>[1]Transport!G$32</f>
        <v>12.10414911277109</v>
      </c>
    </row>
    <row r="1150" spans="2:11" x14ac:dyDescent="0.3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3.7552511864417425E-3</v>
      </c>
      <c r="G1150" s="1">
        <f t="shared" ref="G1150:K1150" si="786">SUM(G1151:G1154)</f>
        <v>3.0167855138982284E-2</v>
      </c>
      <c r="H1150" s="1">
        <f t="shared" si="786"/>
        <v>6.4646245343530084E-2</v>
      </c>
      <c r="I1150" s="1">
        <f t="shared" si="786"/>
        <v>9.7560337599868513E-2</v>
      </c>
      <c r="J1150" s="1">
        <f t="shared" si="786"/>
        <v>0.19162344321713959</v>
      </c>
      <c r="K1150" s="1">
        <f t="shared" si="786"/>
        <v>0.65504853678111663</v>
      </c>
    </row>
    <row r="1151" spans="2:11" x14ac:dyDescent="0.3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3.7947395238693395E-3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8.8824875264511376E-3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1.411360588044276E-2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2.8407849156110641E-2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2.0877162440385566E-2</v>
      </c>
    </row>
    <row r="1152" spans="2:11" x14ac:dyDescent="0.3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1.1831197523329278E-3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7.5644323233588122E-3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1.7553849754588392E-2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2.6946510691825028E-2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4.5063104204450019E-2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3.3088666324580046E-2</v>
      </c>
    </row>
    <row r="1153" spans="2:11" x14ac:dyDescent="0.3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2.5721314341088145E-3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1.0956006571020001E-2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1.9677740258768509E-2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2.8011160093676025E-2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4.5168345123494887E-2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3.8146726986360353E-2</v>
      </c>
    </row>
    <row r="1154" spans="2:11" x14ac:dyDescent="0.3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7.8526767207341332E-3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1.8532167803722046E-2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2.8489060933924698E-2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7.2984144733084039E-2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0.5629359810297907</v>
      </c>
    </row>
    <row r="1155" spans="2:11" x14ac:dyDescent="0.3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78.26761108185346</v>
      </c>
      <c r="G1155" s="1">
        <f t="shared" ref="G1155:K1155" si="787">SUM(G1160:G1177)</f>
        <v>78.426267971933157</v>
      </c>
      <c r="H1155" s="1">
        <f t="shared" si="787"/>
        <v>72.927878847528206</v>
      </c>
      <c r="I1155" s="1">
        <f t="shared" si="787"/>
        <v>40.457060095848625</v>
      </c>
      <c r="J1155" s="1">
        <f t="shared" si="787"/>
        <v>10.691753168302013</v>
      </c>
      <c r="K1155" s="1">
        <f t="shared" si="787"/>
        <v>4.9716807008919579</v>
      </c>
    </row>
    <row r="1156" spans="2:11" x14ac:dyDescent="0.3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73.978033388362547</v>
      </c>
      <c r="G1156" s="1">
        <f t="shared" ref="G1156:K1156" si="788">G1155-G1157</f>
        <v>74.111055616814383</v>
      </c>
      <c r="H1156" s="1">
        <f t="shared" si="788"/>
        <v>68.907863428048699</v>
      </c>
      <c r="I1156" s="1">
        <f t="shared" si="788"/>
        <v>38.199669206472279</v>
      </c>
      <c r="J1156" s="1">
        <f t="shared" si="788"/>
        <v>5.755280435932236</v>
      </c>
      <c r="K1156" s="1">
        <f t="shared" si="788"/>
        <v>-1.896956265764338E-2</v>
      </c>
    </row>
    <row r="1157" spans="2:11" x14ac:dyDescent="0.3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4.2895776934909184</v>
      </c>
      <c r="G1157" s="1">
        <f t="shared" ref="G1157" si="790">SUM(G1158:G1159)</f>
        <v>4.3152123551187778</v>
      </c>
      <c r="H1157" s="1">
        <f t="shared" ref="H1157" si="791">SUM(H1158:H1159)</f>
        <v>4.0200154194795132</v>
      </c>
      <c r="I1157" s="1">
        <f t="shared" ref="I1157" si="792">SUM(I1158:I1159)</f>
        <v>2.257390889376349</v>
      </c>
      <c r="J1157" s="1">
        <f t="shared" ref="J1157" si="793">SUM(J1158:J1159)</f>
        <v>4.9364727323697766</v>
      </c>
      <c r="K1157" s="1">
        <f t="shared" ref="K1157" si="794">SUM(K1158:K1159)</f>
        <v>4.9906502635496013</v>
      </c>
    </row>
    <row r="1158" spans="2:11" x14ac:dyDescent="0.3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4.2895776934909184</v>
      </c>
      <c r="G1158" s="1">
        <f>[1]Transport!C$25/SUM([1]Transport!C$21,[1]Transport!C$25)*G1155*(G$34+G$598)/(G$34+G$598+G$37)</f>
        <v>4.3152123551187778</v>
      </c>
      <c r="H1158" s="1">
        <f>[1]Transport!D$25/SUM([1]Transport!D$21,[1]Transport!D$25)*H1155*(H$34+H$598)/(H$34+H$598+H$37)</f>
        <v>4.0200154194795132</v>
      </c>
      <c r="I1158" s="1">
        <f>[1]Transport!E$25/SUM([1]Transport!E$21,[1]Transport!E$25)*I1155*(I$34+I$598)/(I$34+I$598+I$37)</f>
        <v>2.257390889376349</v>
      </c>
      <c r="J1158" s="1">
        <f>[1]Transport!F$25/SUM([1]Transport!F$21,[1]Transport!F$25)*J1155*(J$34+J$598)/(J$34+J$598+J$37)</f>
        <v>4.0797965512335601</v>
      </c>
      <c r="K1158" s="1">
        <f>[1]Transport!G$25/SUM([1]Transport!G$21,[1]Transport!G$25)*K1155*(K$34+K$598)/(K$34+K$598+K$37)</f>
        <v>4.1480234171373755</v>
      </c>
    </row>
    <row r="1159" spans="2:11" x14ac:dyDescent="0.3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0.85667618113621635</v>
      </c>
      <c r="K1159" s="1">
        <f>(K$37+K$717)/([1]Transport!G$21+[1]Transport!G$25)*K1155</f>
        <v>0.84262684641222541</v>
      </c>
    </row>
    <row r="1160" spans="2:11" x14ac:dyDescent="0.3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1.2612203078656867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1.2436825915988461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0.91026294662300145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0.43649424987288793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4.3200559926039918E-2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6.2699375561987347E-2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8.2953128039131074E-2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0.11752828001582057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9.9731923322132363E-2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3.0491762246518943E-2</v>
      </c>
    </row>
    <row r="1162" spans="2:11" x14ac:dyDescent="0.3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0.1334533790949117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0.28667947125164256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0.46399587252755881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0.48869001085973574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0.1758420117084068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5.1155716369622031E-2</v>
      </c>
    </row>
    <row r="1163" spans="2:11" x14ac:dyDescent="0.3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9.8620686231604582E-2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1.3667324638002452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1.3011455327589259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1.084616282269725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8.5912645382822991E-2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2.7435252005619061E-2</v>
      </c>
    </row>
    <row r="1164" spans="2:11" x14ac:dyDescent="0.3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8.7518218016847532E-2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0.22870872189391148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0.23376740110939226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0.23666622740379856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0.10199282201007726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3.4241562488134127E-2</v>
      </c>
    </row>
    <row r="1165" spans="2:11" x14ac:dyDescent="0.3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63.990085332474393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58.593104571176859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49.528566556248819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15.313016490035558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0.44666209273362112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0.40584112870317285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0.40714939283389662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0.44862875829133581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0.1138130421647706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1.7558937886011039E-2</v>
      </c>
    </row>
    <row r="1167" spans="2:11" x14ac:dyDescent="0.3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3.9877506069707542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5.258852405371508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5.4675160263623459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4.5815537097866654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0.1795258488376982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3.0994973668257965E-2</v>
      </c>
    </row>
    <row r="1168" spans="2:11" x14ac:dyDescent="0.3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4.1571149551750795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5.7295107942024028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5.8830272352073587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4.9284629646536011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0.1828342989821867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3.1930164378256999E-2</v>
      </c>
    </row>
    <row r="1169" spans="2:18" x14ac:dyDescent="0.3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3.7109077335273635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4.2389672224861208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5.5036849135524575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4.999611371875071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1.07280943253822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0.26012315137416797</v>
      </c>
    </row>
    <row r="1170" spans="2:18" x14ac:dyDescent="0.3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7.717954433187125E-3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6.037856394105072E-2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0.10576913410558439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6.5406298074378783E-2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1.7048722234210903E-2</v>
      </c>
    </row>
    <row r="1171" spans="2:18" x14ac:dyDescent="0.3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1.1667805041833451E-2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0.10054123953222723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0.16214198899191637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0.10879278443725804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3.0737945912687716E-2</v>
      </c>
    </row>
    <row r="1172" spans="2:18" x14ac:dyDescent="0.3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1.2708671053946003E-2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0.10237428564544325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0.16788535559253123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0.12075802575342574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3.4939923565594791E-2</v>
      </c>
    </row>
    <row r="1173" spans="2:18" x14ac:dyDescent="0.3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1.4230970042724403E-2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0.1520244247518811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0.24797326401255601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0.22257076573291446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7.8001074121465952E-2</v>
      </c>
    </row>
    <row r="1174" spans="2:18" x14ac:dyDescent="0.3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3.4727042929256335E-3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6.0401686483587666E-2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8.2517585032702248E-2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0.10127894347988414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9.4426585849811992E-2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5.1079615539720527E-2</v>
      </c>
    </row>
    <row r="1175" spans="2:18" x14ac:dyDescent="0.3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8.9597296812960747E-2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0.18378796098598676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0.48471967644589026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0.6038383265156948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0.45639995606021505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0.22030044351997566</v>
      </c>
    </row>
    <row r="1176" spans="2:18" x14ac:dyDescent="0.3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9.6765586484762176E-2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0.32518703721468173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1.5173245491955634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5.6789839098464405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7.1015581904439129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3.8164062569111654</v>
      </c>
    </row>
    <row r="1177" spans="2:18" x14ac:dyDescent="0.3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0.16124162224652561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0.39578714063052717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0.64592951772053797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0.75392082823981832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0.50937853700378022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0.23923519867054821</v>
      </c>
    </row>
    <row r="1178" spans="2:18" x14ac:dyDescent="0.3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60.215719130924626</v>
      </c>
      <c r="G1178" s="1">
        <f t="shared" ref="G1178:K1178" si="795">SUM(G1183:G1200)</f>
        <v>58.063094290685051</v>
      </c>
      <c r="H1178" s="1">
        <f t="shared" si="795"/>
        <v>45.569659236681623</v>
      </c>
      <c r="I1178" s="1">
        <f t="shared" si="795"/>
        <v>26.438430379515694</v>
      </c>
      <c r="J1178" s="1">
        <f t="shared" si="795"/>
        <v>6.9196663224793911</v>
      </c>
      <c r="K1178" s="1">
        <f t="shared" si="795"/>
        <v>3.327194747212801</v>
      </c>
    </row>
    <row r="1179" spans="2:18" x14ac:dyDescent="0.3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58.712056803520298</v>
      </c>
      <c r="G1179" s="1">
        <f t="shared" ref="G1179:K1179" si="796">G1178-G1180</f>
        <v>56.509549692328605</v>
      </c>
      <c r="H1179" s="1">
        <f t="shared" si="796"/>
        <v>44.066081657486592</v>
      </c>
      <c r="I1179" s="1">
        <f t="shared" si="796"/>
        <v>25.311211829066284</v>
      </c>
      <c r="J1179" s="1">
        <f t="shared" si="796"/>
        <v>5.8003850624910971</v>
      </c>
      <c r="K1179" s="1">
        <f t="shared" si="796"/>
        <v>-0.43322683044600652</v>
      </c>
    </row>
    <row r="1180" spans="2:18" x14ac:dyDescent="0.3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1.5036623274043281</v>
      </c>
      <c r="G1180" s="1">
        <f t="shared" ref="G1180" si="800">SUM(G1181:G1182)</f>
        <v>1.5535445983564484</v>
      </c>
      <c r="H1180" s="1">
        <f t="shared" ref="H1180" si="801">SUM(H1181:H1182)</f>
        <v>1.5035775791950308</v>
      </c>
      <c r="I1180" s="1">
        <f t="shared" ref="I1180" si="802">SUM(I1181:I1182)</f>
        <v>1.1272185504494112</v>
      </c>
      <c r="J1180" s="1">
        <f t="shared" ref="J1180" si="803">SUM(J1181:J1182)</f>
        <v>1.119281259988294</v>
      </c>
      <c r="K1180" s="1">
        <f t="shared" ref="K1180" si="804">SUM(K1181:K1182)</f>
        <v>3.7604215776588075</v>
      </c>
    </row>
    <row r="1181" spans="2:18" x14ac:dyDescent="0.3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1.5036623274043281</v>
      </c>
      <c r="G1181" s="1">
        <f>[1]Transport!C$26/SUM([1]Transport!C$22,[1]Transport!C$26)*G1178*(G$33+G$580)/(G$33+G$580+G$36)</f>
        <v>1.5535445983564484</v>
      </c>
      <c r="H1181" s="1">
        <f>[1]Transport!D$26/SUM([1]Transport!D$22,[1]Transport!D$26)*H1178*(H$33+H$580)/(H$33+H$580+H$36)</f>
        <v>1.5035775791950308</v>
      </c>
      <c r="I1181" s="1">
        <f>[1]Transport!E$26/SUM([1]Transport!E$22,[1]Transport!E$26)*I1178*(I$33+I$580)/(I$33+I$580+I$36)</f>
        <v>1.1272185504494112</v>
      </c>
      <c r="J1181" s="1">
        <f>[1]Transport!F$26/SUM([1]Transport!F$22,[1]Transport!F$26)*J1178*(J$33+J$580)/(J$33+J$580+J$36)</f>
        <v>0.37278929501385094</v>
      </c>
      <c r="K1181" s="1">
        <f>[1]Transport!G$26/SUM([1]Transport!G$22,[1]Transport!G$26)*K1178*(K$33+K$580)/(K$33+K$580+K$36)</f>
        <v>0.51980584018125342</v>
      </c>
    </row>
    <row r="1182" spans="2:18" x14ac:dyDescent="0.3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0.74649196497444315</v>
      </c>
      <c r="K1182" s="1">
        <f>(K$36+K$716)/([1]Transport!G$22+[1]Transport!G$26)*K1178</f>
        <v>3.2406157374775542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1.1541934089795895E-3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9.9461577479300119E-3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4.4067360338454709E-2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6.822238655803145E-2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8.8450011899614711E-2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2.9004188903173106E-2</v>
      </c>
      <c r="R1184" s="1"/>
    </row>
    <row r="1185" spans="2:11" x14ac:dyDescent="0.3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3.5548676830725566E-3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0.61757855365022962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1.0753562509199373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0.95299337850931443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0.16737558068001449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4.5054232811340522E-2</v>
      </c>
    </row>
    <row r="1186" spans="2:11" x14ac:dyDescent="0.3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2.8515986234802955E-2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8.9698328788562057E-2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0.1103639732028196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0.11860807498850943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7.7336466878262303E-2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2.4913505474280759E-2</v>
      </c>
    </row>
    <row r="1187" spans="2:11" x14ac:dyDescent="0.3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3.391510187441478E-2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0.28128343340611139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0.29241769132847828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0.26870230987819782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9.0791951851336219E-2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3.0872044531690117E-2</v>
      </c>
    </row>
    <row r="1188" spans="2:11" x14ac:dyDescent="0.3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53.196259849994043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48.702104127220601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34.251706767535737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13.485442691442536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7.5026618461117665E-3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1.5826030782690147E-2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3.8116099385216116E-2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5.85212000806472E-2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4.1351533702905854E-2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8.5319551361146481E-3</v>
      </c>
    </row>
    <row r="1190" spans="2:11" x14ac:dyDescent="0.3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0.7611139233521923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0.8203746114273297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0.78099100580431247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0.70805134505723433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6.9865442085792928E-2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1.4740756086252893E-2</v>
      </c>
    </row>
    <row r="1191" spans="2:11" x14ac:dyDescent="0.3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4.3342023991888077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5.138366322256485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5.0619955918891435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3.9728987428500564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7.2927756993494713E-2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1.530428302627279E-2</v>
      </c>
    </row>
    <row r="1192" spans="2:11" x14ac:dyDescent="0.3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1.8353921238960538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1.8540563933628453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1.7607157664258508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1.4386026167578294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5.3775576116287839E-2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1.1581461932697795E-2</v>
      </c>
    </row>
    <row r="1193" spans="2:11" x14ac:dyDescent="0.3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7.5911357998052747E-3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5.0562552771892741E-2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8.7189503821254316E-2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6.7087908123411144E-2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2.0814715756606504E-2</v>
      </c>
    </row>
    <row r="1194" spans="2:11" x14ac:dyDescent="0.3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1.1523287921362027E-2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8.3788467433870931E-2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0.14027859782583824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9.889621903585083E-2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3.0041203123929265E-2</v>
      </c>
    </row>
    <row r="1195" spans="2:11" x14ac:dyDescent="0.3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1.2486199266147089E-2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8.2073717921494801E-2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0.13477304561205555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0.10786007364408638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3.3827936048175904E-2</v>
      </c>
    </row>
    <row r="1196" spans="2:11" x14ac:dyDescent="0.3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1.1372542492446446E-2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5.8183642306280529E-2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8.8921527436509482E-2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7.5320896881019964E-2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2.4886974571807316E-2</v>
      </c>
    </row>
    <row r="1197" spans="2:11" x14ac:dyDescent="0.3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6.6168772640332431E-4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6.9806278143037095E-2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8.628627239166782E-2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0.1034386265395071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9.2404387066157515E-2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4.950633557403103E-2</v>
      </c>
    </row>
    <row r="1198" spans="2:11" x14ac:dyDescent="0.3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7.749731439970455E-4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4.7577453023146608E-2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0.34982562653148436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0.49755678590296476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0.44855235144771749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0.21412796690949404</v>
      </c>
    </row>
    <row r="1199" spans="2:11" x14ac:dyDescent="0.3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2.6433343069136917E-3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0.13314339237136164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0.956770078503277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3.6954655459954227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4.8895948119076982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2.5506205725701792</v>
      </c>
    </row>
    <row r="1200" spans="2:11" x14ac:dyDescent="0.3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1.0028028268820325E-2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0.24036004302495587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0.48643837199170953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0.61876400025978584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0.47807535416574098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0.22336661475675462</v>
      </c>
    </row>
    <row r="1201" spans="2:11" x14ac:dyDescent="0.3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0.11575576207775691</v>
      </c>
      <c r="G1201" s="1">
        <f t="shared" ref="G1201:K1201" si="805">SUM(G1206:G1210)</f>
        <v>0.1671785847773293</v>
      </c>
      <c r="H1201" s="1">
        <f t="shared" si="805"/>
        <v>0.22549373766192277</v>
      </c>
      <c r="I1201" s="1">
        <f t="shared" si="805"/>
        <v>0.43115383429263865</v>
      </c>
      <c r="J1201" s="1">
        <f t="shared" si="805"/>
        <v>0.2401532455604424</v>
      </c>
      <c r="K1201" s="1">
        <f t="shared" si="805"/>
        <v>4.2600742612933354E-2</v>
      </c>
    </row>
    <row r="1202" spans="2:11" x14ac:dyDescent="0.3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0.10585901501734071</v>
      </c>
      <c r="G1202" s="1">
        <f t="shared" ref="G1202:K1202" si="806">G1201-G1203</f>
        <v>0.14331941336744275</v>
      </c>
      <c r="H1202" s="1">
        <f t="shared" si="806"/>
        <v>0.22155430787654082</v>
      </c>
      <c r="I1202" s="1">
        <f t="shared" si="806"/>
        <v>0.42914779567431111</v>
      </c>
      <c r="J1202" s="1">
        <f t="shared" si="806"/>
        <v>-0.37079440024940857</v>
      </c>
      <c r="K1202" s="1">
        <f t="shared" si="806"/>
        <v>-0.10219779148758414</v>
      </c>
    </row>
    <row r="1203" spans="2:11" x14ac:dyDescent="0.3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9.896747060416192E-3</v>
      </c>
      <c r="G1203" s="1">
        <f t="shared" ref="G1203" si="807">SUM(G1204:G1205)</f>
        <v>2.3859171409886557E-2</v>
      </c>
      <c r="H1203" s="1">
        <f t="shared" ref="H1203" si="808">SUM(H1204:H1205)</f>
        <v>3.9394297853819473E-3</v>
      </c>
      <c r="I1203" s="1">
        <f t="shared" ref="I1203" si="809">SUM(I1204:I1205)</f>
        <v>2.0060386183275345E-3</v>
      </c>
      <c r="J1203" s="1">
        <f t="shared" ref="J1203" si="810">SUM(J1204:J1205)</f>
        <v>0.61094764580985095</v>
      </c>
      <c r="K1203" s="1">
        <f t="shared" ref="K1203" si="811">SUM(K1204:K1205)</f>
        <v>0.14479853410051749</v>
      </c>
    </row>
    <row r="1204" spans="2:11" x14ac:dyDescent="0.3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9.896747060416192E-3</v>
      </c>
      <c r="G1204" s="1">
        <f>[1]Transport!C$27/SUM([1]Transport!C$24,[1]Transport!C$27)*G1201*(G$45+G$612)/(G$45+G$612+G$47)</f>
        <v>2.3859171409886557E-2</v>
      </c>
      <c r="H1204" s="1">
        <f>[1]Transport!D$27/SUM([1]Transport!D$24,[1]Transport!D$27)*H1201*(H$45+H$612)/(H$45+H$612+H$47)</f>
        <v>3.9394297853819473E-3</v>
      </c>
      <c r="I1204" s="1">
        <f>[1]Transport!E$27/SUM([1]Transport!E$24,[1]Transport!E$27)*I1201*(I$45+I$612)/(I$45+I$612+I$47)</f>
        <v>2.0060386183275345E-3</v>
      </c>
      <c r="J1204" s="1">
        <f>[1]Transport!F$27/SUM([1]Transport!F$24,[1]Transport!F$27)*J1201*(J$45+J$612)/(J$45+J$612+J$47)</f>
        <v>3.8182449908062055E-3</v>
      </c>
      <c r="K1204" s="1">
        <f>[1]Transport!G$27/SUM([1]Transport!G$24,[1]Transport!G$27)*K1201*(K$45+K$612)/(K$45+K$612+K$47)</f>
        <v>6.2502341503723358E-4</v>
      </c>
    </row>
    <row r="1205" spans="2:11" x14ac:dyDescent="0.3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0.60712940081904476</v>
      </c>
      <c r="K1205" s="1">
        <f>(K$47+K$714)/([1]Transport!G$24+[1]Transport!G$27)*K1201</f>
        <v>0.14417351068548026</v>
      </c>
    </row>
    <row r="1206" spans="2:11" x14ac:dyDescent="0.3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7.1648056172349001E-3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1.4135935373513051E-2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2.0377822861367443E-2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3.2922416614155091E-2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1.824338205615321E-2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3.501168210089512E-3</v>
      </c>
    </row>
    <row r="1208" spans="2:11" x14ac:dyDescent="0.3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5.399464318782482E-2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7.1972623918701836E-2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8.3624303318056523E-2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0.10781250918161778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3.9649328821797926E-2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7.4282077246709639E-3</v>
      </c>
    </row>
    <row r="1209" spans="2:11" x14ac:dyDescent="0.3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9.2984719488524038E-3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2.1046537351909648E-2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4.3609850963421175E-2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0.12597301887306112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8.5575585467500756E-2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1.4331080003937036E-2</v>
      </c>
    </row>
    <row r="1210" spans="2:11" x14ac:dyDescent="0.3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4.529784132384479E-2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6.002348813320476E-2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7.788176051907765E-2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0.16444588962380469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9.6684949214990518E-2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1.7340286674235844E-2</v>
      </c>
    </row>
    <row r="1211" spans="2:11" x14ac:dyDescent="0.3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49.070895590880269</v>
      </c>
      <c r="G1211" s="3">
        <f t="shared" ref="G1211:K1211" si="812">SUM(G1212:G1261)</f>
        <v>57.764151107856094</v>
      </c>
      <c r="H1211" s="3">
        <f t="shared" si="812"/>
        <v>60.381025112585839</v>
      </c>
      <c r="I1211" s="3">
        <f t="shared" si="812"/>
        <v>62.282641897009576</v>
      </c>
      <c r="J1211" s="3">
        <f t="shared" si="812"/>
        <v>62.027953030110936</v>
      </c>
      <c r="K1211" s="3">
        <f t="shared" si="812"/>
        <v>60.257572800921956</v>
      </c>
    </row>
    <row r="1212" spans="2:11" x14ac:dyDescent="0.3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0.41453244642477705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0.35546250888206138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0.27711872475354238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0.13888202023694643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4.5394824047330723E-2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0.27539277187959954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0.44660104186299565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1.0066927719920047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1.7449375084139593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2.1170442545396448</v>
      </c>
    </row>
    <row r="1214" spans="2:11" x14ac:dyDescent="0.3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0.12138510844013478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0.27361147386477719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1.2613854611114541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7.7566248690446873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16.713650889050744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16.874255494958554</v>
      </c>
    </row>
    <row r="1215" spans="2:11" x14ac:dyDescent="0.3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8.8858598198523334E-2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0.23077173245065269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0.64360856868637195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1.5065936527127659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4.1732622434569722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3.7755141398112704</v>
      </c>
    </row>
    <row r="1216" spans="2:11" x14ac:dyDescent="0.3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0.22181715165966195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1.1385408139171145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4.6961133544185918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12.978202034574085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20.76460714871855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21.611731450009149</v>
      </c>
    </row>
    <row r="1217" spans="2:11" x14ac:dyDescent="0.3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2.4784324407108884E-3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4.9675533305192351E-2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6.938933233266438E-2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9.2698131973801626E-2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0.11001558883405772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8.7115212619259322E-2</v>
      </c>
    </row>
    <row r="1218" spans="2:11" x14ac:dyDescent="0.3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6.0583264592640337E-2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0.12465726398547244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0.33581300266868075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0.46455998956751016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0.48197280109745477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0.36913315138862751</v>
      </c>
    </row>
    <row r="1219" spans="2:11" x14ac:dyDescent="0.3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5.2789163072067727E-2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0.21215935092405014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1.0265217710981716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4.3956354268469937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8.2704663242464775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7.7009009622197304</v>
      </c>
    </row>
    <row r="1220" spans="2:11" x14ac:dyDescent="0.3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8.3806249778792558E-2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0.2430091200297787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0.4112752921826433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0.54355828748872725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0.52065791277438234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0.40153194825509725</v>
      </c>
    </row>
    <row r="1221" spans="2:11" x14ac:dyDescent="0.3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4.819771087700518E-4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5.6505832327409841E-2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7.2129437020707121E-2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9.4744523835518402E-2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0.109722410012664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8.598813791135268E-2</v>
      </c>
    </row>
    <row r="1222" spans="2:11" x14ac:dyDescent="0.3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4.4567470674085628E-4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3.2050959567442867E-2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0.24463912531344476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0.38710962927061837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0.48070536727323343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0.364407688143634</v>
      </c>
    </row>
    <row r="1223" spans="2:11" x14ac:dyDescent="0.3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1.4633047330253515E-3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8.8008959813451665E-2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0.65626162147060396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2.9020434253258238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5.7584410639363659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5.2081754629596198</v>
      </c>
    </row>
    <row r="1224" spans="2:11" x14ac:dyDescent="0.3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5.2847555844769481E-3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0.15055371442412113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0.31458317188355389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0.45279484734168757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0.49463232070960467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0.37984673440569017</v>
      </c>
    </row>
    <row r="1225" spans="2:11" x14ac:dyDescent="0.3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4.1611962507911967E-3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9.7402663767234485E-3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1.547655208096047E-2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3.3879981749767411E-2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2.7153304324321618E-2</v>
      </c>
    </row>
    <row r="1226" spans="2:11" x14ac:dyDescent="0.3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1.0547455779366588E-3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6.7436550923364973E-3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1.5649172763710726E-2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2.4022684886278133E-2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4.3706790412264551E-2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3.5315443208292906E-2</v>
      </c>
    </row>
    <row r="1227" spans="2:11" x14ac:dyDescent="0.3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2.1348821376139613E-3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9.0935410290010343E-3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1.6332624231392538E-2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2.3249404966178822E-2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4.0892915491275543E-2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3.8299291394417977E-2</v>
      </c>
    </row>
    <row r="1228" spans="2:11" x14ac:dyDescent="0.3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6.5707493982125791E-3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1.550684368838973E-2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2.3838302103149162E-2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6.6812717761836712E-2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0.5931744618015109</v>
      </c>
    </row>
    <row r="1229" spans="2:11" x14ac:dyDescent="0.3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0.62278471949886494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0.62809976603566287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0.47505485454435697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0.24006295705297639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4.8686175238648793E-2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7.4165334534890728E-2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9.7396187987083355E-2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0.12492920438809173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9.3617731937320592E-2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2.8968121569442215E-2</v>
      </c>
    </row>
    <row r="1231" spans="2:11" x14ac:dyDescent="0.3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0.20715856577478653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0.59411350856998113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0.91866731875435004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0.87131530875926511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0.15261239353202291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4.0350661329509728E-2</v>
      </c>
    </row>
    <row r="1232" spans="2:11" x14ac:dyDescent="0.3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0.18591861609076329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3.4158803656744312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3.2399075155999686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2.646938915265197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6.2092731358191204E-2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1.9488170232903126E-2</v>
      </c>
    </row>
    <row r="1233" spans="2:11" x14ac:dyDescent="0.3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9.7652798014625744E-2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0.33215241044265759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0.33408937751368806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0.30970100511508775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7.186669697383917E-2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2.3986546275731113E-2</v>
      </c>
    </row>
    <row r="1234" spans="2:11" x14ac:dyDescent="0.3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18.303685966983629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17.141327778217914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14.973093215196384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4.8784993126517362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0.3053167885069521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0.28921464476938458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0.27711253867608926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0.29341080004733133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6.8950911133249554E-2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1.1029857677932423E-2</v>
      </c>
    </row>
    <row r="1236" spans="2:11" x14ac:dyDescent="0.3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2.4096989074675021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3.183266546565052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3.290973013335635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2.7551052660552195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9.0331727531833828E-2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1.5638297256745041E-2</v>
      </c>
    </row>
    <row r="1237" spans="2:11" x14ac:dyDescent="0.3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2.1445696639081886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2.9581281090410725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3.02705250509399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2.5432207437513874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8.429706094274303E-2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1.4973708021168113E-2</v>
      </c>
    </row>
    <row r="1238" spans="2:11" x14ac:dyDescent="0.3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1.6722514463205433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1.9286589689504723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2.4774824161906999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2.2485148324753306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0.50072789828537301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0.12311603200974</v>
      </c>
    </row>
    <row r="1239" spans="2:11" x14ac:dyDescent="0.3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4.0008044793840274E-3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3.3147066447578422E-2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6.1299476733614591E-2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4.3781140171504473E-2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1.2451957088430263E-2</v>
      </c>
    </row>
    <row r="1240" spans="2:11" x14ac:dyDescent="0.3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4.869408062283827E-3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4.4570164516686689E-2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7.5760578099259138E-2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6.0208565779392209E-2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1.836755369006679E-2</v>
      </c>
    </row>
    <row r="1241" spans="2:11" x14ac:dyDescent="0.3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4.9305819644520589E-3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4.2186503397802048E-2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7.2933257768831625E-2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6.2724677481443003E-2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1.9461305522595056E-2</v>
      </c>
    </row>
    <row r="1242" spans="2:11" x14ac:dyDescent="0.3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5.5973904214537415E-3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6.3509656457027996E-2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0.10899908456707881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0.11906532190790231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4.4077438540479505E-2</v>
      </c>
    </row>
    <row r="1243" spans="2:11" x14ac:dyDescent="0.3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4.8273120924622215E-4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1.5437794776160555E-2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6.2192429293034104E-2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8.0051611873900821E-2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8.4224204667290456E-2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2.7537339538836272E-2</v>
      </c>
    </row>
    <row r="1245" spans="2:11" x14ac:dyDescent="0.3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4.9401736372243731E-3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1.6548291893965892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2.5232174735595305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2.1376144367370236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0.16792204935548877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3.5501430343509929E-2</v>
      </c>
    </row>
    <row r="1246" spans="2:11" x14ac:dyDescent="0.3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2.5655339267084919E-2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0.12550923322539456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0.15042459774518444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0.14357749027221928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5.545322406655577E-2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1.7678853884553931E-2</v>
      </c>
    </row>
    <row r="1247" spans="2:11" x14ac:dyDescent="0.3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4.5049036508708361E-2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0.46195324907789298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0.46944920438613297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0.40388651354159305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6.4318830608546193E-2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2.1605122199712404E-2</v>
      </c>
    </row>
    <row r="1248" spans="2:11" x14ac:dyDescent="0.3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18.034516232768045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17.236369710787507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12.887476246345951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5.5761949158304143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5.9691614099667391E-3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1.3789568177379061E-2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3.1888886535248802E-2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4.3190245657149844E-2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2.6931878429403686E-2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5.5566713334334788E-3</v>
      </c>
    </row>
    <row r="1250" spans="2:11" x14ac:dyDescent="0.3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0.60944197996547256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0.68519028458544251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0.64863016903628445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0.57952579018008465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3.669167493994125E-2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7.7038968441265118E-3</v>
      </c>
    </row>
    <row r="1251" spans="2:11" x14ac:dyDescent="0.3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2.3142785849284495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2.7588216453394128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2.7154783177692998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2.1611472731553003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3.5168823062279503E-2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7.4344654528497572E-3</v>
      </c>
    </row>
    <row r="1252" spans="2:11" x14ac:dyDescent="0.3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0.85640738220959289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0.87101358433741582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0.82924136509384327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0.68271019389671983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2.4093882861441773E-2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5.3164912758687293E-3</v>
      </c>
    </row>
    <row r="1253" spans="2:11" x14ac:dyDescent="0.3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4.2664874061671158E-3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2.9769253592918966E-2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5.3692858361840734E-2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4.7545816053226081E-2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1.5693414115814201E-2</v>
      </c>
    </row>
    <row r="1254" spans="2:11" x14ac:dyDescent="0.3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5.2096952663160711E-3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3.9796844001695288E-2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6.9688677674186461E-2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5.7187846594952636E-2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1.8473335285296044E-2</v>
      </c>
    </row>
    <row r="1255" spans="2:11" x14ac:dyDescent="0.3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5.2477185110354789E-3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3.6228065221577434E-2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6.2222538599378201E-2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5.8475148190499454E-2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1.9394792048255536E-2</v>
      </c>
    </row>
    <row r="1256" spans="2:11" x14ac:dyDescent="0.3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4.5425805843564192E-3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2.433430275464674E-2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3.8781022429734122E-2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3.86324073610212E-2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1.3451292858142875E-2</v>
      </c>
    </row>
    <row r="1257" spans="2:11" x14ac:dyDescent="0.3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4.4885440442347796E-3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8.4251823450348443E-3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1.189963509120286E-2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1.8868678887583864E-2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1.0728052516095977E-2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2.1404637455943762E-3</v>
      </c>
    </row>
    <row r="1259" spans="2:11" x14ac:dyDescent="0.3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3.4027674166951863E-2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4.31878842505427E-2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4.7464613490873581E-2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5.7233040374678412E-2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1.871173902948628E-2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3.6348328415167492E-3</v>
      </c>
    </row>
    <row r="1260" spans="2:11" x14ac:dyDescent="0.3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4.434765909005994E-3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1.0779411996479658E-2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2.1965595956657469E-2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5.6871913401634236E-2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3.8922248608575107E-2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6.7323716377468475E-3</v>
      </c>
    </row>
    <row r="1261" spans="2:11" x14ac:dyDescent="0.3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3.0969758548575466E-2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3.820309292240081E-2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4.4656967136783507E-2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7.9967399157993516E-2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4.430436279170788E-2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8.2212403517917757E-3</v>
      </c>
    </row>
    <row r="1262" spans="2:11" x14ac:dyDescent="0.3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0.88951199431361427</v>
      </c>
      <c r="G1263" s="1">
        <f t="shared" si="816"/>
        <v>0.95694536964701782</v>
      </c>
      <c r="H1263" s="1">
        <f t="shared" si="816"/>
        <v>1.0580954326471264</v>
      </c>
      <c r="I1263" s="1">
        <f t="shared" si="816"/>
        <v>1.2266788709806373</v>
      </c>
      <c r="J1263" s="1" t="str">
        <f t="shared" si="816"/>
        <v>-</v>
      </c>
      <c r="K1263" s="1" t="str">
        <f t="shared" si="816"/>
        <v>-</v>
      </c>
    </row>
    <row r="1264" spans="2:11" x14ac:dyDescent="0.3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1.8116719735064521</v>
      </c>
      <c r="G1264" s="1">
        <f t="shared" si="816"/>
        <v>1.8116719735064515</v>
      </c>
      <c r="H1264" s="1">
        <f t="shared" si="816"/>
        <v>1.811671973506449</v>
      </c>
      <c r="I1264" s="1">
        <f t="shared" si="816"/>
        <v>1.811671973506449</v>
      </c>
      <c r="J1264" s="1">
        <f t="shared" si="816"/>
        <v>1.9258890380510667</v>
      </c>
      <c r="K1264" s="1">
        <f t="shared" si="816"/>
        <v>2.1269505366633989</v>
      </c>
    </row>
    <row r="1265" spans="2:11" x14ac:dyDescent="0.3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1.4637982671179706</v>
      </c>
      <c r="G1265" s="1">
        <f t="shared" si="816"/>
        <v>1.4637982671179683</v>
      </c>
      <c r="H1265" s="1">
        <f t="shared" si="816"/>
        <v>1.4637982671179699</v>
      </c>
      <c r="I1265" s="1">
        <f t="shared" si="816"/>
        <v>1.4637982671179697</v>
      </c>
      <c r="J1265" s="1">
        <f t="shared" si="816"/>
        <v>1.5545499208739328</v>
      </c>
      <c r="K1265" s="1">
        <f t="shared" si="816"/>
        <v>1.7195248350914665</v>
      </c>
    </row>
    <row r="1266" spans="2:11" x14ac:dyDescent="0.3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1.3374527251491994</v>
      </c>
      <c r="G1266" s="1">
        <f t="shared" si="816"/>
        <v>1.3374527251492005</v>
      </c>
      <c r="H1266" s="1">
        <f t="shared" si="816"/>
        <v>1.3374527251492008</v>
      </c>
      <c r="I1266" s="1">
        <f t="shared" si="816"/>
        <v>1.3374527251492008</v>
      </c>
      <c r="J1266" s="1">
        <f t="shared" si="816"/>
        <v>1.4252306128171666</v>
      </c>
      <c r="K1266" s="1">
        <f t="shared" si="816"/>
        <v>1.5637639791407429</v>
      </c>
    </row>
    <row r="1267" spans="2:11" x14ac:dyDescent="0.3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1.2949729235430805</v>
      </c>
      <c r="G1267" s="1">
        <f t="shared" si="816"/>
        <v>1.2949729235430796</v>
      </c>
      <c r="H1267" s="1">
        <f t="shared" si="816"/>
        <v>1.29497292354308</v>
      </c>
      <c r="I1267" s="1">
        <f t="shared" si="816"/>
        <v>1.29497292354308</v>
      </c>
      <c r="J1267" s="1">
        <f t="shared" si="816"/>
        <v>1.3789301269251149</v>
      </c>
      <c r="K1267" s="1">
        <f t="shared" si="816"/>
        <v>1.5192415230033312</v>
      </c>
    </row>
    <row r="1268" spans="2:11" x14ac:dyDescent="0.3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0.71368945687652963</v>
      </c>
      <c r="G1268" s="1">
        <f t="shared" si="820"/>
        <v>0.78510431064821151</v>
      </c>
      <c r="H1268" s="1">
        <f t="shared" si="820"/>
        <v>0.79483043426566002</v>
      </c>
      <c r="I1268" s="1">
        <f t="shared" si="820"/>
        <v>0.83314003781467139</v>
      </c>
      <c r="J1268" s="1">
        <f t="shared" si="820"/>
        <v>0.95760717611419766</v>
      </c>
      <c r="K1268" s="1">
        <f t="shared" si="820"/>
        <v>1.1841651290721695</v>
      </c>
    </row>
    <row r="1269" spans="2:11" x14ac:dyDescent="0.3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0.64398901301732281</v>
      </c>
      <c r="G1269" s="1">
        <f t="shared" si="820"/>
        <v>0.64298615868870368</v>
      </c>
      <c r="H1269" s="1">
        <f t="shared" si="820"/>
        <v>0.64871320475649963</v>
      </c>
      <c r="I1269" s="1">
        <f t="shared" si="820"/>
        <v>0.68753172552103337</v>
      </c>
      <c r="J1269" s="1">
        <f t="shared" si="820"/>
        <v>0.83462670068413336</v>
      </c>
      <c r="K1269" s="1">
        <f t="shared" si="820"/>
        <v>1.0733489415271242</v>
      </c>
    </row>
    <row r="1270" spans="2:11" x14ac:dyDescent="0.3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0.54553653824420856</v>
      </c>
      <c r="G1270" s="1">
        <f t="shared" si="820"/>
        <v>0.60840937488231805</v>
      </c>
      <c r="H1270" s="1">
        <f t="shared" si="820"/>
        <v>0.6192895858413866</v>
      </c>
      <c r="I1270" s="1">
        <f t="shared" si="820"/>
        <v>0.66569207398191443</v>
      </c>
      <c r="J1270" s="1">
        <f t="shared" si="820"/>
        <v>0.85193585173770758</v>
      </c>
      <c r="K1270" s="1">
        <f t="shared" si="820"/>
        <v>1.1188315839875547</v>
      </c>
    </row>
    <row r="1271" spans="2:11" x14ac:dyDescent="0.3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0.51975568473665856</v>
      </c>
      <c r="G1271" s="1">
        <f t="shared" si="820"/>
        <v>0.57545318646591581</v>
      </c>
      <c r="H1271" s="1">
        <f t="shared" si="820"/>
        <v>0.58698367284423636</v>
      </c>
      <c r="I1271" s="1">
        <f t="shared" si="820"/>
        <v>0.6282664416595376</v>
      </c>
      <c r="J1271" s="1">
        <f t="shared" si="820"/>
        <v>0.76976147854917965</v>
      </c>
      <c r="K1271" s="1">
        <f t="shared" si="820"/>
        <v>0.98932888221516402</v>
      </c>
    </row>
    <row r="1272" spans="2:11" x14ac:dyDescent="0.3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0.72840569582556847</v>
      </c>
      <c r="G1272" s="1">
        <f t="shared" si="821"/>
        <v>0.77236483960641478</v>
      </c>
      <c r="H1272" s="1">
        <f t="shared" si="821"/>
        <v>0.78933384106232174</v>
      </c>
      <c r="I1272" s="1">
        <f t="shared" si="821"/>
        <v>0.8322403348189884</v>
      </c>
      <c r="J1272" s="1">
        <f t="shared" si="821"/>
        <v>0.97269058879486314</v>
      </c>
      <c r="K1272" s="1">
        <f t="shared" si="821"/>
        <v>1.1992480296426542</v>
      </c>
    </row>
    <row r="1273" spans="2:11" x14ac:dyDescent="0.3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0.41753425872220284</v>
      </c>
      <c r="G1273" s="1">
        <f t="shared" si="821"/>
        <v>0.63617297847465981</v>
      </c>
      <c r="H1273" s="1">
        <f t="shared" si="821"/>
        <v>0.65408699497348111</v>
      </c>
      <c r="I1273" s="1">
        <f t="shared" si="821"/>
        <v>0.69410572760356193</v>
      </c>
      <c r="J1273" s="1">
        <f t="shared" si="821"/>
        <v>0.84440701487817693</v>
      </c>
      <c r="K1273" s="1">
        <f t="shared" si="821"/>
        <v>1.0841067459505977</v>
      </c>
    </row>
    <row r="1274" spans="2:11" x14ac:dyDescent="0.3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0.55358292335481363</v>
      </c>
      <c r="G1274" s="1">
        <f t="shared" si="821"/>
        <v>0.61523921606672061</v>
      </c>
      <c r="H1274" s="1">
        <f t="shared" si="821"/>
        <v>0.62709713545099288</v>
      </c>
      <c r="I1274" s="1">
        <f t="shared" si="821"/>
        <v>0.67400756072321755</v>
      </c>
      <c r="J1274" s="1">
        <f t="shared" si="821"/>
        <v>0.85809253975207167</v>
      </c>
      <c r="K1274" s="1">
        <f t="shared" si="821"/>
        <v>1.1243527134101785</v>
      </c>
    </row>
    <row r="1275" spans="2:11" x14ac:dyDescent="0.3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0.52699847296088997</v>
      </c>
      <c r="G1275" s="1">
        <f t="shared" si="821"/>
        <v>0.58615180351591267</v>
      </c>
      <c r="H1275" s="1">
        <f t="shared" si="821"/>
        <v>0.59553373687164224</v>
      </c>
      <c r="I1275" s="1">
        <f t="shared" si="821"/>
        <v>0.63652684227147183</v>
      </c>
      <c r="J1275" s="1">
        <f t="shared" si="821"/>
        <v>0.77681563237169549</v>
      </c>
      <c r="K1275" s="1">
        <f t="shared" si="821"/>
        <v>0.99676997364939968</v>
      </c>
    </row>
    <row r="1276" spans="2:11" x14ac:dyDescent="0.3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1.0965696656165207</v>
      </c>
      <c r="H1276" s="1">
        <f t="shared" si="822"/>
        <v>1.0965696656165216</v>
      </c>
      <c r="I1276" s="1">
        <f t="shared" si="822"/>
        <v>1.0965696656165203</v>
      </c>
      <c r="J1276" s="1">
        <f t="shared" si="822"/>
        <v>1.1926274869873312</v>
      </c>
      <c r="K1276" s="1">
        <f t="shared" si="822"/>
        <v>1.3006223619640593</v>
      </c>
    </row>
    <row r="1277" spans="2:11" x14ac:dyDescent="0.3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0.89149519806162048</v>
      </c>
      <c r="G1277" s="1">
        <f t="shared" si="823"/>
        <v>0.8914951980616217</v>
      </c>
      <c r="H1277" s="1">
        <f t="shared" si="823"/>
        <v>0.89149519806162159</v>
      </c>
      <c r="I1277" s="1">
        <f t="shared" si="823"/>
        <v>0.8914951980616207</v>
      </c>
      <c r="J1277" s="1">
        <f t="shared" si="823"/>
        <v>0.96990190054302716</v>
      </c>
      <c r="K1277" s="1">
        <f t="shared" si="823"/>
        <v>1.0672972691576479</v>
      </c>
    </row>
    <row r="1278" spans="2:11" x14ac:dyDescent="0.3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0.83000507256490563</v>
      </c>
      <c r="G1278" s="1">
        <f t="shared" si="824"/>
        <v>0.83000507256490519</v>
      </c>
      <c r="H1278" s="1">
        <f t="shared" si="824"/>
        <v>0.83000507256490641</v>
      </c>
      <c r="I1278" s="1">
        <f t="shared" si="824"/>
        <v>0.83000507256490796</v>
      </c>
      <c r="J1278" s="1">
        <f t="shared" si="824"/>
        <v>0.905344558882335</v>
      </c>
      <c r="K1278" s="1">
        <f t="shared" si="824"/>
        <v>1.0039994101751422</v>
      </c>
    </row>
    <row r="1279" spans="2:11" x14ac:dyDescent="0.3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0.8367528209665418</v>
      </c>
      <c r="H1279" s="1">
        <f t="shared" si="825"/>
        <v>0.83675282096654113</v>
      </c>
      <c r="I1279" s="1">
        <f t="shared" si="825"/>
        <v>0.83675282096654069</v>
      </c>
      <c r="J1279" s="1">
        <f t="shared" si="825"/>
        <v>0.91544153879150969</v>
      </c>
      <c r="K1279" s="1">
        <f t="shared" si="825"/>
        <v>1.0537156653522206</v>
      </c>
    </row>
    <row r="1280" spans="2:11" x14ac:dyDescent="0.3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0.49379534694678273</v>
      </c>
      <c r="G1280" s="1">
        <f t="shared" si="826"/>
        <v>0.50503220860251341</v>
      </c>
      <c r="H1280" s="1">
        <f t="shared" si="826"/>
        <v>0.5218875010861096</v>
      </c>
      <c r="I1280" s="1">
        <f t="shared" si="826"/>
        <v>0.54997965522543646</v>
      </c>
      <c r="J1280" s="1" t="str">
        <f t="shared" si="826"/>
        <v>-</v>
      </c>
      <c r="K1280" s="1" t="str">
        <f t="shared" si="826"/>
        <v>-</v>
      </c>
    </row>
    <row r="1281" spans="2:11" x14ac:dyDescent="0.3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1.1269801901179137</v>
      </c>
      <c r="G1281" s="1">
        <f t="shared" si="826"/>
        <v>1.1828719803049335</v>
      </c>
      <c r="H1281" s="1">
        <f t="shared" si="826"/>
        <v>1.1741110948961337</v>
      </c>
      <c r="I1281" s="1">
        <f t="shared" si="826"/>
        <v>1.0629714343754109</v>
      </c>
      <c r="J1281" s="1">
        <f t="shared" si="826"/>
        <v>0.93869373836235925</v>
      </c>
      <c r="K1281" s="1">
        <f t="shared" si="826"/>
        <v>0.95003107184299684</v>
      </c>
    </row>
    <row r="1282" spans="2:11" x14ac:dyDescent="0.3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1.5522916480627733</v>
      </c>
      <c r="G1282" s="1">
        <f t="shared" si="826"/>
        <v>2.072396415327828</v>
      </c>
      <c r="H1282" s="1">
        <f t="shared" si="826"/>
        <v>1.9799040749005503</v>
      </c>
      <c r="I1282" s="1">
        <f t="shared" si="826"/>
        <v>1.782961160238143</v>
      </c>
      <c r="J1282" s="1">
        <f t="shared" si="826"/>
        <v>0.86789494756858887</v>
      </c>
      <c r="K1282" s="1">
        <f t="shared" si="826"/>
        <v>0.78878108241039691</v>
      </c>
    </row>
    <row r="1283" spans="2:11" x14ac:dyDescent="0.3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1.8851888300000765</v>
      </c>
      <c r="G1283" s="1">
        <f t="shared" si="826"/>
        <v>2.4993043306928278</v>
      </c>
      <c r="H1283" s="1">
        <f t="shared" si="826"/>
        <v>2.4900423772966627</v>
      </c>
      <c r="I1283" s="1">
        <f t="shared" si="826"/>
        <v>2.4404381148751275</v>
      </c>
      <c r="J1283" s="1">
        <f t="shared" si="826"/>
        <v>0.72274263097718283</v>
      </c>
      <c r="K1283" s="1">
        <f t="shared" si="826"/>
        <v>0.71033319573342069</v>
      </c>
    </row>
    <row r="1284" spans="2:11" x14ac:dyDescent="0.3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1.1157996612297028</v>
      </c>
      <c r="G1284" s="1">
        <f t="shared" si="826"/>
        <v>1.4522944629839232</v>
      </c>
      <c r="H1284" s="1">
        <f t="shared" si="826"/>
        <v>1.4291529782518726</v>
      </c>
      <c r="I1284" s="1">
        <f t="shared" si="826"/>
        <v>1.3085982250719603</v>
      </c>
      <c r="J1284" s="1">
        <f t="shared" si="826"/>
        <v>0.70462504671886106</v>
      </c>
      <c r="K1284" s="1">
        <f t="shared" si="826"/>
        <v>0.70050968859973228</v>
      </c>
    </row>
    <row r="1285" spans="2:11" x14ac:dyDescent="0.3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0.28603940550919493</v>
      </c>
      <c r="G1285" s="1">
        <f t="shared" si="826"/>
        <v>0.29254854993039714</v>
      </c>
      <c r="H1285" s="1">
        <f t="shared" si="826"/>
        <v>0.30231226656220056</v>
      </c>
      <c r="I1285" s="1">
        <f t="shared" si="826"/>
        <v>0.31858512761520624</v>
      </c>
      <c r="J1285" s="1" t="str">
        <f t="shared" si="826"/>
        <v>-</v>
      </c>
      <c r="K1285" s="1" t="str">
        <f t="shared" si="826"/>
        <v>-</v>
      </c>
    </row>
    <row r="1286" spans="2:11" x14ac:dyDescent="0.3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0.68355204857072105</v>
      </c>
      <c r="G1286" s="1">
        <f t="shared" si="826"/>
        <v>0.71263020013161993</v>
      </c>
      <c r="H1286" s="1">
        <f t="shared" si="826"/>
        <v>0.68061636233150902</v>
      </c>
      <c r="I1286" s="1">
        <f t="shared" si="826"/>
        <v>0.65401692295613556</v>
      </c>
      <c r="J1286" s="1">
        <f t="shared" si="826"/>
        <v>0.60582609709550883</v>
      </c>
      <c r="K1286" s="1">
        <f t="shared" si="826"/>
        <v>0.62816200783532339</v>
      </c>
    </row>
    <row r="1287" spans="2:11" x14ac:dyDescent="0.3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0.60427522805845679</v>
      </c>
      <c r="G1287" s="1">
        <f t="shared" si="826"/>
        <v>0.60531581820276859</v>
      </c>
      <c r="H1287" s="1">
        <f t="shared" si="826"/>
        <v>0.6019137387924931</v>
      </c>
      <c r="I1287" s="1">
        <f t="shared" si="826"/>
        <v>0.60134736828906621</v>
      </c>
      <c r="J1287" s="1">
        <f t="shared" si="826"/>
        <v>0.50316836331184234</v>
      </c>
      <c r="K1287" s="1">
        <f t="shared" si="826"/>
        <v>0.50454300829944765</v>
      </c>
    </row>
    <row r="1288" spans="2:11" x14ac:dyDescent="0.3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0.51587932665621195</v>
      </c>
      <c r="G1288" s="1">
        <f t="shared" si="826"/>
        <v>0.51629680356555985</v>
      </c>
      <c r="H1288" s="1">
        <f t="shared" si="826"/>
        <v>0.51453994415976823</v>
      </c>
      <c r="I1288" s="1">
        <f t="shared" si="826"/>
        <v>0.51602715937830701</v>
      </c>
      <c r="J1288" s="1">
        <f t="shared" si="826"/>
        <v>0.46105715072069697</v>
      </c>
      <c r="K1288" s="1">
        <f t="shared" si="826"/>
        <v>0.46895179880015064</v>
      </c>
    </row>
    <row r="1289" spans="2:11" x14ac:dyDescent="0.3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0.450631372807268</v>
      </c>
      <c r="G1289" s="1">
        <f t="shared" si="826"/>
        <v>0.45498322296989335</v>
      </c>
      <c r="H1289" s="1">
        <f t="shared" si="826"/>
        <v>0.45014975513770139</v>
      </c>
      <c r="I1289" s="1">
        <f t="shared" si="826"/>
        <v>0.4497379226561844</v>
      </c>
      <c r="J1289" s="1">
        <f t="shared" si="826"/>
        <v>0.46674449636472043</v>
      </c>
      <c r="K1289" s="1">
        <f t="shared" si="826"/>
        <v>0.47329901763586846</v>
      </c>
    </row>
    <row r="1290" spans="2:11" x14ac:dyDescent="0.3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0.51837627625535199</v>
      </c>
      <c r="H1290" s="1">
        <f t="shared" si="826"/>
        <v>0.54898732735579514</v>
      </c>
      <c r="I1290" s="1">
        <f t="shared" si="826"/>
        <v>0.57955921878326233</v>
      </c>
      <c r="J1290" s="1">
        <f t="shared" si="826"/>
        <v>0.66937193298598563</v>
      </c>
      <c r="K1290" s="1">
        <f t="shared" si="826"/>
        <v>0.73037479978666564</v>
      </c>
    </row>
    <row r="1291" spans="2:11" x14ac:dyDescent="0.3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0.41733711223534975</v>
      </c>
      <c r="H1291" s="1">
        <f t="shared" si="826"/>
        <v>0.44330231777578477</v>
      </c>
      <c r="I1291" s="1">
        <f t="shared" si="826"/>
        <v>0.46724835787623281</v>
      </c>
      <c r="J1291" s="1">
        <f t="shared" si="826"/>
        <v>0.55342425594516453</v>
      </c>
      <c r="K1291" s="1">
        <f t="shared" si="826"/>
        <v>0.59755306168605127</v>
      </c>
    </row>
    <row r="1292" spans="2:11" x14ac:dyDescent="0.3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0.3879699099553866</v>
      </c>
      <c r="H1292" s="1">
        <f t="shared" si="826"/>
        <v>0.41208105269626172</v>
      </c>
      <c r="I1292" s="1">
        <f t="shared" si="826"/>
        <v>0.43442298770742949</v>
      </c>
      <c r="J1292" s="1">
        <f t="shared" si="826"/>
        <v>0.51942450276157803</v>
      </c>
      <c r="K1292" s="1">
        <f t="shared" si="826"/>
        <v>0.55699336279483247</v>
      </c>
    </row>
    <row r="1293" spans="2:11" x14ac:dyDescent="0.3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0.39332458747711391</v>
      </c>
      <c r="H1293" s="1">
        <f t="shared" si="826"/>
        <v>0.4177595577860731</v>
      </c>
      <c r="I1293" s="1">
        <f t="shared" si="826"/>
        <v>0.43955982513324376</v>
      </c>
      <c r="J1293" s="1">
        <f t="shared" si="826"/>
        <v>0.5349549008191895</v>
      </c>
      <c r="K1293" s="1">
        <f t="shared" si="826"/>
        <v>0.56508758420224581</v>
      </c>
    </row>
    <row r="1294" spans="2:11" x14ac:dyDescent="0.3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0.41824117647058806</v>
      </c>
      <c r="G1295" s="1">
        <f t="shared" si="827"/>
        <v>1.5521365302469146</v>
      </c>
      <c r="H1295" s="1">
        <f t="shared" si="827"/>
        <v>1.4113037135733051</v>
      </c>
      <c r="I1295" s="1">
        <f t="shared" si="827"/>
        <v>1.1733921358175761</v>
      </c>
      <c r="J1295" s="1">
        <f t="shared" si="827"/>
        <v>0.9522237799456682</v>
      </c>
      <c r="K1295" s="1">
        <f t="shared" si="827"/>
        <v>0.94942629255264721</v>
      </c>
    </row>
    <row r="1296" spans="2:11" x14ac:dyDescent="0.3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1.3896926911649392</v>
      </c>
      <c r="G1296" s="1">
        <f t="shared" si="827"/>
        <v>2.6795444557063011</v>
      </c>
      <c r="H1296" s="1">
        <f t="shared" si="827"/>
        <v>2.3464014566344766</v>
      </c>
      <c r="I1296" s="1">
        <f t="shared" si="827"/>
        <v>2.2430527692445357</v>
      </c>
      <c r="J1296" s="1">
        <f t="shared" si="827"/>
        <v>1.0032649247474099</v>
      </c>
      <c r="K1296" s="1">
        <f t="shared" si="827"/>
        <v>0.78797103242592392</v>
      </c>
    </row>
    <row r="1297" spans="2:11" x14ac:dyDescent="0.3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0.89968269222171604</v>
      </c>
      <c r="G1297" s="1">
        <f t="shared" si="827"/>
        <v>1.3992371421015701</v>
      </c>
      <c r="H1297" s="1">
        <f t="shared" si="827"/>
        <v>1.362986429174166</v>
      </c>
      <c r="I1297" s="1">
        <f t="shared" si="827"/>
        <v>1.2105203653809307</v>
      </c>
      <c r="J1297" s="1">
        <f t="shared" si="827"/>
        <v>0.71703849820093779</v>
      </c>
      <c r="K1297" s="1">
        <f t="shared" si="827"/>
        <v>0.70960924799621405</v>
      </c>
    </row>
    <row r="1298" spans="2:11" x14ac:dyDescent="0.3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1.3282884030695752</v>
      </c>
      <c r="G1298" s="1">
        <f t="shared" si="827"/>
        <v>1.6423052132292986</v>
      </c>
      <c r="H1298" s="1">
        <f t="shared" si="827"/>
        <v>1.6054063016959936</v>
      </c>
      <c r="I1298" s="1">
        <f t="shared" si="827"/>
        <v>1.5031002663306987</v>
      </c>
      <c r="J1298" s="1">
        <f t="shared" si="827"/>
        <v>0.70841995680258729</v>
      </c>
      <c r="K1298" s="1">
        <f t="shared" si="827"/>
        <v>0.69982803301332286</v>
      </c>
    </row>
    <row r="1299" spans="2:11" x14ac:dyDescent="0.3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0.33901850024085978</v>
      </c>
      <c r="G1299" s="1">
        <f t="shared" si="827"/>
        <v>0.35391427166601097</v>
      </c>
      <c r="H1299" s="1">
        <f t="shared" si="827"/>
        <v>0.37625792880373737</v>
      </c>
      <c r="I1299" s="1">
        <f t="shared" si="827"/>
        <v>0.41349735736661453</v>
      </c>
      <c r="J1299" s="1" t="str">
        <f t="shared" si="827"/>
        <v>-</v>
      </c>
      <c r="K1299" s="1" t="str">
        <f t="shared" si="827"/>
        <v>-</v>
      </c>
    </row>
    <row r="1300" spans="2:11" x14ac:dyDescent="0.3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0.79560581729539637</v>
      </c>
      <c r="G1300" s="1">
        <f t="shared" si="827"/>
        <v>0.87132196106060378</v>
      </c>
      <c r="H1300" s="1">
        <f t="shared" si="827"/>
        <v>0.83662512821596247</v>
      </c>
      <c r="I1300" s="1">
        <f t="shared" si="827"/>
        <v>0.73802734047883511</v>
      </c>
      <c r="J1300" s="1">
        <f t="shared" si="827"/>
        <v>0.65129092001516575</v>
      </c>
      <c r="K1300" s="1">
        <f t="shared" si="827"/>
        <v>0.65127760809627522</v>
      </c>
    </row>
    <row r="1301" spans="2:11" x14ac:dyDescent="0.3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0.8007237303993765</v>
      </c>
      <c r="G1301" s="1">
        <f t="shared" si="827"/>
        <v>0.83521634511983911</v>
      </c>
      <c r="H1301" s="1">
        <f t="shared" si="827"/>
        <v>0.83052194483121522</v>
      </c>
      <c r="I1301" s="1">
        <f t="shared" si="827"/>
        <v>0.81847989446759617</v>
      </c>
      <c r="J1301" s="1">
        <f t="shared" si="827"/>
        <v>0.52517630812218774</v>
      </c>
      <c r="K1301" s="1">
        <f t="shared" si="827"/>
        <v>0.52262562375013466</v>
      </c>
    </row>
    <row r="1302" spans="2:11" x14ac:dyDescent="0.3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0.53395720175910366</v>
      </c>
      <c r="G1302" s="1">
        <f t="shared" si="827"/>
        <v>0.53690637691395493</v>
      </c>
      <c r="H1302" s="1">
        <f t="shared" si="827"/>
        <v>0.53644422806695491</v>
      </c>
      <c r="I1302" s="1">
        <f t="shared" si="827"/>
        <v>0.54397240227797705</v>
      </c>
      <c r="J1302" s="1">
        <f t="shared" si="827"/>
        <v>0.48224194068407483</v>
      </c>
      <c r="K1302" s="1">
        <f t="shared" si="827"/>
        <v>0.48577678811134412</v>
      </c>
    </row>
    <row r="1303" spans="2:11" x14ac:dyDescent="0.3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0.46660731026330532</v>
      </c>
      <c r="G1303" s="1">
        <f t="shared" si="827"/>
        <v>0.46978807519311278</v>
      </c>
      <c r="H1303" s="1">
        <f t="shared" si="827"/>
        <v>0.47096833055408732</v>
      </c>
      <c r="I1303" s="1">
        <f t="shared" si="827"/>
        <v>0.47456482140658129</v>
      </c>
      <c r="J1303" s="1">
        <f t="shared" si="827"/>
        <v>0.4480450903834034</v>
      </c>
      <c r="K1303" s="1">
        <f t="shared" si="827"/>
        <v>0.45905182841025854</v>
      </c>
    </row>
    <row r="1304" spans="2:11" x14ac:dyDescent="0.3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0.56203544748554735</v>
      </c>
      <c r="H1304" s="1">
        <f t="shared" si="827"/>
        <v>0.5887608904403937</v>
      </c>
      <c r="I1304" s="1">
        <f t="shared" si="827"/>
        <v>0.61581791395344476</v>
      </c>
      <c r="J1304" s="1">
        <f t="shared" si="827"/>
        <v>0.70870917551585411</v>
      </c>
      <c r="K1304" s="1">
        <f t="shared" si="827"/>
        <v>0.75395764704753065</v>
      </c>
    </row>
    <row r="1305" spans="2:11" x14ac:dyDescent="0.3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0.45210145766281407</v>
      </c>
      <c r="H1305" s="1">
        <f t="shared" si="827"/>
        <v>0.47496803821008521</v>
      </c>
      <c r="I1305" s="1">
        <f t="shared" si="827"/>
        <v>0.49678766935429364</v>
      </c>
      <c r="J1305" s="1">
        <f t="shared" si="827"/>
        <v>0.57826120303164974</v>
      </c>
      <c r="K1305" s="1">
        <f t="shared" si="827"/>
        <v>0.61493327045151336</v>
      </c>
    </row>
    <row r="1306" spans="2:11" x14ac:dyDescent="0.3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0.42028149632876927</v>
      </c>
      <c r="H1306" s="1">
        <f t="shared" si="827"/>
        <v>0.44140884730274221</v>
      </c>
      <c r="I1306" s="1">
        <f t="shared" si="827"/>
        <v>0.46168385018533964</v>
      </c>
      <c r="J1306" s="1">
        <f t="shared" si="827"/>
        <v>0.54213896036687392</v>
      </c>
      <c r="K1306" s="1">
        <f t="shared" si="827"/>
        <v>0.57333654706673587</v>
      </c>
    </row>
    <row r="1307" spans="2:11" x14ac:dyDescent="0.3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0.39943403925494814</v>
      </c>
      <c r="H1307" s="1">
        <f t="shared" si="827"/>
        <v>0.41823271610515894</v>
      </c>
      <c r="I1307" s="1">
        <f t="shared" si="827"/>
        <v>0.43612636385968528</v>
      </c>
      <c r="J1307" s="1">
        <f t="shared" si="827"/>
        <v>0.51290423986913702</v>
      </c>
      <c r="K1307" s="1">
        <f t="shared" si="827"/>
        <v>0.54049530284733316</v>
      </c>
    </row>
    <row r="1308" spans="2:11" x14ac:dyDescent="0.3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3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0.62647115414235555</v>
      </c>
      <c r="G1309" s="1">
        <f t="shared" si="828"/>
        <v>0.1770835093029457</v>
      </c>
      <c r="H1309" s="1">
        <f t="shared" si="828"/>
        <v>3.4015904464139914E-2</v>
      </c>
      <c r="I1309" s="1">
        <f t="shared" si="828"/>
        <v>3.7922664150466835E-2</v>
      </c>
      <c r="J1309" s="1">
        <f t="shared" si="828"/>
        <v>2.3917057800434741E-2</v>
      </c>
      <c r="K1309" s="1">
        <f t="shared" si="828"/>
        <v>9.9961895519191605E-3</v>
      </c>
    </row>
    <row r="1310" spans="2:11" x14ac:dyDescent="0.3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0.63020463064426213</v>
      </c>
      <c r="G1310" s="1">
        <f t="shared" si="828"/>
        <v>0.32437121723685447</v>
      </c>
      <c r="H1310" s="1">
        <f t="shared" si="828"/>
        <v>4.960921600425134E-2</v>
      </c>
      <c r="I1310" s="1">
        <f t="shared" si="828"/>
        <v>1.5487369497112151E-2</v>
      </c>
      <c r="J1310" s="1">
        <f t="shared" si="828"/>
        <v>3.8268485936538794E-3</v>
      </c>
      <c r="K1310" s="1">
        <f t="shared" si="828"/>
        <v>1.4250778342362557E-3</v>
      </c>
    </row>
    <row r="1311" spans="2:11" x14ac:dyDescent="0.3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0.47693491289752427</v>
      </c>
      <c r="G1311" s="1">
        <f t="shared" si="828"/>
        <v>4.4846938204951413E-2</v>
      </c>
      <c r="H1311" s="1">
        <f t="shared" si="828"/>
        <v>4.5155968816193298E-2</v>
      </c>
      <c r="I1311" s="1">
        <f t="shared" si="828"/>
        <v>9.1912123810946933E-2</v>
      </c>
      <c r="J1311" s="1">
        <f t="shared" si="828"/>
        <v>8.1414463785726532E-2</v>
      </c>
      <c r="K1311" s="1">
        <f t="shared" si="828"/>
        <v>3.0140456061790496E-2</v>
      </c>
    </row>
    <row r="1312" spans="2:11" x14ac:dyDescent="0.3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0.68369170899702414</v>
      </c>
      <c r="G1312" s="1">
        <f t="shared" si="828"/>
        <v>0.22851666661304004</v>
      </c>
      <c r="H1312" s="1">
        <f t="shared" si="828"/>
        <v>0.19804083075573745</v>
      </c>
      <c r="I1312" s="1">
        <f t="shared" si="828"/>
        <v>0.18547300939394393</v>
      </c>
      <c r="J1312" s="1">
        <f t="shared" si="828"/>
        <v>0.18448371450619117</v>
      </c>
      <c r="K1312" s="1">
        <f t="shared" si="828"/>
        <v>0.19298349858567609</v>
      </c>
    </row>
    <row r="1313" spans="2:16" x14ac:dyDescent="0.3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0.91258333774897882</v>
      </c>
      <c r="G1313" s="3">
        <f t="shared" ref="G1313:K1313" si="831">G1314+G1320+G1325+G1339</f>
        <v>1.3696809769943301</v>
      </c>
      <c r="H1313" s="3">
        <f t="shared" si="831"/>
        <v>2.3529781017089584</v>
      </c>
      <c r="I1313" s="3">
        <f t="shared" si="831"/>
        <v>3.4449049499781585</v>
      </c>
      <c r="J1313" s="3">
        <f t="shared" si="831"/>
        <v>2.4641602773616125</v>
      </c>
      <c r="K1313" s="3">
        <f t="shared" si="831"/>
        <v>1.5313930854554179</v>
      </c>
      <c r="M1313" s="3"/>
      <c r="N1313" s="3"/>
      <c r="O1313" s="3"/>
      <c r="P1313" s="3"/>
    </row>
    <row r="1314" spans="2:16" x14ac:dyDescent="0.3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5.3290980995662207E-2</v>
      </c>
      <c r="G1314" s="1">
        <f t="shared" ref="G1314:K1314" si="832">SUM(G1315:G1319)</f>
        <v>0.12886138271929565</v>
      </c>
      <c r="H1314" s="1">
        <f t="shared" si="832"/>
        <v>0.24944053011957501</v>
      </c>
      <c r="I1314" s="1">
        <f t="shared" si="832"/>
        <v>0.40143670321494657</v>
      </c>
      <c r="J1314" s="1">
        <f t="shared" si="832"/>
        <v>0.66458797632235911</v>
      </c>
      <c r="K1314" s="1">
        <f t="shared" si="832"/>
        <v>0.99310205691730913</v>
      </c>
    </row>
    <row r="1315" spans="2:16" x14ac:dyDescent="0.3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4.951482926693492E-4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6.466645593098914E-4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6.4609175972406188E-4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5.4111149620280335E-3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2.4164102308669423E-2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7.3394777916530859E-2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0.18488194985201106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7.1357791661036951E-2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0.15738621525812468</v>
      </c>
    </row>
    <row r="1317" spans="2:16" x14ac:dyDescent="0.3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8.6972812900200369E-3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2.5190622339101538E-2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4.8335244424563363E-2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8.3977872281803895E-2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9.2460046279106603E-2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0.10244438062877409</v>
      </c>
    </row>
    <row r="1318" spans="2:16" x14ac:dyDescent="0.3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1.9583223700080327E-2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5.3530531515444416E-2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7.9005668545289648E-2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0.1121553011574465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0.48312056083776456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0.72297210339022855</v>
      </c>
    </row>
    <row r="1319" spans="2:16" x14ac:dyDescent="0.3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1.9104212750864467E-2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2.5329461996770389E-2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4.8058747473467091E-2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2.0421579923685075E-2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1.7649577544451029E-2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1.0299357640181906E-2</v>
      </c>
    </row>
    <row r="1320" spans="2:16" x14ac:dyDescent="0.3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2.1525142606266028E-2</v>
      </c>
      <c r="J1320" s="1">
        <f t="shared" si="835"/>
        <v>4.1285570580431627E-2</v>
      </c>
      <c r="K1320" s="1">
        <f t="shared" si="835"/>
        <v>5.7884183332483484E-2</v>
      </c>
    </row>
    <row r="1321" spans="2:16" x14ac:dyDescent="0.3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5.5932178707916672E-3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8.4928106174501916E-3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1.5087009895346656E-2</v>
      </c>
    </row>
    <row r="1322" spans="2:16" x14ac:dyDescent="0.3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4.2248801790385508E-3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9.6732115321532686E-3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1.3091145568517072E-2</v>
      </c>
    </row>
    <row r="1323" spans="2:16" x14ac:dyDescent="0.3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7.0523380914961778E-3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1.384439344726146E-2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2.1550660280427538E-2</v>
      </c>
    </row>
    <row r="1324" spans="2:16" x14ac:dyDescent="0.3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4.6547064649396334E-3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9.2751549835667045E-3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8.1553675881922225E-3</v>
      </c>
    </row>
    <row r="1325" spans="2:16" x14ac:dyDescent="0.3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0.85898068188898002</v>
      </c>
      <c r="G1325" s="1">
        <f t="shared" ref="G1325:K1325" si="836">SUM(G1330:G1338)</f>
        <v>1.2049988877630282</v>
      </c>
      <c r="H1325" s="1">
        <f t="shared" si="836"/>
        <v>1.9519419476363375</v>
      </c>
      <c r="I1325" s="1">
        <f t="shared" si="836"/>
        <v>2.8637095637528502</v>
      </c>
      <c r="J1325" s="1">
        <f t="shared" si="836"/>
        <v>1.5277070054599633</v>
      </c>
      <c r="K1325" s="1">
        <f t="shared" si="836"/>
        <v>0.35873004935762792</v>
      </c>
    </row>
    <row r="1326" spans="2:16" x14ac:dyDescent="0.3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0.83753085267551119</v>
      </c>
      <c r="G1326" s="1">
        <f t="shared" ref="G1326:K1326" si="837">G1325-G1327</f>
        <v>1.1727577622085104</v>
      </c>
      <c r="H1326" s="1">
        <f t="shared" si="837"/>
        <v>1.8875373372548359</v>
      </c>
      <c r="I1326" s="1">
        <f t="shared" si="837"/>
        <v>2.7416135657293572</v>
      </c>
      <c r="J1326" s="1">
        <f t="shared" si="837"/>
        <v>1.2805948265953206</v>
      </c>
      <c r="K1326" s="1">
        <f t="shared" si="837"/>
        <v>-4.6709463700354004E-2</v>
      </c>
    </row>
    <row r="1327" spans="2:16" x14ac:dyDescent="0.3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2.1449829213468826E-2</v>
      </c>
      <c r="G1327" s="1">
        <f t="shared" ref="G1327" si="838">SUM(G1328:G1329)</f>
        <v>3.2241125554517767E-2</v>
      </c>
      <c r="H1327" s="1">
        <f t="shared" ref="H1327" si="839">SUM(H1328:H1329)</f>
        <v>6.4404610381501651E-2</v>
      </c>
      <c r="I1327" s="1">
        <f t="shared" ref="I1327" si="840">SUM(I1328:I1329)</f>
        <v>0.12209599802349294</v>
      </c>
      <c r="J1327" s="1">
        <f t="shared" ref="J1327" si="841">SUM(J1328:J1329)</f>
        <v>0.24711217886464265</v>
      </c>
      <c r="K1327" s="1">
        <f t="shared" ref="K1327" si="842">SUM(K1328:K1329)</f>
        <v>0.40543951305798193</v>
      </c>
    </row>
    <row r="1328" spans="2:16" x14ac:dyDescent="0.3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2.1449829213468826E-2</v>
      </c>
      <c r="G1328" s="1">
        <f>[1]Transport!C$26/SUM([1]Transport!C$22,[1]Transport!C$26)*G1325*(G$33+G$580)/(G$33+G$580+G$36)</f>
        <v>3.2241125554517767E-2</v>
      </c>
      <c r="H1328" s="1">
        <f>[1]Transport!D$26/SUM([1]Transport!D$22,[1]Transport!D$26)*H1325*(H$33+H$580)/(H$33+H$580+H$36)</f>
        <v>6.4404610381501651E-2</v>
      </c>
      <c r="I1328" s="1">
        <f>[1]Transport!E$26/SUM([1]Transport!E$22,[1]Transport!E$26)*I1325*(I$33+I$580)/(I$33+I$580+I$36)</f>
        <v>0.12209599802349294</v>
      </c>
      <c r="J1328" s="1">
        <f>[1]Transport!F$26/SUM([1]Transport!F$22,[1]Transport!F$26)*J1325*(J$33+J$580)/(J$33+J$580+J$36)</f>
        <v>8.2303508725992791E-2</v>
      </c>
      <c r="K1328" s="1">
        <f>[1]Transport!G$26/SUM([1]Transport!G$22,[1]Transport!G$26)*K1325*(K$33+K$580)/(K$33+K$580+K$36)</f>
        <v>5.6044202059651195E-2</v>
      </c>
    </row>
    <row r="1329" spans="2:11" x14ac:dyDescent="0.3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0.16480867013864986</v>
      </c>
      <c r="K1329" s="1">
        <f>(K$36+K$716)/([1]Transport!G$22+[1]Transport!G$26)*K1325</f>
        <v>0.34939531099833071</v>
      </c>
    </row>
    <row r="1330" spans="2:11" x14ac:dyDescent="0.3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0.13958296799625883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7.4820368949339758E-2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5.9973335874667751E-2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6.0562198352059796E-2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0.15001049804487485</v>
      </c>
    </row>
    <row r="1331" spans="2:11" x14ac:dyDescent="0.3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1.1774029720952107E-2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2.1982201254304383E-2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4.0473668302642735E-2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3.845499099524366E-2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2.634211600162694E-2</v>
      </c>
    </row>
    <row r="1332" spans="2:11" x14ac:dyDescent="0.3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7.7261774407179989E-2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9.7246124472264231E-2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0.11633514297066168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0.18894048456821075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5.8546390035892494E-2</v>
      </c>
    </row>
    <row r="1333" spans="2:11" x14ac:dyDescent="0.3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3.3360312468587268E-3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1.2953123897455123E-2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2.0585888467031559E-2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1.2654442212466732E-2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1.0296770893506876E-2</v>
      </c>
    </row>
    <row r="1334" spans="2:11" x14ac:dyDescent="0.3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1.718089374018502E-2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1.7370042261088826E-2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1.7061311308833548E-2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1.5154226823787585E-2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5.2710070809124702E-2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0.13332855633518578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0.17374986363939507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0.43202020194814811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2.9053879057905213E-2</v>
      </c>
    </row>
    <row r="1336" spans="2:11" x14ac:dyDescent="0.3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0.11907244419752945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0.10092038518733976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0.13834159117323491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0.15533351604299847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5.698612084806854E-2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2.3803546255446704E-2</v>
      </c>
    </row>
    <row r="1337" spans="2:11" x14ac:dyDescent="0.3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0.64856016398808358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0.75173283420373282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1.384632849018651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2.2503767108797237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0.7215852746747482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4.7662129964407378E-2</v>
      </c>
    </row>
    <row r="1338" spans="2:11" x14ac:dyDescent="0.3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5.9012953139394329E-2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5.0310751930492524E-2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7.1575821227068723E-2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4.6881437575729372E-2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1.6503291861017576E-2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1.3014719103967414E-2</v>
      </c>
    </row>
    <row r="1339" spans="2:11" x14ac:dyDescent="0.3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3.1167486433660599E-4</v>
      </c>
      <c r="G1339" s="1">
        <f t="shared" ref="G1339:K1339" si="843">SUM(G1344:G1348)</f>
        <v>3.5820706512006244E-2</v>
      </c>
      <c r="H1339" s="1">
        <f t="shared" si="843"/>
        <v>0.15159562395304574</v>
      </c>
      <c r="I1339" s="1">
        <f t="shared" si="843"/>
        <v>0.15823354040409579</v>
      </c>
      <c r="J1339" s="1">
        <f t="shared" si="843"/>
        <v>0.23057972499885829</v>
      </c>
      <c r="K1339" s="1">
        <f t="shared" si="843"/>
        <v>0.12167679584799722</v>
      </c>
    </row>
    <row r="1340" spans="2:11" x14ac:dyDescent="0.3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2.8502766127679703E-4</v>
      </c>
      <c r="G1340" s="1">
        <f t="shared" ref="G1340:K1340" si="844">G1339-G1341</f>
        <v>3.0708494455470796E-2</v>
      </c>
      <c r="H1340" s="1">
        <f t="shared" si="844"/>
        <v>0.14894721197262278</v>
      </c>
      <c r="I1340" s="1">
        <f t="shared" si="844"/>
        <v>0.15749732384397619</v>
      </c>
      <c r="J1340" s="1">
        <f t="shared" si="844"/>
        <v>-0.35601297263795229</v>
      </c>
      <c r="K1340" s="1">
        <f t="shared" si="844"/>
        <v>-0.29189866298658684</v>
      </c>
    </row>
    <row r="1341" spans="2:11" x14ac:dyDescent="0.3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2.6647203059808948E-5</v>
      </c>
      <c r="G1341" s="1">
        <f t="shared" ref="G1341" si="845">SUM(G1342:G1343)</f>
        <v>5.1122120565354496E-3</v>
      </c>
      <c r="H1341" s="1">
        <f t="shared" ref="H1341" si="846">SUM(H1342:H1343)</f>
        <v>2.6484119804229649E-3</v>
      </c>
      <c r="I1341" s="1">
        <f t="shared" ref="I1341" si="847">SUM(I1342:I1343)</f>
        <v>7.3621656011960915E-4</v>
      </c>
      <c r="J1341" s="1">
        <f t="shared" ref="J1341" si="848">SUM(J1342:J1343)</f>
        <v>0.58659269763681054</v>
      </c>
      <c r="K1341" s="1">
        <f t="shared" ref="K1341" si="849">SUM(K1342:K1343)</f>
        <v>0.41357545883458408</v>
      </c>
    </row>
    <row r="1342" spans="2:11" x14ac:dyDescent="0.3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2.6647203059808948E-5</v>
      </c>
      <c r="G1342" s="1">
        <f>[1]Transport!C$27/SUM([1]Transport!C$24,[1]Transport!C$27)*G1339*(G$45+G$612)/(G$45+G$612+G$47)</f>
        <v>5.1122120565354496E-3</v>
      </c>
      <c r="H1342" s="1">
        <f>[1]Transport!D$27/SUM([1]Transport!D$24,[1]Transport!D$27)*H1339*(H$45+H$612)/(H$45+H$612+H$47)</f>
        <v>2.6484119804229649E-3</v>
      </c>
      <c r="I1342" s="1">
        <f>[1]Transport!E$27/SUM([1]Transport!E$24,[1]Transport!E$27)*I1339*(I$45+I$612)/(I$45+I$612+I$47)</f>
        <v>7.3621656011960915E-4</v>
      </c>
      <c r="J1342" s="1">
        <f>[1]Transport!F$27/SUM([1]Transport!F$24,[1]Transport!F$27)*J1339*(J$45+J$612)/(J$45+J$612+J$47)</f>
        <v>3.6660336524029159E-3</v>
      </c>
      <c r="K1342" s="1">
        <f>[1]Transport!G$27/SUM([1]Transport!G$24,[1]Transport!G$27)*K1339*(K$45+K$612)/(K$45+K$612+K$47)</f>
        <v>1.7852000178188178E-3</v>
      </c>
    </row>
    <row r="1343" spans="2:11" x14ac:dyDescent="0.3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0.58292666398440762</v>
      </c>
      <c r="K1343" s="1">
        <f>(K$47+K$714)/([1]Transport!G$24+[1]Transport!G$27)*K1339</f>
        <v>0.41179025881676523</v>
      </c>
    </row>
    <row r="1344" spans="2:11" x14ac:dyDescent="0.3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3.1167486433660599E-4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3.7002291750882474E-4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3.6014067153120207E-4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1.1481055600900058E-2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6.1196149457489774E-2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2.4943335122082719E-2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3.9972748378082866E-2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3.1187756446210402E-2</v>
      </c>
    </row>
    <row r="1346" spans="2:11" x14ac:dyDescent="0.3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7.1289133961218009E-3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2.113395954260584E-2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3.3402350686365635E-2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3.8179063560105468E-2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2.6815802092677799E-2</v>
      </c>
    </row>
    <row r="1347" spans="2:11" x14ac:dyDescent="0.3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1.3146135631526334E-2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4.8735405619196787E-2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7.0462830248847072E-2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0.1338511592515757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4.8847710252586399E-2</v>
      </c>
    </row>
    <row r="1348" spans="2:11" x14ac:dyDescent="0.3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3.694578965949226E-3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2.0169968662222131E-2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2.942502434680035E-2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1.8576753809094265E-2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1.4825527056522615E-2</v>
      </c>
    </row>
    <row r="1349" spans="2:11" x14ac:dyDescent="0.3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0.30893624061606378</v>
      </c>
      <c r="G1349" s="3">
        <f t="shared" ref="G1349:K1349" si="850">SUM(G1350:G1372)</f>
        <v>0.32476789498405434</v>
      </c>
      <c r="H1349" s="3">
        <f t="shared" si="850"/>
        <v>0.34144729150243491</v>
      </c>
      <c r="I1349" s="3">
        <f t="shared" si="850"/>
        <v>0.36254506044717599</v>
      </c>
      <c r="J1349" s="3">
        <f t="shared" si="850"/>
        <v>0.37439538436224984</v>
      </c>
      <c r="K1349" s="3">
        <f t="shared" si="850"/>
        <v>0.39109689432558259</v>
      </c>
    </row>
    <row r="1350" spans="2:11" x14ac:dyDescent="0.3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2.0749705220458334E-3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2.1816850307724801E-3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1.3881090925281271E-3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2.0491525326285136E-3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9.4025416506977495E-3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2.97599007959434E-2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8.160127220785092E-2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3.4531140279665126E-2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8.404378475473781E-2</v>
      </c>
    </row>
    <row r="1352" spans="2:11" x14ac:dyDescent="0.3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2.3933239966658143E-3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7.0799190748357813E-3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1.4032727909754614E-2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2.6076666963966197E-2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3.2091144721056571E-2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3.907356537795139E-2</v>
      </c>
    </row>
    <row r="1353" spans="2:11" x14ac:dyDescent="0.3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3.5831504134077046E-3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9.9833993672376747E-3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1.5069136824913926E-2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2.3131836433573503E-2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0.11321171856415624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0.18724654827414006</v>
      </c>
    </row>
    <row r="1354" spans="2:11" x14ac:dyDescent="0.3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2.3304676346373484E-3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3.1360629476207221E-3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6.0943189920722989E-3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2.7329627397711144E-3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2.7743491090035199E-3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1.7449541803251254E-3</v>
      </c>
    </row>
    <row r="1355" spans="2:11" x14ac:dyDescent="0.3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1.3110601227340579E-3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2.1572850718528311E-3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4.3942249107826962E-3</v>
      </c>
    </row>
    <row r="1356" spans="2:11" x14ac:dyDescent="0.3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7.1443363690079479E-4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1.7669859136788472E-3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2.7009807041953348E-3</v>
      </c>
    </row>
    <row r="1357" spans="2:11" x14ac:dyDescent="0.3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7.9767861695276493E-4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1.7379763093591182E-3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3.0855881385380216E-3</v>
      </c>
    </row>
    <row r="1358" spans="2:11" x14ac:dyDescent="0.3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3.5327662828072288E-4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7.8051614995183175E-4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7.5432690915218674E-4</v>
      </c>
    </row>
    <row r="1359" spans="2:11" x14ac:dyDescent="0.3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2.2684144542620785E-2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1.2333908645267181E-2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1.0376208065814843E-2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1.2030090909782324E-2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3.3264218364410507E-2</v>
      </c>
    </row>
    <row r="1360" spans="2:11" x14ac:dyDescent="0.3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1.3716030454351596E-3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2.6267019489919193E-3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5.0627343219813038E-3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5.4342425060113376E-3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3.9986934457398732E-3</v>
      </c>
    </row>
    <row r="1361" spans="2:11" x14ac:dyDescent="0.3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6.0446389062106011E-3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7.6924147251632045E-3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9.6782222789725848E-3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1.8249798400530565E-2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5.9727205446061683E-3</v>
      </c>
    </row>
    <row r="1362" spans="2:11" x14ac:dyDescent="0.3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1.7598045159132836E-4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6.9943265211156044E-4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1.149965273354216E-3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8.2072328777294239E-4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7.1896635727547746E-4</v>
      </c>
    </row>
    <row r="1363" spans="2:11" x14ac:dyDescent="0.3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0.23999441905304203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0.19436376481043441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0.11978695966148488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1.8778991718973882E-3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6.7060791673370854E-3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1.7607596983445408E-2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2.3799477429677623E-2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6.9675227169200049E-2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4.7862793039507821E-3</v>
      </c>
    </row>
    <row r="1365" spans="2:11" x14ac:dyDescent="0.3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1.0414772255827959E-2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8.8966389648792079E-3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1.2385902724746722E-2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1.4512863089454372E-2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6.2196203403208205E-3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2.7295553971164086E-3</v>
      </c>
    </row>
    <row r="1366" spans="2:11" x14ac:dyDescent="0.3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3.7583755373987997E-2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4.3773325059324082E-2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8.3478262651580884E-2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0.14763308232338415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5.2092431929318658E-2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3.6481708914753003E-3</v>
      </c>
    </row>
    <row r="1367" spans="2:11" x14ac:dyDescent="0.3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2.280642995149418E-3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1.961290876198272E-3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2.816439789706123E-3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1.9211696804157113E-3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8.0882012989018208E-4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6.8272440154819737E-4</v>
      </c>
    </row>
    <row r="1368" spans="2:11" x14ac:dyDescent="0.3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4.3536866667737055E-3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4.1394449264007633E-3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2.5261956189578331E-3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1.3804536495465283E-3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7.6754622857824984E-3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3.2183060689888474E-3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5.9171130616166604E-3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4.9681903947434679E-3</v>
      </c>
    </row>
    <row r="1370" spans="2:11" x14ac:dyDescent="0.3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6.0594392430635548E-4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1.8524372703399769E-3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3.0349106540264485E-3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3.9393984093770351E-3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2.947852171782432E-3</v>
      </c>
    </row>
    <row r="1371" spans="2:11" x14ac:dyDescent="0.3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7.4173301910150462E-4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2.8423480681657454E-3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4.2622226722037644E-3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9.2966614726542017E-3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3.5996933021774252E-3</v>
      </c>
    </row>
    <row r="1372" spans="2:11" x14ac:dyDescent="0.3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1.3924556950382612E-4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7.7903486147860336E-4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1.1767112388720066E-3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8.6014062705091945E-4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7.3585650093401108E-4</v>
      </c>
    </row>
    <row r="1373" spans="2:11" x14ac:dyDescent="0.3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4.1906042144660285</v>
      </c>
      <c r="G1374" s="1">
        <f t="shared" ref="G1374:K1374" si="856">IFERROR(G1350/G1315,"-")</f>
        <v>3.3737507326839351</v>
      </c>
      <c r="H1374" s="1">
        <f t="shared" si="856"/>
        <v>2.1484705100107946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0.37869321701871789</v>
      </c>
      <c r="G1375" s="1">
        <f t="shared" si="857"/>
        <v>0.38911197819769094</v>
      </c>
      <c r="H1375" s="1">
        <f t="shared" si="857"/>
        <v>0.40547708761770795</v>
      </c>
      <c r="I1375" s="1">
        <f t="shared" si="857"/>
        <v>0.44136959975361972</v>
      </c>
      <c r="J1375" s="1">
        <f t="shared" si="857"/>
        <v>0.48391548387167854</v>
      </c>
      <c r="K1375" s="1">
        <f t="shared" si="857"/>
        <v>0.53399711414941886</v>
      </c>
    </row>
    <row r="1376" spans="2:11" x14ac:dyDescent="0.3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0.27518070496490754</v>
      </c>
      <c r="G1376" s="1">
        <f t="shared" si="858"/>
        <v>0.28105375800287979</v>
      </c>
      <c r="H1376" s="1">
        <f t="shared" si="858"/>
        <v>0.29032082234849232</v>
      </c>
      <c r="I1376" s="1">
        <f t="shared" si="858"/>
        <v>0.31051830982881928</v>
      </c>
      <c r="J1376" s="1">
        <f t="shared" si="858"/>
        <v>0.34708120980368012</v>
      </c>
      <c r="K1376" s="1">
        <f t="shared" si="858"/>
        <v>0.38141248097874286</v>
      </c>
    </row>
    <row r="1377" spans="2:11" x14ac:dyDescent="0.3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0.18297040713439877</v>
      </c>
      <c r="G1377" s="1">
        <f t="shared" si="859"/>
        <v>0.18649916383433077</v>
      </c>
      <c r="H1377" s="1">
        <f t="shared" si="859"/>
        <v>0.19073488146329159</v>
      </c>
      <c r="I1377" s="1">
        <f t="shared" si="859"/>
        <v>0.20624826642033117</v>
      </c>
      <c r="J1377" s="1">
        <f t="shared" si="859"/>
        <v>0.23433430025797136</v>
      </c>
      <c r="K1377" s="1">
        <f t="shared" si="859"/>
        <v>0.25899553716676754</v>
      </c>
    </row>
    <row r="1378" spans="2:11" x14ac:dyDescent="0.3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0.12198710645807138</v>
      </c>
      <c r="G1378" s="1">
        <f t="shared" si="860"/>
        <v>0.12381087873167551</v>
      </c>
      <c r="H1378" s="1">
        <f t="shared" si="860"/>
        <v>0.1268097757944468</v>
      </c>
      <c r="I1378" s="1">
        <f t="shared" si="860"/>
        <v>0.13382719407529323</v>
      </c>
      <c r="J1378" s="1">
        <f t="shared" si="860"/>
        <v>0.15719068074101109</v>
      </c>
      <c r="K1378" s="1">
        <f t="shared" si="860"/>
        <v>0.16942359332366153</v>
      </c>
    </row>
    <row r="1379" spans="2:11" x14ac:dyDescent="0.3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</v>
      </c>
      <c r="J1379" s="1">
        <f t="shared" si="861"/>
        <v>0.25401309048623477</v>
      </c>
      <c r="K1379" s="1">
        <f t="shared" si="861"/>
        <v>0.29125883400779262</v>
      </c>
    </row>
    <row r="1380" spans="2:11" x14ac:dyDescent="0.3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0.1691015145104961</v>
      </c>
      <c r="J1380" s="1">
        <f t="shared" si="862"/>
        <v>0.18266796997103546</v>
      </c>
      <c r="K1380" s="1">
        <f t="shared" si="862"/>
        <v>0.20632118786387418</v>
      </c>
    </row>
    <row r="1381" spans="2:11" x14ac:dyDescent="0.3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0.11310839137372307</v>
      </c>
      <c r="J1381" s="1">
        <f t="shared" si="863"/>
        <v>0.12553647192849066</v>
      </c>
      <c r="K1381" s="1">
        <f t="shared" si="863"/>
        <v>0.14317835733972265</v>
      </c>
    </row>
    <row r="1382" spans="2:11" x14ac:dyDescent="0.3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7.5896650184428871E-2</v>
      </c>
      <c r="J1382" s="1">
        <f t="shared" si="864"/>
        <v>8.4151278478334285E-2</v>
      </c>
      <c r="K1382" s="1">
        <f t="shared" si="864"/>
        <v>9.2494532097405588E-2</v>
      </c>
    </row>
    <row r="1383" spans="2:11" x14ac:dyDescent="0.3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0.16251369968883866</v>
      </c>
      <c r="H1383" s="1">
        <f t="shared" si="865"/>
        <v>0.16484693698340844</v>
      </c>
      <c r="I1383" s="1">
        <f t="shared" si="865"/>
        <v>0.17301368874159406</v>
      </c>
      <c r="J1383" s="1">
        <f t="shared" si="865"/>
        <v>0.19864026136979168</v>
      </c>
      <c r="K1383" s="1">
        <f t="shared" si="865"/>
        <v>0.22174593643745982</v>
      </c>
    </row>
    <row r="1384" spans="2:11" x14ac:dyDescent="0.3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0.11649393435744147</v>
      </c>
      <c r="H1384" s="1">
        <f t="shared" si="866"/>
        <v>0.11949221638927444</v>
      </c>
      <c r="I1384" s="1">
        <f t="shared" si="866"/>
        <v>0.12508711303666861</v>
      </c>
      <c r="J1384" s="1">
        <f t="shared" si="866"/>
        <v>0.14131436168281711</v>
      </c>
      <c r="K1384" s="1">
        <f t="shared" si="866"/>
        <v>0.15179849050444186</v>
      </c>
    </row>
    <row r="1385" spans="2:11" x14ac:dyDescent="0.3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7.8235828164578997E-2</v>
      </c>
      <c r="H1385" s="1">
        <f t="shared" si="867"/>
        <v>7.9102532536987361E-2</v>
      </c>
      <c r="I1385" s="1">
        <f t="shared" si="867"/>
        <v>8.3192593672346424E-2</v>
      </c>
      <c r="J1385" s="1">
        <f t="shared" si="867"/>
        <v>9.6590195808151827E-2</v>
      </c>
      <c r="K1385" s="1">
        <f t="shared" si="867"/>
        <v>0.10201688850404829</v>
      </c>
    </row>
    <row r="1386" spans="2:11" x14ac:dyDescent="0.3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5.2751439830497703E-2</v>
      </c>
      <c r="H1386" s="1">
        <f t="shared" si="868"/>
        <v>5.3997217786898241E-2</v>
      </c>
      <c r="I1386" s="1">
        <f t="shared" si="868"/>
        <v>5.5861823753484974E-2</v>
      </c>
      <c r="J1386" s="1">
        <f t="shared" si="868"/>
        <v>6.4856536067974091E-2</v>
      </c>
      <c r="K1386" s="1">
        <f t="shared" si="868"/>
        <v>6.9824449306612843E-2</v>
      </c>
    </row>
    <row r="1387" spans="2:11" x14ac:dyDescent="0.3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13.968680714886812</v>
      </c>
      <c r="G1387" s="1">
        <f t="shared" ref="G1387:K1387" si="869">IFERROR(G1363/G1334,"-")</f>
        <v>11.189596541502651</v>
      </c>
      <c r="H1387" s="1">
        <f t="shared" si="869"/>
        <v>7.0209702814264228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0.12391916748597497</v>
      </c>
      <c r="G1388" s="1">
        <f t="shared" si="870"/>
        <v>0.12722576662098106</v>
      </c>
      <c r="H1388" s="1">
        <f t="shared" si="870"/>
        <v>0.13206170881487833</v>
      </c>
      <c r="I1388" s="1">
        <f t="shared" si="870"/>
        <v>0.13697551716686046</v>
      </c>
      <c r="J1388" s="1">
        <f t="shared" si="870"/>
        <v>0.16127770612348033</v>
      </c>
      <c r="K1388" s="1">
        <f t="shared" si="870"/>
        <v>0.1647380473502898</v>
      </c>
    </row>
    <row r="1389" spans="2:11" x14ac:dyDescent="0.3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8.7465847585616679E-2</v>
      </c>
      <c r="G1389" s="1">
        <f t="shared" si="871"/>
        <v>8.8155023867222335E-2</v>
      </c>
      <c r="H1389" s="1">
        <f t="shared" si="871"/>
        <v>8.9531301611507227E-2</v>
      </c>
      <c r="I1389" s="1">
        <f t="shared" si="871"/>
        <v>9.3430339177006785E-2</v>
      </c>
      <c r="J1389" s="1">
        <f t="shared" si="871"/>
        <v>0.10914272190772616</v>
      </c>
      <c r="K1389" s="1">
        <f t="shared" si="871"/>
        <v>0.11467011544516542</v>
      </c>
    </row>
    <row r="1390" spans="2:11" x14ac:dyDescent="0.3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5.7949527986548593E-2</v>
      </c>
      <c r="G1390" s="1">
        <f t="shared" si="872"/>
        <v>5.8229896404206741E-2</v>
      </c>
      <c r="H1390" s="1">
        <f t="shared" si="872"/>
        <v>6.0289095922247925E-2</v>
      </c>
      <c r="I1390" s="1">
        <f t="shared" si="872"/>
        <v>6.5603719417124173E-2</v>
      </c>
      <c r="J1390" s="1">
        <f t="shared" si="872"/>
        <v>7.2191650464041301E-2</v>
      </c>
      <c r="K1390" s="1">
        <f t="shared" si="872"/>
        <v>7.6542338628165438E-2</v>
      </c>
    </row>
    <row r="1391" spans="2:11" x14ac:dyDescent="0.3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3.8646481387947448E-2</v>
      </c>
      <c r="G1391" s="1">
        <f t="shared" si="873"/>
        <v>3.8983533358990914E-2</v>
      </c>
      <c r="H1391" s="1">
        <f t="shared" si="873"/>
        <v>3.9349039122739328E-2</v>
      </c>
      <c r="I1391" s="1">
        <f t="shared" si="873"/>
        <v>4.0979325288657643E-2</v>
      </c>
      <c r="J1391" s="1">
        <f t="shared" si="873"/>
        <v>4.9009624061772547E-2</v>
      </c>
      <c r="K1391" s="1">
        <f t="shared" si="873"/>
        <v>5.2457866827112336E-2</v>
      </c>
    </row>
    <row r="1392" spans="2:11" x14ac:dyDescent="0.3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13.968680714886792</v>
      </c>
      <c r="G1392" s="1">
        <f t="shared" ref="G1392:K1392" si="874">IFERROR(G1368/G1344,"-")</f>
        <v>11.186996076539073</v>
      </c>
      <c r="H1392" s="1">
        <f t="shared" si="874"/>
        <v>7.0144691190174759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0.12023751974847223</v>
      </c>
      <c r="H1393" s="1">
        <f t="shared" si="875"/>
        <v>0.12542394176473962</v>
      </c>
      <c r="I1393" s="1">
        <f t="shared" si="875"/>
        <v>0.12902468949068607</v>
      </c>
      <c r="J1393" s="1">
        <f t="shared" si="875"/>
        <v>0.14802867707893272</v>
      </c>
      <c r="K1393" s="1">
        <f t="shared" si="875"/>
        <v>0.15929938414493255</v>
      </c>
    </row>
    <row r="1394" spans="2:11" x14ac:dyDescent="0.3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8.4998076233608749E-2</v>
      </c>
      <c r="H1394" s="1">
        <f t="shared" si="876"/>
        <v>8.765216317394206E-2</v>
      </c>
      <c r="I1394" s="1">
        <f t="shared" si="876"/>
        <v>9.085919378917412E-2</v>
      </c>
      <c r="J1394" s="1">
        <f t="shared" si="876"/>
        <v>0.10318216430780768</v>
      </c>
      <c r="K1394" s="1">
        <f t="shared" si="876"/>
        <v>0.10992966615708127</v>
      </c>
    </row>
    <row r="1395" spans="2:11" x14ac:dyDescent="0.3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5.6422133461237201E-2</v>
      </c>
      <c r="H1395" s="1">
        <f t="shared" si="877"/>
        <v>5.8322035736707807E-2</v>
      </c>
      <c r="I1395" s="1">
        <f t="shared" si="877"/>
        <v>6.0488950800745102E-2</v>
      </c>
      <c r="J1395" s="1">
        <f t="shared" si="877"/>
        <v>6.9455218203833088E-2</v>
      </c>
      <c r="K1395" s="1">
        <f t="shared" si="877"/>
        <v>7.3692160462870984E-2</v>
      </c>
    </row>
    <row r="1396" spans="2:11" x14ac:dyDescent="0.3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>
        <f t="shared" si="878"/>
        <v>3.768915775983437E-2</v>
      </c>
      <c r="H1396" s="1">
        <f t="shared" si="878"/>
        <v>3.8623503810281914E-2</v>
      </c>
      <c r="I1396" s="1">
        <f t="shared" si="878"/>
        <v>3.9990153449098544E-2</v>
      </c>
      <c r="J1396" s="1">
        <f t="shared" si="878"/>
        <v>4.6301987736406182E-2</v>
      </c>
      <c r="K1396" s="1">
        <f t="shared" si="878"/>
        <v>4.9634424336385728E-2</v>
      </c>
    </row>
    <row r="1397" spans="2:11" x14ac:dyDescent="0.3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0.91843812783783452</v>
      </c>
      <c r="G1397" s="3">
        <f t="shared" ref="G1397" si="879">G1398+G1404+G1409+G1423</f>
        <v>0.93608327868475916</v>
      </c>
      <c r="H1397" s="3">
        <f t="shared" ref="H1397" si="880">H1398+H1404+H1409+H1423</f>
        <v>1.1971017281994165</v>
      </c>
      <c r="I1397" s="3">
        <f t="shared" ref="I1397" si="881">I1398+I1404+I1409+I1423</f>
        <v>1.3895794288917345</v>
      </c>
      <c r="J1397" s="3">
        <f t="shared" ref="J1397" si="882">J1398+J1404+J1409+J1423</f>
        <v>0.86687433225489241</v>
      </c>
      <c r="K1397" s="3">
        <f t="shared" ref="K1397" si="883">K1398+K1404+K1409+K1423</f>
        <v>0.5710136324840398</v>
      </c>
    </row>
    <row r="1398" spans="2:11" x14ac:dyDescent="0.3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1.8345980126403927E-2</v>
      </c>
      <c r="G1398" s="1">
        <f t="shared" ref="G1398" si="884">SUM(G1399:G1403)</f>
        <v>4.3672652766778564E-2</v>
      </c>
      <c r="H1398" s="1">
        <f t="shared" ref="H1398" si="885">SUM(H1399:H1403)</f>
        <v>7.6198415753738952E-2</v>
      </c>
      <c r="I1398" s="1">
        <f t="shared" ref="I1398" si="886">SUM(I1399:I1403)</f>
        <v>0.11126937517772964</v>
      </c>
      <c r="J1398" s="1">
        <f t="shared" ref="J1398" si="887">SUM(J1399:J1403)</f>
        <v>0.1773251865131508</v>
      </c>
      <c r="K1398" s="1">
        <f t="shared" ref="K1398" si="888">SUM(K1399:K1403)</f>
        <v>0.25135316785417733</v>
      </c>
    </row>
    <row r="1399" spans="2:11" x14ac:dyDescent="0.3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4.0386063287605562E-3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1.0252056447608755E-2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1.9254689551224453E-2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3.4312231830277394E-2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5.8079369804695379E-2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9.1795693015803495E-2</v>
      </c>
    </row>
    <row r="1401" spans="2:11" x14ac:dyDescent="0.3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6.4924337247001885E-3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1.3264736645889627E-2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2.1278989533272823E-2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3.5698603200522622E-2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7.5823512199952911E-2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0.11513086231489317</v>
      </c>
    </row>
    <row r="1402" spans="2:11" x14ac:dyDescent="0.3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7.8149400729431804E-3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1.6190346987541543E-2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2.1916617033388677E-2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2.8910057605566027E-2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3.0265189901845568E-2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3.6551265892486036E-2</v>
      </c>
    </row>
    <row r="1403" spans="2:11" x14ac:dyDescent="0.3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3.965512685738636E-3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1.3748119635852998E-2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1.2348482541363589E-2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1.3157114606656953E-2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7.8753466309946438E-3</v>
      </c>
    </row>
    <row r="1404" spans="2:11" x14ac:dyDescent="0.3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2.3117340923938058E-2</v>
      </c>
      <c r="J1404" s="1">
        <f t="shared" ref="J1404" si="894">SUM(J1405:J1408)</f>
        <v>9.570413450557308E-2</v>
      </c>
      <c r="K1404" s="1">
        <f t="shared" ref="K1404" si="895">SUM(K1405:K1408)</f>
        <v>8.3661407474997965E-2</v>
      </c>
    </row>
    <row r="1405" spans="2:11" x14ac:dyDescent="0.3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7.0305796281285539E-3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2.8012823890791353E-2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2.4728980246074547E-2</v>
      </c>
    </row>
    <row r="1406" spans="2:11" x14ac:dyDescent="0.3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6.4823620217443825E-3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4.2580842855564204E-2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3.4461820137932427E-2</v>
      </c>
    </row>
    <row r="1407" spans="2:11" x14ac:dyDescent="0.3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5.0978842779160396E-3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1.5810033894388589E-2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1.6494847252057424E-2</v>
      </c>
    </row>
    <row r="1408" spans="2:11" x14ac:dyDescent="0.3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4.506514996149083E-3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9.3004338648289258E-3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7.9757598389335761E-3</v>
      </c>
    </row>
    <row r="1409" spans="2:11" x14ac:dyDescent="0.3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0.89993188079767106</v>
      </c>
      <c r="G1409" s="1">
        <f t="shared" ref="G1409:K1409" si="896">SUM(G1414:G1422)</f>
        <v>0.85694467517771578</v>
      </c>
      <c r="H1409" s="1">
        <f t="shared" si="896"/>
        <v>1.0085394628830102</v>
      </c>
      <c r="I1409" s="1">
        <f t="shared" si="896"/>
        <v>1.1506759149183923</v>
      </c>
      <c r="J1409" s="1">
        <f t="shared" si="896"/>
        <v>0.48723701453036627</v>
      </c>
      <c r="K1409" s="1">
        <f t="shared" si="896"/>
        <v>0.15710497039745794</v>
      </c>
    </row>
    <row r="1410" spans="2:11" x14ac:dyDescent="0.3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0.87745944858369407</v>
      </c>
      <c r="G1410" s="1">
        <f t="shared" ref="G1410" si="897">G1409-G1411</f>
        <v>0.83401613877303027</v>
      </c>
      <c r="H1410" s="1">
        <f t="shared" ref="H1410" si="898">H1409-H1411</f>
        <v>0.97526255562662145</v>
      </c>
      <c r="I1410" s="1">
        <f t="shared" ref="I1410" si="899">I1409-I1411</f>
        <v>1.1016161478205575</v>
      </c>
      <c r="J1410" s="1">
        <f t="shared" ref="J1410" si="900">J1409-J1411</f>
        <v>0.40842465073692308</v>
      </c>
      <c r="K1410" s="1">
        <f t="shared" ref="K1410" si="901">K1409-K1411</f>
        <v>-2.0456298336495093E-2</v>
      </c>
    </row>
    <row r="1411" spans="2:11" x14ac:dyDescent="0.3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2.2472432213976982E-2</v>
      </c>
      <c r="G1411" s="1">
        <f t="shared" ref="G1411" si="902">SUM(G1412:G1413)</f>
        <v>2.2928536404685541E-2</v>
      </c>
      <c r="H1411" s="1">
        <f t="shared" ref="H1411" si="903">SUM(H1412:H1413)</f>
        <v>3.3276907256388745E-2</v>
      </c>
      <c r="I1411" s="1">
        <f t="shared" ref="I1411" si="904">SUM(I1412:I1413)</f>
        <v>4.9059767097834807E-2</v>
      </c>
      <c r="J1411" s="1">
        <f t="shared" ref="J1411" si="905">SUM(J1412:J1413)</f>
        <v>7.881236379344321E-2</v>
      </c>
      <c r="K1411" s="1">
        <f t="shared" ref="K1411" si="906">SUM(K1412:K1413)</f>
        <v>0.17756126873395303</v>
      </c>
    </row>
    <row r="1412" spans="2:11" x14ac:dyDescent="0.3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2.2472432213976982E-2</v>
      </c>
      <c r="G1412" s="1">
        <f>[1]Transport!C$26/SUM([1]Transport!C$22,[1]Transport!C$26)*G1409*(G$33+G$580)/(G$33+G$580+G$36)</f>
        <v>2.2928536404685541E-2</v>
      </c>
      <c r="H1412" s="1">
        <f>[1]Transport!D$26/SUM([1]Transport!D$22,[1]Transport!D$26)*H1409*(H$33+H$580)/(H$33+H$580+H$36)</f>
        <v>3.3276907256388745E-2</v>
      </c>
      <c r="I1412" s="1">
        <f>[1]Transport!E$26/SUM([1]Transport!E$22,[1]Transport!E$26)*I1409*(I$33+I$580)/(I$33+I$580+I$36)</f>
        <v>4.9059767097834807E-2</v>
      </c>
      <c r="J1412" s="1">
        <f>[1]Transport!F$26/SUM([1]Transport!F$22,[1]Transport!F$26)*J1409*(J$33+J$580)/(J$33+J$580+J$36)</f>
        <v>2.6249349995585668E-2</v>
      </c>
      <c r="K1412" s="1">
        <f>[1]Transport!G$26/SUM([1]Transport!G$22,[1]Transport!G$26)*K1409*(K$33+K$580)/(K$33+K$580+K$36)</f>
        <v>2.4544424759780525E-2</v>
      </c>
    </row>
    <row r="1413" spans="2:11" x14ac:dyDescent="0.3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5.2563013797857543E-2</v>
      </c>
      <c r="K1413" s="1">
        <f>(K$36+K$716)/([1]Transport!G$22+[1]Transport!G$26)*K1409</f>
        <v>0.15301684397417251</v>
      </c>
    </row>
    <row r="1414" spans="2:11" x14ac:dyDescent="0.3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0.12163631999370905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5.3706217304166838E-2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5.9113981310228512E-2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4.1172038714265037E-2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2.8862060959368576E-2</v>
      </c>
    </row>
    <row r="1415" spans="2:11" x14ac:dyDescent="0.3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2.6830617902494566E-2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3.635359501457408E-2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5.8482193721948218E-2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5.7336684925558982E-2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3.1274948409432936E-2</v>
      </c>
    </row>
    <row r="1416" spans="2:11" x14ac:dyDescent="0.3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1.4030715848128759E-2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1.9862654217618455E-2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3.6199296001736506E-2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2.5284283298134133E-2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1.4590128299613855E-2</v>
      </c>
    </row>
    <row r="1417" spans="2:11" x14ac:dyDescent="0.3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3.5257812206644645E-3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1.3718389392984023E-2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2.0400736283198901E-2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1.2158654532842369E-2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1.0280851880874235E-2</v>
      </c>
    </row>
    <row r="1418" spans="2:11" x14ac:dyDescent="0.3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6.0013876192426324E-3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6.0830315542122707E-3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5.869013110886296E-3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0.11859487017307017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0.15450264411640452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0.2484897100647159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0.31927406850917955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0.13968862173830851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1.953210868491442E-2</v>
      </c>
    </row>
    <row r="1420" spans="2:11" x14ac:dyDescent="0.3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0.52200815612035711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0.36287092201288546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0.42123687380430591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0.46676210646794725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0.156203003526972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2.5282128781262923E-2</v>
      </c>
    </row>
    <row r="1421" spans="2:11" x14ac:dyDescent="0.3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0.17955121929263534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0.1269501433088267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0.14662088074644652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0.14389653332420749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3.9416860001441678E-2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1.4125245887039461E-2</v>
      </c>
    </row>
    <row r="1422" spans="2:11" x14ac:dyDescent="0.3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7.3776247592365785E-2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4.0514499220389945E-2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6.2682129227312103E-2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4.6546999299945935E-2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1.5976867792843515E-2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1.315749749495153E-2</v>
      </c>
    </row>
    <row r="1423" spans="2:11" x14ac:dyDescent="0.3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1.6026691375961677E-4</v>
      </c>
      <c r="G1423" s="1">
        <f t="shared" ref="G1423" si="907">SUM(G1428:G1432)</f>
        <v>3.5465950740264769E-2</v>
      </c>
      <c r="H1423" s="1">
        <f t="shared" ref="H1423" si="908">SUM(H1428:H1432)</f>
        <v>0.11236384956266728</v>
      </c>
      <c r="I1423" s="1">
        <f t="shared" ref="I1423" si="909">SUM(I1428:I1432)</f>
        <v>0.10451679787167452</v>
      </c>
      <c r="J1423" s="1">
        <f t="shared" ref="J1423" si="910">SUM(J1428:J1432)</f>
        <v>0.10660799670580229</v>
      </c>
      <c r="K1423" s="1">
        <f t="shared" ref="K1423" si="911">SUM(K1428:K1432)</f>
        <v>7.8894086757406584E-2</v>
      </c>
    </row>
    <row r="1424" spans="2:11" x14ac:dyDescent="0.3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1.4656460573483774E-4</v>
      </c>
      <c r="G1424" s="1">
        <f t="shared" ref="G1424" si="912">G1423-G1425</f>
        <v>3.0404368247186266E-2</v>
      </c>
      <c r="H1424" s="1">
        <f t="shared" ref="H1424" si="913">H1423-H1425</f>
        <v>0.1104008261086368</v>
      </c>
      <c r="I1424" s="1">
        <f t="shared" ref="I1424" si="914">I1423-I1425</f>
        <v>0.10403051034244845</v>
      </c>
      <c r="J1424" s="1">
        <f t="shared" ref="J1424" si="915">J1423-J1425</f>
        <v>-0.16460176546050448</v>
      </c>
      <c r="K1424" s="1">
        <f t="shared" ref="K1424" si="916">K1423-K1425</f>
        <v>-0.18926433985657773</v>
      </c>
    </row>
    <row r="1425" spans="2:11" x14ac:dyDescent="0.3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1.3702308024779047E-5</v>
      </c>
      <c r="G1425" s="1">
        <f t="shared" ref="G1425" si="917">SUM(G1426:G1427)</f>
        <v>5.0615824930785019E-3</v>
      </c>
      <c r="H1425" s="1">
        <f t="shared" ref="H1425" si="918">SUM(H1426:H1427)</f>
        <v>1.9630234540304677E-3</v>
      </c>
      <c r="I1425" s="1">
        <f t="shared" ref="I1425" si="919">SUM(I1426:I1427)</f>
        <v>4.8628752922606647E-4</v>
      </c>
      <c r="J1425" s="1">
        <f t="shared" ref="J1425" si="920">SUM(J1426:J1427)</f>
        <v>0.27120976216630677</v>
      </c>
      <c r="K1425" s="1">
        <f t="shared" ref="K1425" si="921">SUM(K1426:K1427)</f>
        <v>0.26815842661398431</v>
      </c>
    </row>
    <row r="1426" spans="2:11" x14ac:dyDescent="0.3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1.3702308024779047E-5</v>
      </c>
      <c r="G1426" s="1">
        <f>[1]Transport!C$27/SUM([1]Transport!C$24,[1]Transport!C$27)*G1423*(G$45+G$612)/(G$45+G$612+G$47)</f>
        <v>5.0615824930785019E-3</v>
      </c>
      <c r="H1426" s="1">
        <f>[1]Transport!D$27/SUM([1]Transport!D$24,[1]Transport!D$27)*H1423*(H$45+H$612)/(H$45+H$612+H$47)</f>
        <v>1.9630234540304677E-3</v>
      </c>
      <c r="I1426" s="1">
        <f>[1]Transport!E$27/SUM([1]Transport!E$24,[1]Transport!E$27)*I1423*(I$45+I$612)/(I$45+I$612+I$47)</f>
        <v>4.8628752922606647E-4</v>
      </c>
      <c r="J1426" s="1">
        <f>[1]Transport!F$27/SUM([1]Transport!F$24,[1]Transport!F$27)*J1423*(J$45+J$612)/(J$45+J$612+J$47)</f>
        <v>1.6949820871746879E-3</v>
      </c>
      <c r="K1426" s="1">
        <f>[1]Transport!G$27/SUM([1]Transport!G$24,[1]Transport!G$27)*K1423*(K$45+K$612)/(K$45+K$612+K$47)</f>
        <v>1.157506853328599E-3</v>
      </c>
    </row>
    <row r="1427" spans="2:11" x14ac:dyDescent="0.3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0.2695147800791321</v>
      </c>
      <c r="K1427" s="1">
        <f>(K$47+K$714)/([1]Transport!G$24+[1]Transport!G$27)*K1423</f>
        <v>0.26700091976065571</v>
      </c>
    </row>
    <row r="1428" spans="2:11" x14ac:dyDescent="0.3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1.6026691375961677E-4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2.0961731550697615E-4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2.1210745619068246E-4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1.1840226796050584E-2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4.5436925396977065E-2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1.726648953367085E-2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2.5521808401286188E-2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1.9807857279040861E-2</v>
      </c>
    </row>
    <row r="1430" spans="2:11" x14ac:dyDescent="0.3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1.002459162065965E-2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2.4537004636638396E-2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2.7206098816602693E-2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3.7317169030929229E-2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2.5955531769066901E-2</v>
      </c>
    </row>
    <row r="1431" spans="2:11" x14ac:dyDescent="0.3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9.4315591609055362E-3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2.1262367828154948E-2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3.1109994039108212E-2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2.6285575372009116E-2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1.8493695623274672E-2</v>
      </c>
    </row>
    <row r="1432" spans="2:11" x14ac:dyDescent="0.3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3.9599558471420226E-3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2.0915444244706174E-2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2.8934215482292764E-2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1.7483443901577741E-2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1.4637002086024139E-2</v>
      </c>
    </row>
    <row r="1433" spans="2:11" x14ac:dyDescent="0.3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0.13966605278416289</v>
      </c>
      <c r="G1433" s="3">
        <f t="shared" ref="G1433" si="922">SUM(G1434:G1456)</f>
        <v>0.14885836440909045</v>
      </c>
      <c r="H1433" s="3">
        <f t="shared" ref="H1433" si="923">SUM(H1434:H1456)</f>
        <v>0.15620920187050427</v>
      </c>
      <c r="I1433" s="3">
        <f t="shared" ref="I1433" si="924">SUM(I1434:I1456)</f>
        <v>0.16401133503121093</v>
      </c>
      <c r="J1433" s="3">
        <f t="shared" ref="J1433" si="925">SUM(J1434:J1456)</f>
        <v>0.15370606041290505</v>
      </c>
      <c r="K1433" s="3">
        <f t="shared" ref="K1433" si="926">SUM(K1434:K1456)</f>
        <v>0.1501240840867529</v>
      </c>
    </row>
    <row r="1434" spans="2:11" x14ac:dyDescent="0.3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1.5293928229104874E-3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3.96290249458964E-3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7.711931752462332E-3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1.4737156895319152E-2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2.799183914087951E-2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4.8760805829654925E-2</v>
      </c>
    </row>
    <row r="1436" spans="2:11" x14ac:dyDescent="0.3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1.7865924893009342E-3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3.715316483575357E-3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6.1339247756507682E-3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1.0920524512772256E-2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2.6440312743992674E-2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4.4181290651193666E-2</v>
      </c>
    </row>
    <row r="1437" spans="2:11" x14ac:dyDescent="0.3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1.4299027668773455E-3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3.0138602700541012E-3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4.1652668339758978E-3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5.7770771861956121E-3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7.0692453306687849E-3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9.4241265422216249E-3</v>
      </c>
    </row>
    <row r="1438" spans="2:11" x14ac:dyDescent="0.3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5.0137678487843882E-4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1.7942063494416735E-3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1.7104439242086355E-3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2.0757105314243504E-3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1.3406538551077761E-3</v>
      </c>
    </row>
    <row r="1439" spans="2:11" x14ac:dyDescent="0.3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1.6479802509179096E-3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7.2285752511118597E-3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7.1036958177867785E-3</v>
      </c>
    </row>
    <row r="1440" spans="2:11" x14ac:dyDescent="0.3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1.0961772354822958E-3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7.951339608967543E-3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7.0777181541911063E-3</v>
      </c>
    </row>
    <row r="1441" spans="2:11" x14ac:dyDescent="0.3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5.7661349008447682E-4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1.9806748563900387E-3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2.3413267795069069E-3</v>
      </c>
    </row>
    <row r="1442" spans="2:11" x14ac:dyDescent="0.3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3.4202939221360945E-4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7.8195047751266982E-4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7.3623051545733083E-4</v>
      </c>
    </row>
    <row r="1443" spans="2:11" x14ac:dyDescent="0.3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1.9767568378713088E-2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8.8795557358631056E-3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1.0260115061550121E-2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8.1057853661837889E-3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6.1864574730971927E-3</v>
      </c>
    </row>
    <row r="1444" spans="2:11" x14ac:dyDescent="0.3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3.1256042407027951E-3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4.3142084178170257E-3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7.2788627980125134E-3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8.0755671469478606E-3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4.7283395555022178E-3</v>
      </c>
    </row>
    <row r="1445" spans="2:11" x14ac:dyDescent="0.3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1.0977046741202352E-3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1.5830563123895645E-3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3.0531771751658981E-3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2.4142264752783434E-3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1.5287066740004556E-3</v>
      </c>
    </row>
    <row r="1446" spans="2:11" x14ac:dyDescent="0.3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1.8599003591738032E-4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7.4061091990963767E-4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1.1384471596212942E-3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7.8809728100567823E-4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7.1746822558452314E-4</v>
      </c>
    </row>
    <row r="1447" spans="2:11" x14ac:dyDescent="0.3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5.9715304722979944E-2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4.8540929013240072E-2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2.948558285557052E-2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1.4696177579954145E-2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1.9357763995592737E-2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3.1943485222412714E-2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4.3249915070919555E-2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2.196366110278096E-2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3.2199706699107848E-3</v>
      </c>
    </row>
    <row r="1449" spans="2:11" x14ac:dyDescent="0.3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4.5657885821671955E-2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3.1961392184306214E-2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3.7435933360362765E-2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4.364518633204769E-2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1.6925904043877827E-2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2.8874598969927459E-3</v>
      </c>
    </row>
    <row r="1450" spans="2:11" x14ac:dyDescent="0.3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1.0404908407417493E-2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7.4165815225000417E-3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8.6295739887136472E-3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8.9678556760347996E-3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2.8646120403953658E-3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1.1094932614645206E-3</v>
      </c>
    </row>
    <row r="1451" spans="2:11" x14ac:dyDescent="0.3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2.8511923794509687E-3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1.5821928342654584E-3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2.4728313426567168E-3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1.9059352831730251E-3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7.826761449285782E-4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6.9014554519967303E-4</v>
      </c>
    </row>
    <row r="1452" spans="2:11" x14ac:dyDescent="0.3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1.5946957935996185E-3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1.6720749002656298E-3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1.0640624264369152E-3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1.4236395032165229E-3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5.6737794754617016E-3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2.2194372759318996E-3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3.7770107215556216E-3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3.1330258225223907E-3</v>
      </c>
    </row>
    <row r="1454" spans="2:11" x14ac:dyDescent="0.3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8.5207100278362504E-4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2.1431783504510318E-3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2.4587445359645493E-3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3.863504964010913E-3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2.8468432038569512E-3</v>
      </c>
    </row>
    <row r="1455" spans="2:11" x14ac:dyDescent="0.3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5.3214868972416599E-4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1.2299939684107882E-3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1.87020509282683E-3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1.8164827182664148E-3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1.3845031647343089E-3</v>
      </c>
    </row>
    <row r="1456" spans="2:11" x14ac:dyDescent="0.3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1.4924740064491398E-4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8.0801978251745957E-4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1.1554506827687232E-3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8.0888446672623725E-4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7.2582244876704175E-4</v>
      </c>
    </row>
    <row r="1457" spans="2:11" x14ac:dyDescent="0.3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0.37869321701871755</v>
      </c>
      <c r="G1459" s="1">
        <f t="shared" si="933"/>
        <v>0.38654708105064806</v>
      </c>
      <c r="H1459" s="1">
        <f t="shared" si="933"/>
        <v>0.40052225884742509</v>
      </c>
      <c r="I1459" s="1">
        <f t="shared" si="933"/>
        <v>0.42950155408762902</v>
      </c>
      <c r="J1459" s="1">
        <f t="shared" si="933"/>
        <v>0.48195838272708896</v>
      </c>
      <c r="K1459" s="1">
        <f t="shared" si="933"/>
        <v>0.5311883839828988</v>
      </c>
    </row>
    <row r="1460" spans="2:11" x14ac:dyDescent="0.3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0.27518070496490693</v>
      </c>
      <c r="G1460" s="1">
        <f t="shared" si="934"/>
        <v>0.28008972833445811</v>
      </c>
      <c r="H1460" s="1">
        <f t="shared" si="934"/>
        <v>0.28826203265241879</v>
      </c>
      <c r="I1460" s="1">
        <f t="shared" si="934"/>
        <v>0.30590901418272809</v>
      </c>
      <c r="J1460" s="1">
        <f t="shared" si="934"/>
        <v>0.34870862581869549</v>
      </c>
      <c r="K1460" s="1">
        <f t="shared" si="934"/>
        <v>0.38374845599917334</v>
      </c>
    </row>
    <row r="1461" spans="2:11" x14ac:dyDescent="0.3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0.18297040713439924</v>
      </c>
      <c r="G1461" s="1">
        <f t="shared" si="935"/>
        <v>0.18615167867453761</v>
      </c>
      <c r="H1461" s="1">
        <f t="shared" si="935"/>
        <v>0.19005062814349308</v>
      </c>
      <c r="I1461" s="1">
        <f t="shared" si="935"/>
        <v>0.19982932116618671</v>
      </c>
      <c r="J1461" s="1">
        <f t="shared" si="935"/>
        <v>0.23357677098988575</v>
      </c>
      <c r="K1461" s="1">
        <f t="shared" si="935"/>
        <v>0.25783310952737681</v>
      </c>
    </row>
    <row r="1462" spans="2:11" x14ac:dyDescent="0.3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0.12643429100140424</v>
      </c>
      <c r="H1462" s="1">
        <f t="shared" si="936"/>
        <v>0.13050558163333531</v>
      </c>
      <c r="I1462" s="1">
        <f t="shared" si="936"/>
        <v>0.13851450317714573</v>
      </c>
      <c r="J1462" s="1">
        <f t="shared" si="936"/>
        <v>0.1577633541608072</v>
      </c>
      <c r="K1462" s="1">
        <f t="shared" si="936"/>
        <v>0.17023426623933297</v>
      </c>
    </row>
    <row r="1463" spans="2:11" x14ac:dyDescent="0.3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0.23440176174444094</v>
      </c>
      <c r="J1463" s="1">
        <f t="shared" si="937"/>
        <v>0.25804521812197972</v>
      </c>
      <c r="K1463" s="1">
        <f t="shared" si="937"/>
        <v>0.28726197955188271</v>
      </c>
    </row>
    <row r="1464" spans="2:11" x14ac:dyDescent="0.3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0.16910151451049599</v>
      </c>
      <c r="J1464" s="1">
        <f t="shared" si="938"/>
        <v>0.18673513899052635</v>
      </c>
      <c r="K1464" s="1">
        <f t="shared" si="938"/>
        <v>0.20537853560440936</v>
      </c>
    </row>
    <row r="1465" spans="2:11" x14ac:dyDescent="0.3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0.11310839137372303</v>
      </c>
      <c r="J1465" s="1">
        <f t="shared" si="939"/>
        <v>0.12527960848287834</v>
      </c>
      <c r="K1465" s="1">
        <f t="shared" si="939"/>
        <v>0.14194291973300147</v>
      </c>
    </row>
    <row r="1466" spans="2:11" x14ac:dyDescent="0.3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7.5896650184428802E-2</v>
      </c>
      <c r="J1466" s="1">
        <f t="shared" si="940"/>
        <v>8.4076774145961111E-2</v>
      </c>
      <c r="K1466" s="1">
        <f t="shared" si="940"/>
        <v>9.2308511079211591E-2</v>
      </c>
    </row>
    <row r="1467" spans="2:11" x14ac:dyDescent="0.3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0.16251369968883844</v>
      </c>
      <c r="H1467" s="1">
        <f t="shared" si="941"/>
        <v>0.16533571309953676</v>
      </c>
      <c r="I1467" s="1">
        <f t="shared" si="941"/>
        <v>0.17356494748180343</v>
      </c>
      <c r="J1467" s="1">
        <f t="shared" si="941"/>
        <v>0.19687597746708971</v>
      </c>
      <c r="K1467" s="1">
        <f t="shared" si="941"/>
        <v>0.21434565888438675</v>
      </c>
    </row>
    <row r="1468" spans="2:11" x14ac:dyDescent="0.3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0.11649393435744143</v>
      </c>
      <c r="H1468" s="1">
        <f t="shared" si="942"/>
        <v>0.11867350164646628</v>
      </c>
      <c r="I1468" s="1">
        <f t="shared" si="942"/>
        <v>0.12446288921068251</v>
      </c>
      <c r="J1468" s="1">
        <f t="shared" si="942"/>
        <v>0.14084468185477556</v>
      </c>
      <c r="K1468" s="1">
        <f t="shared" si="942"/>
        <v>0.15118616643588415</v>
      </c>
    </row>
    <row r="1469" spans="2:11" x14ac:dyDescent="0.3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7.8235828164578886E-2</v>
      </c>
      <c r="H1469" s="1">
        <f t="shared" si="943"/>
        <v>7.9700139520395577E-2</v>
      </c>
      <c r="I1469" s="1">
        <f t="shared" si="943"/>
        <v>8.4343551184515711E-2</v>
      </c>
      <c r="J1469" s="1">
        <f t="shared" si="943"/>
        <v>9.5483286862890926E-2</v>
      </c>
      <c r="K1469" s="1">
        <f t="shared" si="943"/>
        <v>0.10477678075256641</v>
      </c>
    </row>
    <row r="1470" spans="2:11" x14ac:dyDescent="0.3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5.2751439830497723E-2</v>
      </c>
      <c r="H1470" s="1">
        <f t="shared" si="944"/>
        <v>5.3986725314008603E-2</v>
      </c>
      <c r="I1470" s="1">
        <f t="shared" si="944"/>
        <v>5.5804219211385342E-2</v>
      </c>
      <c r="J1470" s="1">
        <f t="shared" si="944"/>
        <v>6.4817803555229564E-2</v>
      </c>
      <c r="K1470" s="1">
        <f t="shared" si="944"/>
        <v>6.9786845866270084E-2</v>
      </c>
    </row>
    <row r="1471" spans="2:11" x14ac:dyDescent="0.3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9.9502495941956735</v>
      </c>
      <c r="G1471" s="1">
        <f t="shared" ref="G1471:K1471" si="945">IFERROR(G1447/G1418,"-")</f>
        <v>7.9797266512003056</v>
      </c>
      <c r="H1471" s="1">
        <f t="shared" si="945"/>
        <v>5.0239422367072919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0.12391916748597501</v>
      </c>
      <c r="G1472" s="1">
        <f t="shared" si="946"/>
        <v>0.12529082661529287</v>
      </c>
      <c r="H1472" s="1">
        <f t="shared" si="946"/>
        <v>0.12855053520764884</v>
      </c>
      <c r="I1472" s="1">
        <f t="shared" si="946"/>
        <v>0.13546328792961795</v>
      </c>
      <c r="J1472" s="1">
        <f t="shared" si="946"/>
        <v>0.15723300029352066</v>
      </c>
      <c r="K1472" s="1">
        <f t="shared" si="946"/>
        <v>0.16485525049313912</v>
      </c>
    </row>
    <row r="1473" spans="2:11" x14ac:dyDescent="0.3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8.7465847585616679E-2</v>
      </c>
      <c r="G1473" s="1">
        <f t="shared" si="947"/>
        <v>8.8079232160606341E-2</v>
      </c>
      <c r="H1473" s="1">
        <f t="shared" si="947"/>
        <v>8.887145377912567E-2</v>
      </c>
      <c r="I1473" s="1">
        <f t="shared" si="947"/>
        <v>9.3506275953540427E-2</v>
      </c>
      <c r="J1473" s="1">
        <f t="shared" si="947"/>
        <v>0.1083583776348781</v>
      </c>
      <c r="K1473" s="1">
        <f t="shared" si="947"/>
        <v>0.11420952412570173</v>
      </c>
    </row>
    <row r="1474" spans="2:11" x14ac:dyDescent="0.3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5.794952798654858E-2</v>
      </c>
      <c r="G1474" s="1">
        <f t="shared" si="948"/>
        <v>5.8421214259349125E-2</v>
      </c>
      <c r="H1474" s="1">
        <f t="shared" si="948"/>
        <v>5.8856378060072399E-2</v>
      </c>
      <c r="I1474" s="1">
        <f t="shared" si="948"/>
        <v>6.2321554723140445E-2</v>
      </c>
      <c r="J1474" s="1">
        <f t="shared" si="948"/>
        <v>7.2674790439689815E-2</v>
      </c>
      <c r="K1474" s="1">
        <f t="shared" si="948"/>
        <v>7.8546828164069687E-2</v>
      </c>
    </row>
    <row r="1475" spans="2:11" x14ac:dyDescent="0.3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3.8646481387947469E-2</v>
      </c>
      <c r="G1475" s="1">
        <f t="shared" si="949"/>
        <v>3.9052508724313192E-2</v>
      </c>
      <c r="H1475" s="1">
        <f t="shared" si="949"/>
        <v>3.945034052192415E-2</v>
      </c>
      <c r="I1475" s="1">
        <f t="shared" si="949"/>
        <v>4.0946469414522256E-2</v>
      </c>
      <c r="J1475" s="1">
        <f t="shared" si="949"/>
        <v>4.8988084215052505E-2</v>
      </c>
      <c r="K1475" s="1">
        <f t="shared" si="949"/>
        <v>5.2452645000652949E-2</v>
      </c>
    </row>
    <row r="1476" spans="2:11" x14ac:dyDescent="0.3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9.9502495941956646</v>
      </c>
      <c r="G1476" s="1">
        <f t="shared" ref="G1476:K1476" si="950">IFERROR(G1452/G1428,"-")</f>
        <v>7.9767976048237417</v>
      </c>
      <c r="H1476" s="1">
        <f t="shared" si="950"/>
        <v>5.016619620765872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0.1202375197484723</v>
      </c>
      <c r="H1477" s="1">
        <f t="shared" si="951"/>
        <v>0.12487155382743349</v>
      </c>
      <c r="I1477" s="1">
        <f t="shared" si="951"/>
        <v>0.12854015702519284</v>
      </c>
      <c r="J1477" s="1">
        <f t="shared" si="951"/>
        <v>0.14799150053039645</v>
      </c>
      <c r="K1477" s="1">
        <f t="shared" si="951"/>
        <v>0.15817086009790243</v>
      </c>
    </row>
    <row r="1478" spans="2:11" x14ac:dyDescent="0.3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8.4998076233608819E-2</v>
      </c>
      <c r="H1478" s="1">
        <f t="shared" si="952"/>
        <v>8.7344742448752719E-2</v>
      </c>
      <c r="I1478" s="1">
        <f t="shared" si="952"/>
        <v>9.037475576851485E-2</v>
      </c>
      <c r="J1478" s="1">
        <f t="shared" si="952"/>
        <v>0.10353156641675475</v>
      </c>
      <c r="K1478" s="1">
        <f t="shared" si="952"/>
        <v>0.1096815595683438</v>
      </c>
    </row>
    <row r="1479" spans="2:11" x14ac:dyDescent="0.3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5.6422133461237145E-2</v>
      </c>
      <c r="H1479" s="1">
        <f t="shared" si="953"/>
        <v>5.7848400439299591E-2</v>
      </c>
      <c r="I1479" s="1">
        <f t="shared" si="953"/>
        <v>6.0115893640988967E-2</v>
      </c>
      <c r="J1479" s="1">
        <f t="shared" si="953"/>
        <v>6.9105686010614925E-2</v>
      </c>
      <c r="K1479" s="1">
        <f t="shared" si="953"/>
        <v>7.4863520679549031E-2</v>
      </c>
    </row>
    <row r="1480" spans="2:11" x14ac:dyDescent="0.3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>
        <f t="shared" si="954"/>
        <v>3.7689157759834301E-2</v>
      </c>
      <c r="H1480" s="1">
        <f t="shared" si="954"/>
        <v>3.8632685639559114E-2</v>
      </c>
      <c r="I1480" s="1">
        <f t="shared" si="954"/>
        <v>3.9933713892323738E-2</v>
      </c>
      <c r="J1480" s="1">
        <f t="shared" si="954"/>
        <v>4.6265739821045322E-2</v>
      </c>
      <c r="K1480" s="1">
        <f t="shared" si="954"/>
        <v>4.9588190566706242E-2</v>
      </c>
    </row>
    <row r="1481" spans="2:11" x14ac:dyDescent="0.3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3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3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3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3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3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3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3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3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3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3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3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3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2.2586375235741096</v>
      </c>
      <c r="G1495" s="3">
        <f t="shared" ref="G1495:K1495" si="976">SUM(G1496,G1501,G1506)</f>
        <v>1.9581171015984091</v>
      </c>
      <c r="H1495" s="3">
        <f t="shared" si="976"/>
        <v>1.6634775809544222</v>
      </c>
      <c r="I1495" s="3">
        <f t="shared" si="976"/>
        <v>1.2787630269274923</v>
      </c>
      <c r="J1495" s="3">
        <f t="shared" si="976"/>
        <v>0.81323526729035756</v>
      </c>
      <c r="K1495" s="3">
        <f t="shared" si="976"/>
        <v>0.48314001601968681</v>
      </c>
    </row>
    <row r="1496" spans="2:11" x14ac:dyDescent="0.3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2.455956841307888E-2</v>
      </c>
      <c r="G1496" s="1">
        <f t="shared" ref="G1496:K1496" si="978">SUM(G1497:G1500)</f>
        <v>4.7941122412195808E-2</v>
      </c>
      <c r="H1496" s="1">
        <f t="shared" si="978"/>
        <v>6.6006566628833571E-2</v>
      </c>
      <c r="I1496" s="1">
        <f t="shared" si="978"/>
        <v>7.8386860906762779E-2</v>
      </c>
      <c r="J1496" s="1">
        <f t="shared" si="978"/>
        <v>0.10394752986604165</v>
      </c>
      <c r="K1496" s="1">
        <f t="shared" si="978"/>
        <v>0.12712833954684286</v>
      </c>
    </row>
    <row r="1497" spans="2:11" x14ac:dyDescent="0.3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9.793471578317137E-3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2.0866241497528418E-2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2.6577065100642505E-2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2.9904213619347232E-2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4.6616137674670335E-2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8.8406773133521008E-2</v>
      </c>
    </row>
    <row r="1498" spans="2:11" x14ac:dyDescent="0.3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4.9893369612698168E-3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9.6138845216235079E-3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1.3832683267475178E-2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1.7329701563452742E-2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1.5621103104075999E-2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1.1439095157543292E-2</v>
      </c>
    </row>
    <row r="1499" spans="2:11" x14ac:dyDescent="0.3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3.7922870594771368E-3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6.9707644835564327E-3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9.9615139168078362E-3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1.2419177400641544E-2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1.4985045944974382E-2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9.3274337977445818E-3</v>
      </c>
    </row>
    <row r="1500" spans="2:11" x14ac:dyDescent="0.3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5.9844728140147916E-3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1.049023190948745E-2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1.5635304343908051E-2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1.873376832332126E-2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2.6725243142320939E-2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1.7955037458033979E-2</v>
      </c>
    </row>
    <row r="1501" spans="2:11" x14ac:dyDescent="0.3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8.1338702824733065E-3</v>
      </c>
      <c r="J1501" s="1">
        <f t="shared" si="982"/>
        <v>3.0817774549340645E-2</v>
      </c>
      <c r="K1501" s="1">
        <f t="shared" si="982"/>
        <v>2.8363240073849594E-2</v>
      </c>
    </row>
    <row r="1502" spans="2:11" x14ac:dyDescent="0.3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2.5089870261445091E-3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1.1181928610650057E-2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8.9404812796166459E-3</v>
      </c>
    </row>
    <row r="1503" spans="2:11" x14ac:dyDescent="0.3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2.2664490357703774E-3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8.3562665862270871E-3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6.5744436357498739E-3</v>
      </c>
    </row>
    <row r="1504" spans="2:11" x14ac:dyDescent="0.3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2.0696527988657795E-3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6.8863063189813622E-3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7.3375406090415889E-3</v>
      </c>
    </row>
    <row r="1505" spans="2:11" x14ac:dyDescent="0.3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1.2887814216926399E-3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4.3932730334821412E-3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5.5107745494414858E-3</v>
      </c>
    </row>
    <row r="1506" spans="2:11" x14ac:dyDescent="0.3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2.2340779551610308</v>
      </c>
      <c r="G1506" s="1">
        <f t="shared" ref="G1506:K1506" si="986">SUM(G1511:G1515)</f>
        <v>1.9101759791862134</v>
      </c>
      <c r="H1506" s="1">
        <f t="shared" si="986"/>
        <v>1.5974710143255886</v>
      </c>
      <c r="I1506" s="1">
        <f t="shared" si="986"/>
        <v>1.1922422957382561</v>
      </c>
      <c r="J1506" s="1">
        <f t="shared" si="986"/>
        <v>0.6784699628749753</v>
      </c>
      <c r="K1506" s="1">
        <f t="shared" si="986"/>
        <v>0.32764843639899438</v>
      </c>
    </row>
    <row r="1507" spans="2:11" x14ac:dyDescent="0.3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2.1116358513391029</v>
      </c>
      <c r="G1507" s="1">
        <f t="shared" ref="G1507:K1507" si="987">G1506-G1508</f>
        <v>1.8050732476781253</v>
      </c>
      <c r="H1507" s="1">
        <f t="shared" si="987"/>
        <v>1.5094133577579711</v>
      </c>
      <c r="I1507" s="1">
        <f t="shared" si="987"/>
        <v>1.125718507555119</v>
      </c>
      <c r="J1507" s="1">
        <f t="shared" si="987"/>
        <v>0.36521465116484225</v>
      </c>
      <c r="K1507" s="1">
        <f t="shared" si="987"/>
        <v>-1.2501501841891138E-3</v>
      </c>
    </row>
    <row r="1508" spans="2:11" x14ac:dyDescent="0.3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0.12244210382192774</v>
      </c>
      <c r="G1508" s="1">
        <f t="shared" ref="G1508" si="990">SUM(G1509:G1510)</f>
        <v>0.10510273150808808</v>
      </c>
      <c r="H1508" s="1">
        <f t="shared" ref="H1508" si="991">SUM(H1509:H1510)</f>
        <v>8.805765656761734E-2</v>
      </c>
      <c r="I1508" s="1">
        <f t="shared" ref="I1508" si="992">SUM(I1509:I1510)</f>
        <v>6.6523788183137089E-2</v>
      </c>
      <c r="J1508" s="1">
        <f t="shared" ref="J1508" si="993">SUM(J1509:J1510)</f>
        <v>0.31325531171013304</v>
      </c>
      <c r="K1508" s="1">
        <f t="shared" ref="K1508" si="994">SUM(K1509:K1510)</f>
        <v>0.32889858658318349</v>
      </c>
    </row>
    <row r="1509" spans="2:11" x14ac:dyDescent="0.3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0.12244210382192774</v>
      </c>
      <c r="G1509" s="1">
        <f>[1]Transport!C$25/SUM([1]Transport!C$21,[1]Transport!C$25)*G1506*(G$34+G$598)/(G$34+G$598+G$37)</f>
        <v>0.10510273150808808</v>
      </c>
      <c r="H1509" s="1">
        <f>[1]Transport!D$25/SUM([1]Transport!D$21,[1]Transport!D$25)*H1506*(H$34+H$598)/(H$34+H$598+H$37)</f>
        <v>8.805765656761734E-2</v>
      </c>
      <c r="I1509" s="1">
        <f>[1]Transport!E$25/SUM([1]Transport!E$21,[1]Transport!E$25)*I1506*(I$34+I$598)/(I$34+I$598+I$37)</f>
        <v>6.6523788183137089E-2</v>
      </c>
      <c r="J1509" s="1">
        <f>[1]Transport!F$25/SUM([1]Transport!F$21,[1]Transport!F$25)*J1506*(J$34+J$598)/(J$34+J$598+J$37)</f>
        <v>0.25889294029526144</v>
      </c>
      <c r="K1509" s="1">
        <f>[1]Transport!G$25/SUM([1]Transport!G$21,[1]Transport!G$25)*K1506*(K$34+K$598)/(K$34+K$598+K$37)</f>
        <v>0.27336698966360468</v>
      </c>
    </row>
    <row r="1510" spans="2:11" x14ac:dyDescent="0.3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5.4362371414871609E-2</v>
      </c>
      <c r="K1510" s="1">
        <f>(K$37+K$717)/([1]Transport!G$21+[1]Transport!G$25)*K1506</f>
        <v>5.5531596919578805E-2</v>
      </c>
    </row>
    <row r="1511" spans="2:11" x14ac:dyDescent="0.3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1.7779506532514353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1.450998518453813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1.0091608177472633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0.43389068998464919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4.0179934127957707E-2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6.4761574786614248E-2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0.15575275162483371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0.33471294378887212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0.43059271686191836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0.2540517984489889</v>
      </c>
    </row>
    <row r="1513" spans="2:11" x14ac:dyDescent="0.3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0.10137765824364288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0.15895179788450395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0.16120272425907209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0.15258142582010772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4.4092739479890453E-2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2.3426918343910249E-2</v>
      </c>
    </row>
    <row r="1514" spans="2:11" x14ac:dyDescent="0.3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0.18920119764137611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0.11431105956072814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0.13224141149631299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0.13519484532948947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6.8529609641509295E-2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2.2356546284404165E-2</v>
      </c>
    </row>
    <row r="1515" spans="2:11" x14ac:dyDescent="0.3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0.12536851189661863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0.12115302850055421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0.13911330919810647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0.13586239081513754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0.13525489689165712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2.7813173321691066E-2</v>
      </c>
    </row>
    <row r="1516" spans="2:11" x14ac:dyDescent="0.3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0.10869702624606824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0.23217727344228614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0.29645904187310107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0.33550990698125888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0.53960230780536378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1.0490284086460724</v>
      </c>
    </row>
    <row r="1518" spans="2:11" x14ac:dyDescent="0.3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3.1355609687997194E-2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6.0556950022497821E-2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8.7457234756830635E-2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0.11006434065334994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0.10218728909069706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7.6034967339280196E-2</v>
      </c>
    </row>
    <row r="1519" spans="2:11" x14ac:dyDescent="0.3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1.5510997407742286E-2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2.8581230137959709E-2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4.1024437617485948E-2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5.142318728870178E-2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6.3186327886327692E-2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4.045780085603827E-2</v>
      </c>
    </row>
    <row r="1520" spans="2:11" x14ac:dyDescent="0.3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2.2531860212086082E-2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3.9597680291911866E-2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5.9338326251496938E-2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7.1462258412073681E-2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0.10327064332607112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7.1147781325285028E-2</v>
      </c>
    </row>
    <row r="1521" spans="2:11" x14ac:dyDescent="0.3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1.1639486745632904E-2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5.3068458099458982E-2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4.3526414949728524E-2</v>
      </c>
    </row>
    <row r="1522" spans="2:11" x14ac:dyDescent="0.3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6.1214223991723866E-3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2.299456397892841E-2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1.8476134052038004E-2</v>
      </c>
    </row>
    <row r="1523" spans="2:11" x14ac:dyDescent="0.3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3.643931168639176E-3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1.2327947231569138E-2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1.337581183420208E-2</v>
      </c>
    </row>
    <row r="1524" spans="2:11" x14ac:dyDescent="0.3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2.0131296508698413E-3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6.9967785998844853E-3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8.9171420074228794E-3</v>
      </c>
    </row>
    <row r="1525" spans="2:11" x14ac:dyDescent="0.3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1.3710935028142373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1.1422816504526345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0.81878077958617745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0.36947147225716037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7.6658638714266342E-2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0.12387926301442345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0.30178991405424249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0.66158075676571049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0.88618447890937624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0.54304759466428243</v>
      </c>
    </row>
    <row r="1527" spans="2:11" x14ac:dyDescent="0.3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0.11179552899145348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0.17558978463352823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0.17847768492930841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0.16981386462899381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5.2060901880415525E-2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2.8441247306591234E-2</v>
      </c>
    </row>
    <row r="1528" spans="2:11" x14ac:dyDescent="0.3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0.13800845829049382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8.3502267106913469E-2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9.6777967113137686E-2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9.9263758685709344E-2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5.150678091841171E-2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1.7764233083519664E-2</v>
      </c>
    </row>
    <row r="1529" spans="2:11" x14ac:dyDescent="0.3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8.4724249110510991E-2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8.1978822518417635E-2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9.4228360628634128E-2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9.2185630494843865E-2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9.2270091491281889E-2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1.9776898318637846E-2</v>
      </c>
    </row>
    <row r="1530" spans="2:11" x14ac:dyDescent="0.3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11.098927012431909</v>
      </c>
      <c r="G1531" s="1">
        <f t="shared" si="1000"/>
        <v>11.126933112021504</v>
      </c>
      <c r="H1531" s="1">
        <f t="shared" si="1000"/>
        <v>11.15469449882689</v>
      </c>
      <c r="I1531" s="1">
        <f t="shared" si="1000"/>
        <v>11.219486031366257</v>
      </c>
      <c r="J1531" s="1">
        <f t="shared" si="1000"/>
        <v>11.575440066939862</v>
      </c>
      <c r="K1531" s="1">
        <f t="shared" si="1000"/>
        <v>11.865928044469191</v>
      </c>
    </row>
    <row r="1532" spans="2:11" x14ac:dyDescent="0.3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6.2845243629359917</v>
      </c>
      <c r="G1532" s="1">
        <f t="shared" si="1000"/>
        <v>6.2989054930182888</v>
      </c>
      <c r="H1532" s="1">
        <f t="shared" si="1000"/>
        <v>6.322506853205339</v>
      </c>
      <c r="I1532" s="1">
        <f t="shared" si="1000"/>
        <v>6.3511965425572452</v>
      </c>
      <c r="J1532" s="1">
        <f t="shared" si="1000"/>
        <v>6.5416179900914573</v>
      </c>
      <c r="K1532" s="1">
        <f t="shared" si="1000"/>
        <v>6.646938966072014</v>
      </c>
    </row>
    <row r="1533" spans="2:11" x14ac:dyDescent="0.3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4.0901432735634922</v>
      </c>
      <c r="G1533" s="1">
        <f t="shared" si="1000"/>
        <v>4.1001571929995508</v>
      </c>
      <c r="H1533" s="1">
        <f t="shared" si="1000"/>
        <v>4.1182934602205741</v>
      </c>
      <c r="I1533" s="1">
        <f t="shared" si="1000"/>
        <v>4.1406274852024731</v>
      </c>
      <c r="J1533" s="1">
        <f t="shared" si="1000"/>
        <v>4.2166255691407368</v>
      </c>
      <c r="K1533" s="1">
        <f t="shared" si="1000"/>
        <v>4.3375060850950407</v>
      </c>
    </row>
    <row r="1534" spans="2:11" x14ac:dyDescent="0.3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3.7650534829600431</v>
      </c>
      <c r="G1534" s="1">
        <f t="shared" si="1000"/>
        <v>3.7747192467784632</v>
      </c>
      <c r="H1534" s="1">
        <f t="shared" si="1000"/>
        <v>3.7951500620847716</v>
      </c>
      <c r="I1534" s="1">
        <f t="shared" si="1000"/>
        <v>3.8146227271910838</v>
      </c>
      <c r="J1534" s="1">
        <f t="shared" si="1000"/>
        <v>3.8641610396627675</v>
      </c>
      <c r="K1534" s="1">
        <f t="shared" si="1000"/>
        <v>3.9625526536259028</v>
      </c>
    </row>
    <row r="1535" spans="2:11" x14ac:dyDescent="0.3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4.6391179485367768</v>
      </c>
      <c r="J1535" s="1">
        <f t="shared" si="1001"/>
        <v>4.7459127979868105</v>
      </c>
      <c r="K1535" s="1">
        <f t="shared" si="1001"/>
        <v>4.8684644135393649</v>
      </c>
    </row>
    <row r="1536" spans="2:11" x14ac:dyDescent="0.3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2.7008868509993582</v>
      </c>
      <c r="J1536" s="1">
        <f t="shared" si="1001"/>
        <v>2.7517748197297061</v>
      </c>
      <c r="K1536" s="1">
        <f t="shared" si="1001"/>
        <v>2.8102962129860343</v>
      </c>
    </row>
    <row r="1537" spans="2:11" x14ac:dyDescent="0.3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1.7606485351727303</v>
      </c>
      <c r="J1537" s="1">
        <f t="shared" si="1001"/>
        <v>1.7902118582190394</v>
      </c>
      <c r="K1537" s="1">
        <f t="shared" si="1001"/>
        <v>1.8229284915602253</v>
      </c>
    </row>
    <row r="1538" spans="2:11" x14ac:dyDescent="0.3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1.5620411785777204</v>
      </c>
      <c r="J1538" s="1">
        <f t="shared" si="1001"/>
        <v>1.5926118287118582</v>
      </c>
      <c r="K1538" s="1">
        <f t="shared" si="1001"/>
        <v>1.6181286182949777</v>
      </c>
    </row>
    <row r="1539" spans="2:11" x14ac:dyDescent="0.3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0.77116510534577765</v>
      </c>
      <c r="G1539" s="1">
        <f t="shared" si="1002"/>
        <v>0.78723832996731946</v>
      </c>
      <c r="H1539" s="1">
        <f t="shared" si="1002"/>
        <v>0.81134816689963374</v>
      </c>
      <c r="I1539" s="1">
        <f t="shared" si="1002"/>
        <v>0.85153122845348916</v>
      </c>
      <c r="J1539" s="1" t="str">
        <f t="shared" si="1002"/>
        <v>-</v>
      </c>
      <c r="K1539" s="1" t="str">
        <f t="shared" si="1002"/>
        <v>-</v>
      </c>
    </row>
    <row r="1540" spans="2:11" x14ac:dyDescent="0.3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1.9078836334110933</v>
      </c>
      <c r="G1540" s="1">
        <f t="shared" si="1002"/>
        <v>1.9128513076249098</v>
      </c>
      <c r="H1540" s="1">
        <f t="shared" si="1002"/>
        <v>1.9376217171506083</v>
      </c>
      <c r="I1540" s="1">
        <f t="shared" si="1002"/>
        <v>1.9765616150865613</v>
      </c>
      <c r="J1540" s="1">
        <f t="shared" si="1002"/>
        <v>2.0580572875633569</v>
      </c>
      <c r="K1540" s="1">
        <f t="shared" si="1002"/>
        <v>2.1375467443239575</v>
      </c>
    </row>
    <row r="1541" spans="2:11" x14ac:dyDescent="0.3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1.102762984747321</v>
      </c>
      <c r="G1541" s="1">
        <f t="shared" si="1002"/>
        <v>1.1046731585956242</v>
      </c>
      <c r="H1541" s="1">
        <f t="shared" si="1002"/>
        <v>1.1071629573857162</v>
      </c>
      <c r="I1541" s="1">
        <f t="shared" si="1002"/>
        <v>1.1129392959612463</v>
      </c>
      <c r="J1541" s="1">
        <f t="shared" si="1002"/>
        <v>1.1807137069394189</v>
      </c>
      <c r="K1541" s="1">
        <f t="shared" si="1002"/>
        <v>1.2140413386459958</v>
      </c>
    </row>
    <row r="1542" spans="2:11" x14ac:dyDescent="0.3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0.72942698043637</v>
      </c>
      <c r="G1542" s="1">
        <f t="shared" si="1002"/>
        <v>0.73048283716198614</v>
      </c>
      <c r="H1542" s="1">
        <f t="shared" si="1002"/>
        <v>0.73182799561872447</v>
      </c>
      <c r="I1542" s="1">
        <f t="shared" si="1002"/>
        <v>0.73422739190824282</v>
      </c>
      <c r="J1542" s="1">
        <f t="shared" si="1002"/>
        <v>0.751598924725428</v>
      </c>
      <c r="K1542" s="1">
        <f t="shared" si="1002"/>
        <v>0.79458753859096387</v>
      </c>
    </row>
    <row r="1543" spans="2:11" x14ac:dyDescent="0.3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0.67580166525687324</v>
      </c>
      <c r="G1543" s="1">
        <f t="shared" si="1002"/>
        <v>0.67665516523214797</v>
      </c>
      <c r="H1543" s="1">
        <f t="shared" si="1002"/>
        <v>0.67734971708887159</v>
      </c>
      <c r="I1543" s="1">
        <f t="shared" si="1002"/>
        <v>0.67852206885036437</v>
      </c>
      <c r="J1543" s="1">
        <f t="shared" si="1002"/>
        <v>0.6821940913916984</v>
      </c>
      <c r="K1543" s="1">
        <f t="shared" si="1002"/>
        <v>0.71106227577470094</v>
      </c>
    </row>
    <row r="1544" spans="2:11" x14ac:dyDescent="0.3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16.782126913397803</v>
      </c>
      <c r="G1544" s="3">
        <f t="shared" ref="G1544:K1544" si="1003">G1545+G1548+G1550+G1557+G1565</f>
        <v>15.560838043521374</v>
      </c>
      <c r="H1544" s="3">
        <f t="shared" si="1003"/>
        <v>14.290440110922638</v>
      </c>
      <c r="I1544" s="3">
        <f t="shared" si="1003"/>
        <v>11.884801378062457</v>
      </c>
      <c r="J1544" s="3">
        <f t="shared" si="1003"/>
        <v>9.4346876997505174</v>
      </c>
      <c r="K1544" s="3">
        <f t="shared" si="1003"/>
        <v>9.0740714432145975</v>
      </c>
    </row>
    <row r="1545" spans="2:11" x14ac:dyDescent="0.3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7.0113064164907785E-2</v>
      </c>
      <c r="G1545" s="1">
        <f t="shared" ref="G1545:K1545" si="1006">SUM(G1546:G1547)</f>
        <v>0.12447947855825885</v>
      </c>
      <c r="H1545" s="1">
        <f t="shared" si="1006"/>
        <v>0.33183619970920736</v>
      </c>
      <c r="I1545" s="1">
        <f t="shared" si="1006"/>
        <v>1.2919279035528741</v>
      </c>
      <c r="J1545" s="1">
        <f t="shared" si="1006"/>
        <v>3.4066492061573532</v>
      </c>
      <c r="K1545" s="1">
        <f t="shared" si="1006"/>
        <v>5.8071706866459136</v>
      </c>
    </row>
    <row r="1546" spans="2:11" x14ac:dyDescent="0.3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3.6121791869887607E-2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3.3028328167379412E-2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2.4106614279015212E-2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1.2318901284238837E-2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3.3991272295020171E-2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9.1451150390879435E-2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0.30772958543019213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1.2796090022686353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3.4066492061573532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5.8071706866459136</v>
      </c>
    </row>
    <row r="1548" spans="2:11" x14ac:dyDescent="0.3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7.3755989909576438E-3</v>
      </c>
      <c r="H1548" s="1">
        <f t="shared" si="1008"/>
        <v>1.4813615270114801E-2</v>
      </c>
      <c r="I1548" s="1">
        <f t="shared" si="1008"/>
        <v>2.4889646668788984E-2</v>
      </c>
      <c r="J1548" s="1">
        <f t="shared" si="1008"/>
        <v>3.5894703146072009E-2</v>
      </c>
      <c r="K1548" s="1">
        <f t="shared" si="1008"/>
        <v>0.13365563078757661</v>
      </c>
    </row>
    <row r="1549" spans="2:11" x14ac:dyDescent="0.3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7.3755989909576438E-3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1.4813615270114801E-2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2.4889646668788984E-2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3.5894703146072009E-2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0.13365563078757661</v>
      </c>
    </row>
    <row r="1550" spans="2:11" x14ac:dyDescent="0.3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1.4396742312175057</v>
      </c>
      <c r="G1550" s="1">
        <f t="shared" ref="G1550:K1550" si="1009">SUM(G1555:G1556)</f>
        <v>2.1738747943137637</v>
      </c>
      <c r="H1550" s="1">
        <f t="shared" si="1009"/>
        <v>1.5873700983328982</v>
      </c>
      <c r="I1550" s="1">
        <f t="shared" si="1009"/>
        <v>1.7732019434703812</v>
      </c>
      <c r="J1550" s="1">
        <f t="shared" si="1009"/>
        <v>0.51693467920347536</v>
      </c>
      <c r="K1550" s="1">
        <f t="shared" si="1009"/>
        <v>0.26829968375380969</v>
      </c>
    </row>
    <row r="1551" spans="2:11" x14ac:dyDescent="0.3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1.3607706543386131</v>
      </c>
      <c r="G1551" s="1">
        <f t="shared" ref="G1551:K1551" si="1010">G1550-G1552</f>
        <v>2.0542626845769956</v>
      </c>
      <c r="H1551" s="1">
        <f t="shared" si="1010"/>
        <v>1.4998692362132091</v>
      </c>
      <c r="I1551" s="1">
        <f t="shared" si="1010"/>
        <v>1.6742622305319907</v>
      </c>
      <c r="J1551" s="1">
        <f t="shared" si="1010"/>
        <v>0.27826157217087655</v>
      </c>
      <c r="K1551" s="1">
        <f t="shared" si="1010"/>
        <v>-1.0237036463505156E-3</v>
      </c>
    </row>
    <row r="1552" spans="2:11" x14ac:dyDescent="0.3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7.8903576878892712E-2</v>
      </c>
      <c r="G1552" s="1">
        <f t="shared" ref="G1552:K1552" si="1011">SUM(G1553:G1554)</f>
        <v>0.11961210973676803</v>
      </c>
      <c r="H1552" s="1">
        <f t="shared" si="1011"/>
        <v>8.750086211968916E-2</v>
      </c>
      <c r="I1552" s="1">
        <f t="shared" si="1011"/>
        <v>9.8939712938390448E-2</v>
      </c>
      <c r="J1552" s="1">
        <f t="shared" si="1011"/>
        <v>0.23867310703259881</v>
      </c>
      <c r="K1552" s="1">
        <f t="shared" si="1011"/>
        <v>0.26932338740016021</v>
      </c>
    </row>
    <row r="1553" spans="2:11" x14ac:dyDescent="0.3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7.8903576878892712E-2</v>
      </c>
      <c r="G1553" s="1">
        <f>[1]Transport!C$25/SUM([1]Transport!C$21,[1]Transport!C$25)*G1550*(G$34+G$598)/(G$34+G$598+G$37)</f>
        <v>0.11961210973676803</v>
      </c>
      <c r="H1553" s="1">
        <f>[1]Transport!D$25/SUM([1]Transport!D$21,[1]Transport!D$25)*H1550*(H$34+H$598)/(H$34+H$598+H$37)</f>
        <v>8.750086211968916E-2</v>
      </c>
      <c r="I1553" s="1">
        <f>[1]Transport!E$25/SUM([1]Transport!E$21,[1]Transport!E$25)*I1550*(I$34+I$598)/(I$34+I$598+I$37)</f>
        <v>9.8939712938390448E-2</v>
      </c>
      <c r="J1553" s="1">
        <f>[1]Transport!F$25/SUM([1]Transport!F$21,[1]Transport!F$25)*J1550*(J$34+J$598)/(J$34+J$598+J$37)</f>
        <v>0.1972537420411006</v>
      </c>
      <c r="K1553" s="1">
        <f>[1]Transport!G$25/SUM([1]Transport!G$21,[1]Transport!G$25)*K1550*(K$34+K$598)/(K$34+K$598+K$37)</f>
        <v>0.22385053223987003</v>
      </c>
    </row>
    <row r="1554" spans="2:11" x14ac:dyDescent="0.3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4.1419364991498196E-2</v>
      </c>
      <c r="K1554" s="1">
        <f>(K$37+K$717)/([1]Transport!G$21+[1]Transport!G$25)*K1550</f>
        <v>4.5472855160290197E-2</v>
      </c>
    </row>
    <row r="1555" spans="2:11" x14ac:dyDescent="0.3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0.99769286288785775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1.5676996066909965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0.64939373248945242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0.28794538268235759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0.44198136832964785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0.60617518762276701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0.93797636584344568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1.4852565607880237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0.51693467920347536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0.26829968375380969</v>
      </c>
    </row>
    <row r="1557" spans="2:11" x14ac:dyDescent="0.3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15.218507754007479</v>
      </c>
      <c r="G1557" s="1">
        <f t="shared" ref="G1557:K1557" si="1012">SUM(G1562:G1564)</f>
        <v>13.186134317867195</v>
      </c>
      <c r="H1557" s="1">
        <f t="shared" si="1012"/>
        <v>12.264806657146439</v>
      </c>
      <c r="I1557" s="1">
        <f t="shared" si="1012"/>
        <v>8.671004091077755</v>
      </c>
      <c r="J1557" s="1">
        <f t="shared" si="1012"/>
        <v>5.3182973119728594</v>
      </c>
      <c r="K1557" s="1">
        <f t="shared" si="1012"/>
        <v>2.7118823122825435</v>
      </c>
    </row>
    <row r="1558" spans="2:11" x14ac:dyDescent="0.3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14.838482452985049</v>
      </c>
      <c r="G1558" s="1">
        <f t="shared" ref="G1558:K1558" si="1013">G1557-G1559</f>
        <v>12.833324189626897</v>
      </c>
      <c r="H1558" s="1">
        <f t="shared" si="1013"/>
        <v>11.86012756558099</v>
      </c>
      <c r="I1558" s="1">
        <f t="shared" si="1013"/>
        <v>8.3013105607818538</v>
      </c>
      <c r="J1558" s="1">
        <f t="shared" si="1013"/>
        <v>4.4580433287714794</v>
      </c>
      <c r="K1558" s="1">
        <f t="shared" si="1013"/>
        <v>-0.35310832937474945</v>
      </c>
    </row>
    <row r="1559" spans="2:11" x14ac:dyDescent="0.3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0.38002530102242954</v>
      </c>
      <c r="G1559" s="1">
        <f t="shared" ref="G1559:K1559" si="1014">SUM(G1560:G1561)</f>
        <v>0.35281012824029906</v>
      </c>
      <c r="H1559" s="1">
        <f t="shared" si="1014"/>
        <v>0.4046790915654479</v>
      </c>
      <c r="I1559" s="1">
        <f t="shared" si="1014"/>
        <v>0.36969353029590202</v>
      </c>
      <c r="J1559" s="1">
        <f t="shared" si="1014"/>
        <v>0.8602539832013798</v>
      </c>
      <c r="K1559" s="1">
        <f t="shared" si="1014"/>
        <v>3.064990641657293</v>
      </c>
    </row>
    <row r="1560" spans="2:11" x14ac:dyDescent="0.3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0.38002530102242954</v>
      </c>
      <c r="G1560" s="1">
        <f>[1]Transport!C$26/SUM([1]Transport!C$22,[1]Transport!C$26)*G1557*(G$33+G$580)/(G$33+G$580+G$36)</f>
        <v>0.35281012824029906</v>
      </c>
      <c r="H1560" s="1">
        <f>[1]Transport!D$26/SUM([1]Transport!D$22,[1]Transport!D$26)*H1557*(H$33+H$580)/(H$33+H$580+H$36)</f>
        <v>0.4046790915654479</v>
      </c>
      <c r="I1560" s="1">
        <f>[1]Transport!E$26/SUM([1]Transport!E$22,[1]Transport!E$26)*I1557*(I$33+I$580)/(I$33+I$580+I$36)</f>
        <v>0.36969353029590202</v>
      </c>
      <c r="J1560" s="1">
        <f>[1]Transport!F$26/SUM([1]Transport!F$22,[1]Transport!F$26)*J1557*(J$33+J$580)/(J$33+J$580+J$36)</f>
        <v>0.2865173280341114</v>
      </c>
      <c r="K1560" s="1">
        <f>[1]Transport!G$26/SUM([1]Transport!G$22,[1]Transport!G$26)*K1557*(K$33+K$580)/(K$33+K$580+K$36)</f>
        <v>0.42367591046168157</v>
      </c>
    </row>
    <row r="1561" spans="2:11" x14ac:dyDescent="0.3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0.57373665516726846</v>
      </c>
      <c r="K1561" s="1">
        <f>(K$36+K$716)/([1]Transport!G$22+[1]Transport!G$26)*K1557</f>
        <v>2.6413147311956116</v>
      </c>
    </row>
    <row r="1562" spans="2:11" x14ac:dyDescent="0.3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11.014749077672116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7.4684736049855793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5.6643393693299382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2.7430896947764363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4.2037586763353634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5.2537118794425748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5.8187013172776139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3.2697218673251007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0.16967180830877018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8.090370342370809E-2</v>
      </c>
    </row>
    <row r="1564" spans="2:11" x14ac:dyDescent="0.3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0.46394883343903998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0.78176597053888652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2.6581925289762189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5.1486255036640891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2.6309786088588356</v>
      </c>
    </row>
    <row r="1565" spans="2:11" x14ac:dyDescent="0.3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5.3831864007910082E-2</v>
      </c>
      <c r="G1565" s="1">
        <f t="shared" ref="G1565:K1565" si="1015">G1570</f>
        <v>6.8973853791197359E-2</v>
      </c>
      <c r="H1565" s="1">
        <f t="shared" si="1015"/>
        <v>9.1613540463979223E-2</v>
      </c>
      <c r="I1565" s="1">
        <f t="shared" si="1015"/>
        <v>0.12377779329265848</v>
      </c>
      <c r="J1565" s="1">
        <f t="shared" si="1015"/>
        <v>0.15691179927075655</v>
      </c>
      <c r="K1565" s="1">
        <f t="shared" si="1015"/>
        <v>0.15306312974475386</v>
      </c>
    </row>
    <row r="1566" spans="2:11" x14ac:dyDescent="0.3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4.9229411980345909E-2</v>
      </c>
      <c r="G1566" s="1">
        <f t="shared" ref="G1566:K1566" si="1016">G1565-G1567</f>
        <v>5.9130134856762426E-2</v>
      </c>
      <c r="H1566" s="1">
        <f t="shared" si="1016"/>
        <v>9.0013029896412203E-2</v>
      </c>
      <c r="I1566" s="1">
        <f t="shared" si="1016"/>
        <v>0.12320188972022753</v>
      </c>
      <c r="J1566" s="1">
        <f t="shared" si="1016"/>
        <v>-0.24227037351453301</v>
      </c>
      <c r="K1566" s="1">
        <f t="shared" si="1016"/>
        <v>-0.36719345388458902</v>
      </c>
    </row>
    <row r="1567" spans="2:11" x14ac:dyDescent="0.3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4.602452027564174E-3</v>
      </c>
      <c r="G1567" s="1">
        <f t="shared" ref="G1567:K1567" si="1017">SUM(G1568:G1569)</f>
        <v>9.84371893443493E-3</v>
      </c>
      <c r="H1567" s="1">
        <f t="shared" si="1017"/>
        <v>1.6005105675670258E-3</v>
      </c>
      <c r="I1567" s="1">
        <f t="shared" si="1017"/>
        <v>5.7590357243095767E-4</v>
      </c>
      <c r="J1567" s="1">
        <f t="shared" si="1017"/>
        <v>0.39918217278528956</v>
      </c>
      <c r="K1567" s="1">
        <f t="shared" si="1017"/>
        <v>0.52025658362934291</v>
      </c>
    </row>
    <row r="1568" spans="2:11" x14ac:dyDescent="0.3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4.602452027564174E-3</v>
      </c>
      <c r="G1568" s="1">
        <f>[1]Transport!C$27/SUM([1]Transport!C$24,[1]Transport!C$27)*G1565*(G$45+G$612)/(G$45+G$612+G$47)</f>
        <v>9.84371893443493E-3</v>
      </c>
      <c r="H1568" s="1">
        <f>[1]Transport!D$27/SUM([1]Transport!D$24,[1]Transport!D$27)*H1565*(H$45+H$612)/(H$45+H$612+H$47)</f>
        <v>1.6005105675670258E-3</v>
      </c>
      <c r="I1568" s="1">
        <f>[1]Transport!E$27/SUM([1]Transport!E$24,[1]Transport!E$27)*I1565*(I$45+I$612)/(I$45+I$612+I$47)</f>
        <v>5.7590357243095767E-4</v>
      </c>
      <c r="J1568" s="1">
        <f>[1]Transport!F$27/SUM([1]Transport!F$24,[1]Transport!F$27)*J1565*(J$45+J$612)/(J$45+J$612+J$47)</f>
        <v>2.4947724115315568E-3</v>
      </c>
      <c r="K1568" s="1">
        <f>[1]Transport!G$27/SUM([1]Transport!G$24,[1]Transport!G$27)*K1565*(K$45+K$612)/(K$45+K$612+K$47)</f>
        <v>2.2456894927533242E-3</v>
      </c>
    </row>
    <row r="1569" spans="2:11" x14ac:dyDescent="0.3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0.39668740037375799</v>
      </c>
      <c r="K1569" s="1">
        <f>(K$47+K$714)/([1]Transport!G$24+[1]Transport!G$27)*K1565</f>
        <v>0.51801089413658963</v>
      </c>
    </row>
    <row r="1570" spans="2:11" x14ac:dyDescent="0.3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5.3831864007910082E-2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6.8973853791197359E-2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9.1613540463979223E-2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0.12377779329265848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0.15691179927075655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0.15306312974475386</v>
      </c>
    </row>
    <row r="1571" spans="2:11" x14ac:dyDescent="0.3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4.7888836112558204</v>
      </c>
      <c r="G1571" s="3">
        <f t="shared" ref="G1571:K1571" si="1018">SUM(G1572:G1580)</f>
        <v>4.7751859623953843</v>
      </c>
      <c r="H1571" s="3">
        <f t="shared" si="1018"/>
        <v>4.7212250680178558</v>
      </c>
      <c r="I1571" s="3">
        <f t="shared" si="1018"/>
        <v>4.6512149775624039</v>
      </c>
      <c r="J1571" s="3">
        <f t="shared" si="1018"/>
        <v>5.0035876511675816</v>
      </c>
      <c r="K1571" s="3">
        <f t="shared" si="1018"/>
        <v>5.4204117231354942</v>
      </c>
    </row>
    <row r="1572" spans="2:11" x14ac:dyDescent="0.3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2.4895964461596119E-2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2.2976038621591546E-2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1.7001956267173539E-2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8.6882968495737203E-3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2.316021069057192E-2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6.2310933599806703E-2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0.20967388253159783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0.87187128027673055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2.3211462247923249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3.9567597073598391</v>
      </c>
    </row>
    <row r="1574" spans="2:11" x14ac:dyDescent="0.3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3.4304164016484896E-3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7.0847827553263566E-3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1.2489426271879055E-2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2.0209390095654759E-2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8.0400703032026274E-2</v>
      </c>
    </row>
    <row r="1575" spans="2:11" x14ac:dyDescent="0.3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0.2769428335048677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0.43922293263310314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0.18446091773210371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8.1791164418378873E-2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0.15523694457869835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0.21290667604746907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0.32944507518689581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0.52166608579806006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0.18156276688673739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9.4234793866487324E-2</v>
      </c>
    </row>
    <row r="1577" spans="2:11" x14ac:dyDescent="0.3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2.8532235503202692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2.001083868530201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1.5933146720093503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0.77160014122564247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1.4381668541380526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1.7973710833449565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1.9906621699638432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1.1186193056963671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5.8047188142603047E-2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2.7678331131610848E-2</v>
      </c>
    </row>
    <row r="1579" spans="2:11" x14ac:dyDescent="0.3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0.21377258709486233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0.36021242425816324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1.2248089723673048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2.3723197787617174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1.2122696799083452</v>
      </c>
    </row>
    <row r="1580" spans="2:11" x14ac:dyDescent="0.3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1.7257253561764267E-2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2.2111426121745392E-2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2.9369187313401018E-2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3.968030465846728E-2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5.0302302488544885E-2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4.9068507837185513E-2</v>
      </c>
    </row>
    <row r="1581" spans="2:11" x14ac:dyDescent="0.3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0.68922285337539602</v>
      </c>
      <c r="G1582" s="1">
        <f t="shared" ref="G1582:K1582" si="1019">IFERROR(G1572/G1546,"-")</f>
        <v>0.69564643130450488</v>
      </c>
      <c r="H1582" s="1">
        <f t="shared" si="1019"/>
        <v>0.70528179819817038</v>
      </c>
      <c r="I1582" s="1">
        <f t="shared" si="1019"/>
        <v>0.70528179819817061</v>
      </c>
      <c r="J1582" s="1" t="str">
        <f t="shared" si="1019"/>
        <v>-</v>
      </c>
      <c r="K1582" s="1" t="str">
        <f t="shared" si="1019"/>
        <v>-</v>
      </c>
    </row>
    <row r="1583" spans="2:11" x14ac:dyDescent="0.3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0.68135756995377206</v>
      </c>
      <c r="G1583" s="1">
        <f t="shared" ref="G1583:K1583" si="1020">IFERROR(G1573/G1547,"-")</f>
        <v>0.68135756995377361</v>
      </c>
      <c r="H1583" s="1">
        <f t="shared" si="1020"/>
        <v>0.68135756995377339</v>
      </c>
      <c r="I1583" s="1">
        <f t="shared" si="1020"/>
        <v>0.68135756995377394</v>
      </c>
      <c r="J1583" s="1">
        <f t="shared" si="1020"/>
        <v>0.68135756995377328</v>
      </c>
      <c r="K1583" s="1">
        <f t="shared" si="1020"/>
        <v>0.68135756995377228</v>
      </c>
    </row>
    <row r="1584" spans="2:11" x14ac:dyDescent="0.3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0.46510343171505397</v>
      </c>
      <c r="H1584" s="1">
        <f t="shared" si="1021"/>
        <v>0.47826156047263485</v>
      </c>
      <c r="I1584" s="1">
        <f t="shared" si="1021"/>
        <v>0.50179202774864995</v>
      </c>
      <c r="J1584" s="1">
        <f t="shared" si="1021"/>
        <v>0.5630187276772699</v>
      </c>
      <c r="K1584" s="1">
        <f t="shared" si="1021"/>
        <v>0.60155118462468538</v>
      </c>
    </row>
    <row r="1585" spans="2:11" x14ac:dyDescent="0.3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0.27758325613681023</v>
      </c>
      <c r="G1585" s="1">
        <f t="shared" ref="G1585:K1585" si="1022">IFERROR(G1575/G1555,"-")</f>
        <v>0.28017034051580059</v>
      </c>
      <c r="H1585" s="1">
        <f t="shared" si="1022"/>
        <v>0.28405096708428695</v>
      </c>
      <c r="I1585" s="1">
        <f t="shared" si="1022"/>
        <v>0.28405096708428734</v>
      </c>
      <c r="J1585" s="1" t="str">
        <f t="shared" si="1022"/>
        <v>-</v>
      </c>
      <c r="K1585" s="1" t="str">
        <f t="shared" si="1022"/>
        <v>-</v>
      </c>
    </row>
    <row r="1586" spans="2:11" x14ac:dyDescent="0.3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0.35122961215622162</v>
      </c>
      <c r="G1586" s="1">
        <f t="shared" ref="G1586:K1586" si="1023">IFERROR(G1576/G1556,"-")</f>
        <v>0.35122961215622117</v>
      </c>
      <c r="H1586" s="1">
        <f t="shared" si="1023"/>
        <v>0.35122961215622178</v>
      </c>
      <c r="I1586" s="1">
        <f t="shared" si="1023"/>
        <v>0.35122961215622089</v>
      </c>
      <c r="J1586" s="1">
        <f t="shared" si="1023"/>
        <v>0.35122961215622145</v>
      </c>
      <c r="K1586" s="1">
        <f t="shared" si="1023"/>
        <v>0.351229612156221</v>
      </c>
    </row>
    <row r="1587" spans="2:11" x14ac:dyDescent="0.3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0.25903663625928702</v>
      </c>
      <c r="G1587" s="1">
        <f t="shared" ref="G1587:K1587" si="1024">IFERROR(G1577/G1562,"-")</f>
        <v>0.2679374627761123</v>
      </c>
      <c r="H1587" s="1">
        <f t="shared" si="1024"/>
        <v>0.28128870255134997</v>
      </c>
      <c r="I1587" s="1">
        <f t="shared" si="1024"/>
        <v>0.28128870255135002</v>
      </c>
      <c r="J1587" s="1" t="str">
        <f t="shared" si="1024"/>
        <v>-</v>
      </c>
      <c r="K1587" s="1" t="str">
        <f t="shared" si="1024"/>
        <v>-</v>
      </c>
    </row>
    <row r="1588" spans="2:11" x14ac:dyDescent="0.3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0.34211451343153171</v>
      </c>
      <c r="G1588" s="1">
        <f t="shared" ref="G1588:K1588" si="1025">IFERROR(G1578/G1563,"-")</f>
        <v>0.3421145134315321</v>
      </c>
      <c r="H1588" s="1">
        <f t="shared" si="1025"/>
        <v>0.34211451343153165</v>
      </c>
      <c r="I1588" s="1">
        <f t="shared" si="1025"/>
        <v>0.34211451343153204</v>
      </c>
      <c r="J1588" s="1">
        <f t="shared" si="1025"/>
        <v>0.34211451343153182</v>
      </c>
      <c r="K1588" s="1">
        <f t="shared" si="1025"/>
        <v>0.34211451343153182</v>
      </c>
    </row>
    <row r="1589" spans="2:11" x14ac:dyDescent="0.3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0.46076759264650835</v>
      </c>
      <c r="H1589" s="1">
        <f t="shared" si="1026"/>
        <v>0.46076759264650752</v>
      </c>
      <c r="I1589" s="1">
        <f t="shared" si="1026"/>
        <v>0.4607675926465078</v>
      </c>
      <c r="J1589" s="1">
        <f t="shared" si="1026"/>
        <v>0.46076759264650807</v>
      </c>
      <c r="K1589" s="1">
        <f t="shared" si="1026"/>
        <v>0.46076759264650835</v>
      </c>
    </row>
    <row r="1590" spans="2:11" x14ac:dyDescent="0.3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0.32057692743517996</v>
      </c>
      <c r="G1590" s="1">
        <f t="shared" ref="G1590:K1590" si="1027">IFERROR(G1580/G1570,"-")</f>
        <v>0.32057692743518001</v>
      </c>
      <c r="H1590" s="1">
        <f t="shared" si="1027"/>
        <v>0.32057692743518029</v>
      </c>
      <c r="I1590" s="1">
        <f t="shared" si="1027"/>
        <v>0.32057692743517996</v>
      </c>
      <c r="J1590" s="1">
        <f t="shared" si="1027"/>
        <v>0.32057692743518024</v>
      </c>
      <c r="K1590" s="1">
        <f t="shared" si="1027"/>
        <v>0.32057692743518007</v>
      </c>
    </row>
    <row r="1591" spans="2:11" x14ac:dyDescent="0.3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24.524938130814434</v>
      </c>
      <c r="G1591" s="3">
        <f t="shared" ref="G1591" si="1028">G1592+G1595+G1597+G1604+G1612</f>
        <v>21.452466948238794</v>
      </c>
      <c r="H1591" s="3">
        <f t="shared" ref="H1591" si="1029">H1592+H1595+H1597+H1604+H1612</f>
        <v>19.344885337659399</v>
      </c>
      <c r="I1591" s="3">
        <f t="shared" ref="I1591" si="1030">I1592+I1595+I1597+I1604+I1612</f>
        <v>16.447898395156365</v>
      </c>
      <c r="J1591" s="3">
        <f t="shared" ref="J1591" si="1031">J1592+J1595+J1597+J1604+J1612</f>
        <v>14.276247590140528</v>
      </c>
      <c r="K1591" s="3">
        <f t="shared" ref="K1591" si="1032">K1592+K1595+K1597+K1604+K1612</f>
        <v>11.578209420957371</v>
      </c>
    </row>
    <row r="1592" spans="2:11" x14ac:dyDescent="0.3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1.3461572344084185E-2</v>
      </c>
      <c r="G1592" s="1">
        <f t="shared" ref="G1592" si="1035">SUM(G1593:G1594)</f>
        <v>3.7500541079489781E-2</v>
      </c>
      <c r="H1592" s="1">
        <f t="shared" ref="H1592" si="1036">SUM(H1593:H1594)</f>
        <v>9.0006695532530143E-2</v>
      </c>
      <c r="I1592" s="1">
        <f t="shared" ref="I1592" si="1037">SUM(I1593:I1594)</f>
        <v>0.30522802485218981</v>
      </c>
      <c r="J1592" s="1">
        <f t="shared" ref="J1592" si="1038">SUM(J1593:J1594)</f>
        <v>1.2480616878919637</v>
      </c>
      <c r="K1592" s="1">
        <f t="shared" ref="K1592" si="1039">SUM(K1593:K1594)</f>
        <v>4.3062897366929356</v>
      </c>
    </row>
    <row r="1593" spans="2:11" x14ac:dyDescent="0.3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1.3461572344084185E-2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3.7500541079489781E-2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9.0006695532530143E-2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0.30522802485218981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1.2480616878919637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4.3062897366929356</v>
      </c>
    </row>
    <row r="1595" spans="2:11" x14ac:dyDescent="0.3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6.7219144368516233E-3</v>
      </c>
      <c r="G1595" s="1">
        <f t="shared" ref="G1595" si="1041">G1596</f>
        <v>2.5681449618349905E-2</v>
      </c>
      <c r="H1595" s="1">
        <f t="shared" ref="H1595" si="1042">H1596</f>
        <v>3.0101889798983761E-2</v>
      </c>
      <c r="I1595" s="1">
        <f t="shared" ref="I1595" si="1043">I1596</f>
        <v>5.1535239819769638E-2</v>
      </c>
      <c r="J1595" s="1">
        <f t="shared" ref="J1595" si="1044">J1596</f>
        <v>1.2536664834174209</v>
      </c>
      <c r="K1595" s="1">
        <f t="shared" ref="K1595" si="1045">K1596</f>
        <v>2.6216486024964287</v>
      </c>
    </row>
    <row r="1596" spans="2:11" x14ac:dyDescent="0.3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6.7219144368516233E-3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2.5681449618349905E-2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3.0101889798983761E-2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5.1535239819769638E-2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1.2536664834174209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2.6216486024964287</v>
      </c>
    </row>
    <row r="1597" spans="2:11" x14ac:dyDescent="0.3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24.435531093693584</v>
      </c>
      <c r="G1604" s="1">
        <f t="shared" ref="G1604:K1604" si="1049">SUM(G1609:G1611)</f>
        <v>21.235345772653591</v>
      </c>
      <c r="H1604" s="1">
        <f t="shared" si="1049"/>
        <v>18.971733966002081</v>
      </c>
      <c r="I1604" s="1">
        <f t="shared" si="1049"/>
        <v>15.66414749915042</v>
      </c>
      <c r="J1604" s="1">
        <f t="shared" si="1049"/>
        <v>10.796691250038814</v>
      </c>
      <c r="K1604" s="1">
        <f t="shared" si="1049"/>
        <v>2.6250851408871445</v>
      </c>
    </row>
    <row r="1605" spans="2:11" x14ac:dyDescent="0.3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23.825345114251643</v>
      </c>
      <c r="G1605" s="1">
        <f t="shared" ref="G1605:K1605" si="1050">G1604-G1606</f>
        <v>20.667169771660998</v>
      </c>
      <c r="H1605" s="1">
        <f t="shared" si="1050"/>
        <v>18.345758825798008</v>
      </c>
      <c r="I1605" s="1">
        <f t="shared" si="1050"/>
        <v>14.996297048705429</v>
      </c>
      <c r="J1605" s="1">
        <f t="shared" si="1050"/>
        <v>9.0502870705786087</v>
      </c>
      <c r="K1605" s="1">
        <f t="shared" si="1050"/>
        <v>-0.34180665745223671</v>
      </c>
    </row>
    <row r="1606" spans="2:11" x14ac:dyDescent="0.3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0.61018597944194197</v>
      </c>
      <c r="G1606" s="1">
        <f t="shared" ref="G1606:K1606" si="1051">SUM(G1607:G1608)</f>
        <v>0.56817600099259535</v>
      </c>
      <c r="H1606" s="1">
        <f t="shared" si="1051"/>
        <v>0.62597514020407163</v>
      </c>
      <c r="I1606" s="1">
        <f t="shared" si="1051"/>
        <v>0.66785045044499169</v>
      </c>
      <c r="J1606" s="1">
        <f t="shared" si="1051"/>
        <v>1.7464041794602048</v>
      </c>
      <c r="K1606" s="1">
        <f t="shared" si="1051"/>
        <v>2.9668917983393812</v>
      </c>
    </row>
    <row r="1607" spans="2:11" x14ac:dyDescent="0.3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0.61018597944194197</v>
      </c>
      <c r="G1607" s="1">
        <f>[1]Transport!C$26/SUM([1]Transport!C$22,[1]Transport!C$26)*G1604*(G$33+G$580)/(G$33+G$580+G$36)</f>
        <v>0.56817600099259535</v>
      </c>
      <c r="H1607" s="1">
        <f>[1]Transport!D$26/SUM([1]Transport!D$22,[1]Transport!D$26)*H1604*(H$33+H$580)/(H$33+H$580+H$36)</f>
        <v>0.62597514020407163</v>
      </c>
      <c r="I1607" s="1">
        <f>[1]Transport!E$26/SUM([1]Transport!E$22,[1]Transport!E$26)*I1604*(I$33+I$580)/(I$33+I$580+I$36)</f>
        <v>0.66785045044499169</v>
      </c>
      <c r="J1607" s="1">
        <f>[1]Transport!F$26/SUM([1]Transport!F$22,[1]Transport!F$26)*J1604*(J$33+J$580)/(J$33+J$580+J$36)</f>
        <v>0.58165968299783866</v>
      </c>
      <c r="K1607" s="1">
        <f>[1]Transport!G$26/SUM([1]Transport!G$22,[1]Transport!G$26)*K1604*(K$33+K$580)/(K$33+K$580+K$36)</f>
        <v>0.41011563520567595</v>
      </c>
    </row>
    <row r="1608" spans="2:11" x14ac:dyDescent="0.3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1.1647444964623661</v>
      </c>
      <c r="K1608" s="1">
        <f>(K$36+K$716)/([1]Transport!G$22+[1]Transport!G$26)*K1604</f>
        <v>2.5567761631337054</v>
      </c>
    </row>
    <row r="1609" spans="2:11" x14ac:dyDescent="0.3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19.207999628716653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15.9251366127837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11.561952707408066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4.9467309501867929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5.2275314649769324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0.1427164698891257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0.26023618113420344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0.26697283025456442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0.18560936658191166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5.00667671827318E-2</v>
      </c>
    </row>
    <row r="1611" spans="2:11" x14ac:dyDescent="0.3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5.1674926899807661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7.1495450774598099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10.450443718709064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10.611081883456903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2.5750183737044128</v>
      </c>
    </row>
    <row r="1612" spans="2:11" x14ac:dyDescent="0.3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6.9223550339914633E-2</v>
      </c>
      <c r="G1612" s="1">
        <f t="shared" ref="G1612:K1612" si="1052">G1617</f>
        <v>0.15393918488736394</v>
      </c>
      <c r="H1612" s="1">
        <f t="shared" si="1052"/>
        <v>0.25304278632580174</v>
      </c>
      <c r="I1612" s="1">
        <f t="shared" si="1052"/>
        <v>0.4269876313339851</v>
      </c>
      <c r="J1612" s="1">
        <f t="shared" si="1052"/>
        <v>0.97782816879233048</v>
      </c>
      <c r="K1612" s="1">
        <f t="shared" si="1052"/>
        <v>2.0251859408808626</v>
      </c>
    </row>
    <row r="1613" spans="2:11" x14ac:dyDescent="0.3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6.3305158408133944E-2</v>
      </c>
      <c r="G1613" s="1">
        <f t="shared" ref="G1613:K1613" si="1053">G1612-G1614</f>
        <v>0.13196949658178436</v>
      </c>
      <c r="H1613" s="1">
        <f t="shared" si="1053"/>
        <v>0.24862206803994652</v>
      </c>
      <c r="I1613" s="1">
        <f t="shared" si="1053"/>
        <v>0.42500097689680616</v>
      </c>
      <c r="J1613" s="1">
        <f t="shared" si="1053"/>
        <v>-1.5097576905454573</v>
      </c>
      <c r="K1613" s="1">
        <f t="shared" si="1053"/>
        <v>-4.8583549913727202</v>
      </c>
    </row>
    <row r="1614" spans="2:11" x14ac:dyDescent="0.3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5.9183919317806963E-3</v>
      </c>
      <c r="G1614" s="1">
        <f t="shared" ref="G1614:K1614" si="1054">SUM(G1615:G1616)</f>
        <v>2.1969688305579573E-2</v>
      </c>
      <c r="H1614" s="1">
        <f t="shared" si="1054"/>
        <v>4.4207182858552255E-3</v>
      </c>
      <c r="I1614" s="1">
        <f t="shared" si="1054"/>
        <v>1.9866544371789168E-3</v>
      </c>
      <c r="J1614" s="1">
        <f t="shared" si="1054"/>
        <v>2.4875858593377878</v>
      </c>
      <c r="K1614" s="1">
        <f t="shared" si="1054"/>
        <v>6.8835409322535828</v>
      </c>
    </row>
    <row r="1615" spans="2:11" x14ac:dyDescent="0.3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5.9183919317806963E-3</v>
      </c>
      <c r="G1615" s="1">
        <f>[1]Transport!C$27/SUM([1]Transport!C$24,[1]Transport!C$27)*G1612*(G$45+G$612)/(G$45+G$612+G$47)</f>
        <v>2.1969688305579573E-2</v>
      </c>
      <c r="H1615" s="1">
        <f>[1]Transport!D$27/SUM([1]Transport!D$24,[1]Transport!D$27)*H1612*(H$45+H$612)/(H$45+H$612+H$47)</f>
        <v>4.4207182858552255E-3</v>
      </c>
      <c r="I1615" s="1">
        <f>[1]Transport!E$27/SUM([1]Transport!E$24,[1]Transport!E$27)*I1612*(I$45+I$612)/(I$45+I$612+I$47)</f>
        <v>1.9866544371789168E-3</v>
      </c>
      <c r="J1615" s="1">
        <f>[1]Transport!F$27/SUM([1]Transport!F$24,[1]Transport!F$27)*J1612*(J$45+J$612)/(J$45+J$612+J$47)</f>
        <v>1.5546687693716144E-2</v>
      </c>
      <c r="K1615" s="1">
        <f>[1]Transport!G$27/SUM([1]Transport!G$24,[1]Transport!G$27)*K1612*(K$45+K$612)/(K$45+K$612+K$47)</f>
        <v>2.9712830228233233E-2</v>
      </c>
    </row>
    <row r="1616" spans="2:11" x14ac:dyDescent="0.3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2.4720391716440715</v>
      </c>
      <c r="K1616" s="1">
        <f>(K$47+K$714)/([1]Transport!G$24+[1]Transport!G$27)*K1612</f>
        <v>6.8538281020253491</v>
      </c>
    </row>
    <row r="1617" spans="2:11" x14ac:dyDescent="0.3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6.9223550339914633E-2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0.15393918488736394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0.25304278632580174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0.4269876313339851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0.97782816879233048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2.0251859408808626</v>
      </c>
    </row>
    <row r="1618" spans="2:11" x14ac:dyDescent="0.3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2.2066279689453698</v>
      </c>
      <c r="G1618" s="3">
        <f t="shared" ref="G1618" si="1055">SUM(G1619:G1627)</f>
        <v>2.230002810813609</v>
      </c>
      <c r="H1618" s="3">
        <f t="shared" ref="H1618" si="1056">SUM(H1619:H1627)</f>
        <v>2.2632371460965492</v>
      </c>
      <c r="I1618" s="3">
        <f t="shared" ref="I1618" si="1057">SUM(I1619:I1627)</f>
        <v>2.3157604945752643</v>
      </c>
      <c r="J1618" s="3">
        <f t="shared" ref="J1618" si="1058">SUM(J1619:J1627)</f>
        <v>2.5143009041849389</v>
      </c>
      <c r="K1618" s="3">
        <f t="shared" ref="K1618" si="1059">SUM(K1619:K1627)</f>
        <v>2.7184305109963107</v>
      </c>
    </row>
    <row r="1619" spans="2:11" x14ac:dyDescent="0.3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3.6174982381766423E-3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1.0166891968847716E-2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2.4933296713899777E-2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8.8641007649350664E-2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0.39080300880324359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1.4583715513238045</v>
      </c>
    </row>
    <row r="1621" spans="2:11" x14ac:dyDescent="0.3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1.1726966642302348E-3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4.5086606305616891E-3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5.3201782557655321E-3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9.4766524701355142E-3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0.25040512184082303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0.57202313249196624</v>
      </c>
    </row>
    <row r="1622" spans="2:11" x14ac:dyDescent="0.3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1.5741659068030045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1.3376511290105426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1.0065839927106417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0.43066256338463926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0.62052635945955625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1.6940946618598584E-2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3.089094942053645E-2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3.1690613350179073E-2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2.2032484222871372E-2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5.9431012473010305E-3</v>
      </c>
    </row>
    <row r="1626" spans="2:11" x14ac:dyDescent="0.3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0.84471376326416403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1.1687136277362262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1.7083011377117077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1.7345601528296386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0.42093014764077341</v>
      </c>
    </row>
    <row r="1627" spans="2:11" x14ac:dyDescent="0.3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7.1455077804022087E-3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1.6021419320894074E-2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2.6795101259479665E-2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4.6988520009252396E-2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0.1165001364883621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0.26116257829246609</v>
      </c>
    </row>
    <row r="1628" spans="2:11" x14ac:dyDescent="0.3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0.26872776416540867</v>
      </c>
      <c r="G1630" s="1">
        <f t="shared" ref="G1630:K1630" si="1062">IFERROR(G1620/G1594,"-")</f>
        <v>0.27111320733471517</v>
      </c>
      <c r="H1630" s="1">
        <f t="shared" si="1062"/>
        <v>0.27701602160128641</v>
      </c>
      <c r="I1630" s="1">
        <f t="shared" si="1062"/>
        <v>0.29040913819193404</v>
      </c>
      <c r="J1630" s="1">
        <f t="shared" si="1062"/>
        <v>0.31312795881374156</v>
      </c>
      <c r="K1630" s="1">
        <f t="shared" si="1062"/>
        <v>0.33866080558800893</v>
      </c>
    </row>
    <row r="1631" spans="2:11" x14ac:dyDescent="0.3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0.17445873125089892</v>
      </c>
      <c r="G1631" s="1">
        <f t="shared" ref="G1631:K1631" si="1063">IFERROR(G1621/G1596,"-")</f>
        <v>0.17556098653170116</v>
      </c>
      <c r="H1631" s="1">
        <f t="shared" si="1063"/>
        <v>0.17673901177942461</v>
      </c>
      <c r="I1631" s="1">
        <f t="shared" si="1063"/>
        <v>0.18388684137839478</v>
      </c>
      <c r="J1631" s="1">
        <f t="shared" si="1063"/>
        <v>0.19973822795216908</v>
      </c>
      <c r="K1631" s="1">
        <f t="shared" si="1063"/>
        <v>0.21819214518195348</v>
      </c>
    </row>
    <row r="1632" spans="2:11" x14ac:dyDescent="0.3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8.1953661871669845E-2</v>
      </c>
      <c r="G1634" s="1">
        <f t="shared" ref="G1634:K1634" si="1066">IFERROR(G1624/G1609,"-")</f>
        <v>8.3996210615660288E-2</v>
      </c>
      <c r="H1634" s="1">
        <f t="shared" si="1066"/>
        <v>8.7060033731645975E-2</v>
      </c>
      <c r="I1634" s="1">
        <f t="shared" si="1066"/>
        <v>8.7060033731645961E-2</v>
      </c>
      <c r="J1634" s="1" t="str">
        <f t="shared" si="1066"/>
        <v>-</v>
      </c>
      <c r="K1634" s="1" t="str">
        <f t="shared" si="1066"/>
        <v>-</v>
      </c>
    </row>
    <row r="1635" spans="2:11" x14ac:dyDescent="0.3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0.11870351496053491</v>
      </c>
      <c r="G1635" s="1">
        <f t="shared" ref="G1635:K1635" si="1067">IFERROR(G1625/G1610,"-")</f>
        <v>0.11870351496053506</v>
      </c>
      <c r="H1635" s="1">
        <f t="shared" si="1067"/>
        <v>0.11870351496053513</v>
      </c>
      <c r="I1635" s="1">
        <f t="shared" si="1067"/>
        <v>0.11870351496053505</v>
      </c>
      <c r="J1635" s="1">
        <f t="shared" si="1067"/>
        <v>0.11870351496053498</v>
      </c>
      <c r="K1635" s="1">
        <f t="shared" si="1067"/>
        <v>0.11870351496053506</v>
      </c>
    </row>
    <row r="1636" spans="2:11" x14ac:dyDescent="0.3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0.16346685209675801</v>
      </c>
      <c r="H1636" s="1">
        <f t="shared" si="1068"/>
        <v>0.1634668520967579</v>
      </c>
      <c r="I1636" s="1">
        <f t="shared" si="1068"/>
        <v>0.16346685209675796</v>
      </c>
      <c r="J1636" s="1">
        <f t="shared" si="1068"/>
        <v>0.16346685209675807</v>
      </c>
      <c r="K1636" s="1">
        <f t="shared" si="1068"/>
        <v>0.16346685209675793</v>
      </c>
    </row>
    <row r="1637" spans="2:11" x14ac:dyDescent="0.3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0.10322365358775992</v>
      </c>
      <c r="G1637" s="1">
        <f t="shared" ref="G1637:K1637" si="1069">IFERROR(G1627/G1617,"-")</f>
        <v>0.104076290468972</v>
      </c>
      <c r="H1637" s="1">
        <f t="shared" si="1069"/>
        <v>0.10589158319249617</v>
      </c>
      <c r="I1637" s="1">
        <f t="shared" si="1069"/>
        <v>0.11004656004309053</v>
      </c>
      <c r="J1637" s="1">
        <f t="shared" si="1069"/>
        <v>0.11914172674350948</v>
      </c>
      <c r="K1637" s="1">
        <f t="shared" si="1069"/>
        <v>0.12895733326040787</v>
      </c>
    </row>
    <row r="1638" spans="2:11" x14ac:dyDescent="0.3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28.65823107018322</v>
      </c>
      <c r="G1638" s="1">
        <f t="shared" ref="G1638:K1638" si="1070">G1639+G1643+G1647+G1653</f>
        <v>26.898653612686658</v>
      </c>
      <c r="H1638" s="1">
        <f t="shared" si="1070"/>
        <v>21.209849037758286</v>
      </c>
      <c r="I1638" s="1">
        <f t="shared" si="1070"/>
        <v>20.531086103953733</v>
      </c>
      <c r="J1638" s="1">
        <f t="shared" si="1070"/>
        <v>28.296744835303265</v>
      </c>
      <c r="K1638" s="1">
        <f t="shared" si="1070"/>
        <v>29.200934279401835</v>
      </c>
    </row>
    <row r="1639" spans="2:11" x14ac:dyDescent="0.3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9.2342910047237208</v>
      </c>
      <c r="G1639" s="1">
        <f t="shared" ref="G1639:K1639" si="1073">SUM(G1640:G1642)</f>
        <v>10.109377058239797</v>
      </c>
      <c r="H1639" s="1">
        <f t="shared" si="1073"/>
        <v>10.538545979255675</v>
      </c>
      <c r="I1639" s="1">
        <f t="shared" si="1073"/>
        <v>11.184082733185331</v>
      </c>
      <c r="J1639" s="1">
        <f t="shared" si="1073"/>
        <v>11.738798464443184</v>
      </c>
      <c r="K1639" s="1">
        <f t="shared" si="1073"/>
        <v>12.632937208736939</v>
      </c>
    </row>
    <row r="1640" spans="2:11" x14ac:dyDescent="0.3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8.6906928685973224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9.6827228871334103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10.424238115035404</v>
      </c>
    </row>
    <row r="1641" spans="2:11" x14ac:dyDescent="0.3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1.5295709916227753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1.6316422710764569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1.759500101122484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1.9219901135079771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2.0560749517509107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2.2086984560054086</v>
      </c>
    </row>
    <row r="1642" spans="2:11" x14ac:dyDescent="0.3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0.57182935031241655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0.57114442582883707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0.57139975108003138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6.2555886270708547E-7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6.3769612692031377E-7</v>
      </c>
    </row>
    <row r="1643" spans="2:11" x14ac:dyDescent="0.3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8.4647389262416078E-2</v>
      </c>
      <c r="J1643" s="1">
        <f t="shared" si="1075"/>
        <v>0.10004611999534752</v>
      </c>
      <c r="K1643" s="1">
        <f t="shared" si="1075"/>
        <v>0.11456929282901339</v>
      </c>
    </row>
    <row r="1644" spans="2:11" x14ac:dyDescent="0.3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3.2220212819875665E-2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3.7412915243198057E-2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3.6977739363426292E-2</v>
      </c>
    </row>
    <row r="1645" spans="2:11" x14ac:dyDescent="0.3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5.2252374391606592E-2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6.2632324291381519E-2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7.7590660820126084E-2</v>
      </c>
    </row>
    <row r="1646" spans="2:11" x14ac:dyDescent="0.3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1.7480205093381931E-4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8.8046076793347908E-7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8.9264546100563953E-7</v>
      </c>
    </row>
    <row r="1647" spans="2:11" x14ac:dyDescent="0.3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5.2810197297694329E-3</v>
      </c>
      <c r="H1647" s="1">
        <f t="shared" si="1077"/>
        <v>2.7610572171347315E-2</v>
      </c>
      <c r="I1647" s="1">
        <f t="shared" si="1077"/>
        <v>2.5700868012305908E-2</v>
      </c>
      <c r="J1647" s="1">
        <f t="shared" si="1077"/>
        <v>3.6228525027424283E-2</v>
      </c>
      <c r="K1647" s="1">
        <f t="shared" si="1077"/>
        <v>0</v>
      </c>
    </row>
    <row r="1648" spans="2:11" x14ac:dyDescent="0.3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1.6633587725840311</v>
      </c>
      <c r="G1648" s="1">
        <f t="shared" ref="G1648:K1648" si="1079">G1647-G1649</f>
        <v>4.9904446179499769E-3</v>
      </c>
      <c r="H1648" s="1">
        <f t="shared" si="1079"/>
        <v>2.608859007583721E-2</v>
      </c>
      <c r="I1648" s="1">
        <f t="shared" si="1079"/>
        <v>2.4266831402562319E-2</v>
      </c>
      <c r="J1648" s="1">
        <f t="shared" si="1079"/>
        <v>1.9501509063188524E-2</v>
      </c>
      <c r="K1648" s="1">
        <f t="shared" si="1079"/>
        <v>0</v>
      </c>
    </row>
    <row r="1649" spans="2:11" x14ac:dyDescent="0.3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9.644899114432684E-2</v>
      </c>
      <c r="G1649" s="1">
        <f t="shared" ref="G1649:K1649" si="1080">SUM(G1650:G1651)</f>
        <v>2.9057511181945588E-4</v>
      </c>
      <c r="H1649" s="1">
        <f t="shared" si="1080"/>
        <v>1.5219820955101064E-3</v>
      </c>
      <c r="I1649" s="1">
        <f t="shared" si="1080"/>
        <v>1.4340366097435886E-3</v>
      </c>
      <c r="J1649" s="1">
        <f t="shared" si="1080"/>
        <v>1.6727015964235759E-2</v>
      </c>
      <c r="K1649" s="1">
        <f t="shared" si="1080"/>
        <v>0</v>
      </c>
    </row>
    <row r="1650" spans="2:11" x14ac:dyDescent="0.3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9.644899114432684E-2</v>
      </c>
      <c r="G1650" s="1">
        <f>[1]Transport!C$25/SUM([1]Transport!C$21,[1]Transport!C$25)*G1647*(G$34+G$598)/(G$34+G$598+G$37)</f>
        <v>2.9057511181945588E-4</v>
      </c>
      <c r="H1650" s="1">
        <f>[1]Transport!D$25/SUM([1]Transport!D$21,[1]Transport!D$25)*H1647*(H$34+H$598)/(H$34+H$598+H$37)</f>
        <v>1.5219820955101064E-3</v>
      </c>
      <c r="I1650" s="1">
        <f>[1]Transport!E$25/SUM([1]Transport!E$21,[1]Transport!E$25)*I1647*(I$34+I$598)/(I$34+I$598+I$37)</f>
        <v>1.4340366097435886E-3</v>
      </c>
      <c r="J1650" s="1">
        <f>[1]Transport!F$25/SUM([1]Transport!F$21,[1]Transport!F$25)*J1647*(J$34+J$598)/(J$34+J$598+J$37)</f>
        <v>1.3824207231173637E-2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2.9028087330621199E-3</v>
      </c>
      <c r="K1651" s="1">
        <f>(K$37+K$717)/([1]Transport!G$21+[1]Transport!G$25)*K1647</f>
        <v>0</v>
      </c>
    </row>
    <row r="1652" spans="2:11" x14ac:dyDescent="0.3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5.2810197297694329E-3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2.7610572171347315E-2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2.5700868012305908E-2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3.6228525027424283E-2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17.664132301731144</v>
      </c>
      <c r="G1653" s="1">
        <f t="shared" ref="G1653:K1653" si="1081">SUM(G1658:G1660)</f>
        <v>16.783995534717093</v>
      </c>
      <c r="H1653" s="1">
        <f t="shared" si="1081"/>
        <v>10.643692486331263</v>
      </c>
      <c r="I1653" s="1">
        <f t="shared" si="1081"/>
        <v>9.2366551134936792</v>
      </c>
      <c r="J1653" s="1">
        <f t="shared" si="1081"/>
        <v>16.42167172583731</v>
      </c>
      <c r="K1653" s="1">
        <f t="shared" si="1081"/>
        <v>16.453427777835884</v>
      </c>
    </row>
    <row r="1654" spans="2:11" x14ac:dyDescent="0.3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17.223036676340559</v>
      </c>
      <c r="G1654" s="1">
        <f t="shared" ref="G1654:K1654" si="1082">G1653-G1655</f>
        <v>16.334920508311178</v>
      </c>
      <c r="H1654" s="1">
        <f t="shared" si="1082"/>
        <v>10.292502294208605</v>
      </c>
      <c r="I1654" s="1">
        <f t="shared" si="1082"/>
        <v>8.8428447080128603</v>
      </c>
      <c r="J1654" s="1">
        <f t="shared" si="1082"/>
        <v>13.765406443117232</v>
      </c>
      <c r="K1654" s="1">
        <f t="shared" si="1082"/>
        <v>-2.1423652379035865</v>
      </c>
    </row>
    <row r="1655" spans="2:11" x14ac:dyDescent="0.3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0.44109562539058522</v>
      </c>
      <c r="G1655" s="1">
        <f t="shared" ref="G1655:K1655" si="1083">SUM(G1656:G1657)</f>
        <v>0.4490750264059144</v>
      </c>
      <c r="H1655" s="1">
        <f t="shared" si="1083"/>
        <v>0.35119019212265851</v>
      </c>
      <c r="I1655" s="1">
        <f t="shared" si="1083"/>
        <v>0.3938104054808193</v>
      </c>
      <c r="J1655" s="1">
        <f t="shared" si="1083"/>
        <v>2.6562652827200788</v>
      </c>
      <c r="K1655" s="1">
        <f t="shared" si="1083"/>
        <v>18.595793015739471</v>
      </c>
    </row>
    <row r="1656" spans="2:11" x14ac:dyDescent="0.3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0.44109562539058522</v>
      </c>
      <c r="G1656" s="1">
        <f>[1]Transport!C$26/SUM([1]Transport!C$22,[1]Transport!C$26)*G1653*(G$33+G$580)/(G$33+G$580+G$36)</f>
        <v>0.4490750264059144</v>
      </c>
      <c r="H1656" s="1">
        <f>[1]Transport!D$26/SUM([1]Transport!D$22,[1]Transport!D$26)*H1653*(H$33+H$580)/(H$33+H$580+H$36)</f>
        <v>0.35119019212265851</v>
      </c>
      <c r="I1656" s="1">
        <f>[1]Transport!E$26/SUM([1]Transport!E$22,[1]Transport!E$26)*I1653*(I$33+I$580)/(I$33+I$580+I$36)</f>
        <v>0.3938104054808193</v>
      </c>
      <c r="J1656" s="1">
        <f>[1]Transport!F$26/SUM([1]Transport!F$22,[1]Transport!F$26)*J1653*(J$33+J$580)/(J$33+J$580+J$36)</f>
        <v>0.88469922396926581</v>
      </c>
      <c r="K1656" s="1">
        <f>[1]Transport!G$26/SUM([1]Transport!G$22,[1]Transport!G$26)*K1653*(K$33+K$580)/(K$33+K$580+K$36)</f>
        <v>2.5705101443442948</v>
      </c>
    </row>
    <row r="1657" spans="2:11" x14ac:dyDescent="0.3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1.7715660587508131</v>
      </c>
      <c r="K1657" s="1">
        <f>(K$36+K$716)/([1]Transport!G$22+[1]Transport!G$26)*K1653</f>
        <v>16.025282871395177</v>
      </c>
    </row>
    <row r="1658" spans="2:11" x14ac:dyDescent="0.3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0.28373449539643569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0.10726822093622708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-5.3371504157179034E-2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0.11289246597157356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0.11159516035567475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0.11012535085196964</v>
      </c>
    </row>
    <row r="1660" spans="2:11" x14ac:dyDescent="0.3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16.676727313780866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10.697063990488441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9.1237626475221063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16.310076565481637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16.343302426983914</v>
      </c>
    </row>
    <row r="1661" spans="2:11" x14ac:dyDescent="0.3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0.21963676700103738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0.24435437904779142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0.26268666117711681</v>
      </c>
    </row>
    <row r="1663" spans="2:11" x14ac:dyDescent="0.3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2.555000312592844E-2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2.725500506659824E-2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2.9390746379189835E-2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3.2104984781408011E-2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3.4344742239551182E-2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3.6894170172056276E-2</v>
      </c>
    </row>
    <row r="1664" spans="2:11" x14ac:dyDescent="0.3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1.41092676653173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1.4092367898168101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1.40986677712138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1.54349849820118E-6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1.5734458783794699E-6</v>
      </c>
    </row>
    <row r="1665" spans="2:11" x14ac:dyDescent="0.3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5.3368562432344906E-4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6.712581781054683E-4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7.1441278581529097E-4</v>
      </c>
    </row>
    <row r="1666" spans="2:11" x14ac:dyDescent="0.3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4.5248707340807102E-4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4.5702011569610367E-4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4.6043072685078166E-4</v>
      </c>
    </row>
    <row r="1667" spans="2:11" x14ac:dyDescent="0.3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3.1350367830522202E-4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1.57908724683722E-6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1.6009402289775099E-6</v>
      </c>
    </row>
    <row r="1668" spans="2:11" x14ac:dyDescent="0.3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4.7867810761712303E-3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2.5026561371668098E-2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2.3295582091652299E-2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3.28379795745323E-2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1.1499968740715557E-3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4.3476602515855997E-4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-2.1631864979792658E-4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4.5756150584420657E-4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4.5230343032922682E-4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4.463461838112102E-4</v>
      </c>
    </row>
    <row r="1671" spans="2:11" x14ac:dyDescent="0.3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16.481105636032499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10.571585078143899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9.0167389058188103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16.118755781618599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16.151591896460801</v>
      </c>
    </row>
    <row r="1672" spans="2:11" x14ac:dyDescent="0.3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2.5272641700947229E-2</v>
      </c>
      <c r="J1673" s="7">
        <f t="shared" si="1087"/>
        <v>2.5236122307341281E-2</v>
      </c>
      <c r="K1673" s="7">
        <f t="shared" si="1087"/>
        <v>2.5199602913735308E-2</v>
      </c>
    </row>
    <row r="1674" spans="2:11" x14ac:dyDescent="0.3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1.6704032219401303E-2</v>
      </c>
      <c r="G1674" s="7">
        <f t="shared" ref="G1674:K1674" si="1088">IFERROR(G1663/G1641,"-")</f>
        <v>1.6704032219401296E-2</v>
      </c>
      <c r="H1674" s="7">
        <f t="shared" si="1088"/>
        <v>1.670403221940131E-2</v>
      </c>
      <c r="I1674" s="7">
        <f t="shared" si="1088"/>
        <v>1.67040322194013E-2</v>
      </c>
      <c r="J1674" s="7">
        <f t="shared" si="1088"/>
        <v>1.67040322194013E-2</v>
      </c>
      <c r="K1674" s="7">
        <f t="shared" si="1088"/>
        <v>1.670403221940131E-2</v>
      </c>
    </row>
    <row r="1675" spans="2:11" x14ac:dyDescent="0.3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2.4673913043478377</v>
      </c>
      <c r="H1675">
        <f t="shared" si="1089"/>
        <v>2.4673913043478359</v>
      </c>
      <c r="I1675">
        <f t="shared" si="1089"/>
        <v>2.4673913043478231</v>
      </c>
      <c r="J1675">
        <f t="shared" si="1089"/>
        <v>2.4673913043478288</v>
      </c>
      <c r="K1675">
        <f t="shared" si="1089"/>
        <v>2.4673913043478262</v>
      </c>
    </row>
    <row r="1676" spans="2:11" x14ac:dyDescent="0.3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1.656369023094207E-2</v>
      </c>
      <c r="J1676">
        <f t="shared" si="1090"/>
        <v>1.7941883805152232E-2</v>
      </c>
      <c r="K1676">
        <f t="shared" si="1090"/>
        <v>1.9320077379362401E-2</v>
      </c>
    </row>
    <row r="1677" spans="2:11" x14ac:dyDescent="0.3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>
        <f t="shared" si="1091"/>
        <v>8.6596461630029774E-3</v>
      </c>
      <c r="J1677">
        <f t="shared" si="1091"/>
        <v>7.2968729943651738E-3</v>
      </c>
      <c r="K1677">
        <f t="shared" si="1091"/>
        <v>5.9340998257273701E-3</v>
      </c>
    </row>
    <row r="1678" spans="2:11" x14ac:dyDescent="0.3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1.7934782608695801</v>
      </c>
      <c r="J1678">
        <f t="shared" si="1092"/>
        <v>1.7934782608695676</v>
      </c>
      <c r="K1678">
        <f t="shared" si="1092"/>
        <v>1.7934782608695701</v>
      </c>
    </row>
    <row r="1679" spans="2:11" x14ac:dyDescent="0.3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0.90641226905248073</v>
      </c>
      <c r="H1679" s="4">
        <f t="shared" si="1093"/>
        <v>0.90641226905247707</v>
      </c>
      <c r="I1679" s="4">
        <f t="shared" si="1093"/>
        <v>0.90641226905247219</v>
      </c>
      <c r="J1679" s="4">
        <f t="shared" si="1093"/>
        <v>0.90641226905248262</v>
      </c>
      <c r="K1679" s="4" t="str">
        <f t="shared" si="1093"/>
        <v>-</v>
      </c>
    </row>
    <row r="1680" spans="2:11" x14ac:dyDescent="0.3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4.0530738867855052E-3</v>
      </c>
      <c r="G1681" s="1">
        <f t="shared" si="1094"/>
        <v>4.0530738867855035E-3</v>
      </c>
      <c r="H1681">
        <f t="shared" si="1094"/>
        <v>4.0530738867855087E-3</v>
      </c>
      <c r="I1681">
        <f t="shared" si="1094"/>
        <v>4.0530738867855104E-3</v>
      </c>
      <c r="J1681">
        <f t="shared" si="1094"/>
        <v>4.0530738867855095E-3</v>
      </c>
      <c r="K1681">
        <f t="shared" si="1094"/>
        <v>4.0530738867855069E-3</v>
      </c>
    </row>
    <row r="1682" spans="2:11" x14ac:dyDescent="0.3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0.98826978015124622</v>
      </c>
      <c r="H1682" s="4">
        <f t="shared" si="1094"/>
        <v>0.98826978015125322</v>
      </c>
      <c r="I1682" s="4">
        <f t="shared" si="1094"/>
        <v>0.98826978015124467</v>
      </c>
      <c r="J1682" s="4">
        <f t="shared" si="1094"/>
        <v>0.98826978015125044</v>
      </c>
      <c r="K1682" s="4">
        <f t="shared" si="1094"/>
        <v>0.988269780151251</v>
      </c>
    </row>
    <row r="1683" spans="2:11" x14ac:dyDescent="0.3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35.464682182115148</v>
      </c>
      <c r="G1683" s="3">
        <f t="shared" ref="G1683:K1683" si="1095">SUM(G1684:G1686,G1689:G1691,-G1696)</f>
        <v>32.476384359001443</v>
      </c>
      <c r="H1683" s="3">
        <f t="shared" si="1095"/>
        <v>30.197956513057118</v>
      </c>
      <c r="I1683" s="3">
        <f t="shared" si="1095"/>
        <v>24.23223090737152</v>
      </c>
      <c r="J1683" s="3">
        <f t="shared" si="1095"/>
        <v>13.956440882132116</v>
      </c>
      <c r="K1683" s="3">
        <f t="shared" si="1095"/>
        <v>-1.4251826933399461E-2</v>
      </c>
    </row>
    <row r="1684" spans="2:11" x14ac:dyDescent="0.3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2.9399279451395879</v>
      </c>
      <c r="G1684" s="1">
        <f>[1]Summary!C53+[1]Summary!C59</f>
        <v>2.5186371595609023</v>
      </c>
      <c r="H1684" s="1">
        <f>[1]Summary!D53+[1]Summary!D59</f>
        <v>2.4108113718339084</v>
      </c>
      <c r="I1684" s="1">
        <f>[1]Summary!E53+[1]Summary!E59</f>
        <v>2.3130215930828446</v>
      </c>
      <c r="J1684" s="1">
        <f>[1]Summary!F53+[1]Summary!F59</f>
        <v>0.74554168520987707</v>
      </c>
      <c r="K1684" s="1">
        <f>[1]Summary!G53+[1]Summary!G59</f>
        <v>-2.6127413469943539</v>
      </c>
    </row>
    <row r="1685" spans="2:11" x14ac:dyDescent="0.3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-4.336922809928824E-2</v>
      </c>
    </row>
    <row r="1686" spans="2:11" x14ac:dyDescent="0.3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6.6905396716215675</v>
      </c>
      <c r="G1686" s="1">
        <f>[1]Summary!C55+[1]Summary!C60</f>
        <v>6.0129893350195509</v>
      </c>
      <c r="H1686" s="1">
        <f>[1]Summary!D55+[1]Summary!D60</f>
        <v>5.5822907053011583</v>
      </c>
      <c r="I1686" s="1">
        <f>[1]Summary!E55+[1]Summary!E60</f>
        <v>4.8569727015046738</v>
      </c>
      <c r="J1686" s="1">
        <f>[1]Summary!F55+[1]Summary!F60</f>
        <v>3.550538371563337</v>
      </c>
      <c r="K1686" s="1">
        <f>[1]Summary!G55+[1]Summary!G60</f>
        <v>-0.22063995831389338</v>
      </c>
    </row>
    <row r="1687" spans="2:11" x14ac:dyDescent="0.3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4.6011928711369272</v>
      </c>
      <c r="G1687" s="1">
        <f t="shared" ref="G1687:K1687" si="1100">G1686-G1688</f>
        <v>3.9019761651454705</v>
      </c>
      <c r="H1687" s="1">
        <f t="shared" si="1100"/>
        <v>3.4800212342398984</v>
      </c>
      <c r="I1687" s="1">
        <f t="shared" si="1100"/>
        <v>2.7633152887061136</v>
      </c>
      <c r="J1687" s="1">
        <f t="shared" si="1100"/>
        <v>1.5021377673152827</v>
      </c>
      <c r="K1687" s="1">
        <f t="shared" si="1100"/>
        <v>-1.2525005365699433</v>
      </c>
    </row>
    <row r="1688" spans="2:11" x14ac:dyDescent="0.3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2.0936574127985601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2.0484006042480543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1.0318605782560499</v>
      </c>
    </row>
    <row r="1689" spans="2:11" x14ac:dyDescent="0.3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3.9120223584302805</v>
      </c>
      <c r="G1689" s="1">
        <f>[1]Summary!C56</f>
        <v>3.3605589764033104</v>
      </c>
      <c r="H1689" s="1">
        <f>[1]Summary!D56</f>
        <v>3.52397042981316</v>
      </c>
      <c r="I1689" s="1">
        <f>[1]Summary!E56</f>
        <v>3.0490033904934699</v>
      </c>
      <c r="J1689" s="1">
        <f>[1]Summary!F56</f>
        <v>2.016981158699314</v>
      </c>
      <c r="K1689" s="1">
        <f>[1]Summary!G56</f>
        <v>0.72788291097999958</v>
      </c>
    </row>
    <row r="1690" spans="2:11" x14ac:dyDescent="0.3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7.3708880800710563</v>
      </c>
      <c r="G1690" s="1">
        <f>[1]Summary!C57</f>
        <v>6.5831355458306913</v>
      </c>
      <c r="H1690" s="1">
        <f>[1]Summary!D57</f>
        <v>6.3500426662037821</v>
      </c>
      <c r="I1690" s="1">
        <f>[1]Summary!E57</f>
        <v>5.8576059946958736</v>
      </c>
      <c r="J1690" s="1">
        <f>[1]Summary!F57</f>
        <v>4.0975570251507705</v>
      </c>
      <c r="K1690" s="1">
        <f>[1]Summary!G57</f>
        <v>1.3485871999719961</v>
      </c>
    </row>
    <row r="1691" spans="2:11" x14ac:dyDescent="0.3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14.551304126852656</v>
      </c>
      <c r="G1691" s="1">
        <f>[1]Summary!C58</f>
        <v>14.00106334218699</v>
      </c>
      <c r="H1691" s="1">
        <f>[1]Summary!D58</f>
        <v>12.33084133990511</v>
      </c>
      <c r="I1691" s="1">
        <f>[1]Summary!E58</f>
        <v>8.1556272275946604</v>
      </c>
      <c r="J1691" s="1">
        <f>[1]Summary!F58</f>
        <v>3.5473220804253884</v>
      </c>
      <c r="K1691" s="1">
        <f>[1]Summary!G58</f>
        <v>0.80575682504409873</v>
      </c>
    </row>
    <row r="1692" spans="2:11" x14ac:dyDescent="0.3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1.5792299742053237</v>
      </c>
      <c r="K1692" s="1">
        <f>-[1]Summary!G59</f>
        <v>4.9605182614101411</v>
      </c>
    </row>
    <row r="1693" spans="2:11" x14ac:dyDescent="0.3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0.52539644576230615</v>
      </c>
      <c r="K1693" s="1">
        <f>-[1]Summary!G60</f>
        <v>3.3845048914484281</v>
      </c>
    </row>
    <row r="1694" spans="2:11" x14ac:dyDescent="0.3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3.6126104398832071E-2</v>
      </c>
    </row>
    <row r="1695" spans="2:11" x14ac:dyDescent="0.3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5.6104352168847953E-3</v>
      </c>
      <c r="K1695" s="1">
        <f>-[1]Summary!G62</f>
        <v>7.243123700456172E-3</v>
      </c>
    </row>
    <row r="1696" spans="2:11" x14ac:dyDescent="0.3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1.4994389165713347E-3</v>
      </c>
      <c r="K1696" s="1">
        <f>-[1]Summary!G63</f>
        <v>1.9728229521958431E-2</v>
      </c>
    </row>
    <row r="1697" spans="2:11" x14ac:dyDescent="0.3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2.0947899516968844</v>
      </c>
      <c r="K1697" s="3">
        <f t="shared" si="1101"/>
        <v>8.393255602139158</v>
      </c>
    </row>
    <row r="1698" spans="2:11" x14ac:dyDescent="0.3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0.83331735423152076</v>
      </c>
      <c r="K1698" s="1">
        <f>[1]Summary!C$77</f>
        <v>1.9047412583548275</v>
      </c>
    </row>
    <row r="1699" spans="2:11" x14ac:dyDescent="0.3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0.27233809660762975</v>
      </c>
      <c r="K1699" s="1">
        <f>[1]Summary!C$78</f>
        <v>0.69133863269177198</v>
      </c>
    </row>
    <row r="1700" spans="2:11" x14ac:dyDescent="0.3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0.98913450085773369</v>
      </c>
      <c r="K1700" s="1">
        <f>[1]Summary!C$79</f>
        <v>5.7971757110925584</v>
      </c>
    </row>
    <row r="1701" spans="2:11" x14ac:dyDescent="0.3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1.2049261711219362E-2</v>
      </c>
      <c r="K1702" s="1">
        <f t="shared" si="1105"/>
        <v>0.14369589604756317</v>
      </c>
    </row>
    <row r="1703" spans="2:11" x14ac:dyDescent="0.3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2.0792219643122525E-3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1.7952688864982167E-2</v>
      </c>
    </row>
    <row r="1704" spans="2:11" x14ac:dyDescent="0.3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9.9700397469071091E-3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0.125743207182581</v>
      </c>
    </row>
    <row r="1705" spans="2:11" x14ac:dyDescent="0.3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1.4994389165713347E-3</v>
      </c>
      <c r="K1705" s="1">
        <f t="shared" si="1106"/>
        <v>1.9728229521958431E-2</v>
      </c>
    </row>
    <row r="1706" spans="2:11" x14ac:dyDescent="0.3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977.59480599741732</v>
      </c>
      <c r="G1706" s="3">
        <f t="shared" ref="G1706:K1706" si="1107">SUM(G1707:G1708,G1725,G1734:G1735,G1736,G1737,G1742,G1745,,G1750:G1753,G1746)</f>
        <v>962.53042912179365</v>
      </c>
      <c r="H1706" s="3">
        <f t="shared" si="1107"/>
        <v>911.40651359734147</v>
      </c>
      <c r="I1706" s="3">
        <f t="shared" si="1107"/>
        <v>863.17882087885016</v>
      </c>
      <c r="J1706" s="3">
        <f t="shared" si="1107"/>
        <v>730.28789049273246</v>
      </c>
      <c r="K1706" s="3">
        <f t="shared" si="1107"/>
        <v>656.18723446415856</v>
      </c>
    </row>
    <row r="1707" spans="2:11" x14ac:dyDescent="0.3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3.6612843325246067</v>
      </c>
      <c r="G1707" s="1">
        <f t="shared" ref="G1707:K1707" si="1109">G21</f>
        <v>3.5659190250996158</v>
      </c>
      <c r="H1707" s="1">
        <f t="shared" si="1109"/>
        <v>0.42756863210826962</v>
      </c>
      <c r="I1707" s="1">
        <f t="shared" si="1109"/>
        <v>0.13249742840060902</v>
      </c>
      <c r="J1707" s="1">
        <f t="shared" si="1109"/>
        <v>8.2337867418338304E-2</v>
      </c>
      <c r="K1707" s="1">
        <f t="shared" si="1109"/>
        <v>2.7570195085192081E-2</v>
      </c>
    </row>
    <row r="1708" spans="2:11" x14ac:dyDescent="0.3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316.18489763480937</v>
      </c>
      <c r="G1708" s="1">
        <f t="shared" si="1113"/>
        <v>288.84439876517979</v>
      </c>
      <c r="H1708" s="1">
        <f t="shared" si="1113"/>
        <v>249.94770844310941</v>
      </c>
      <c r="I1708" s="1">
        <f t="shared" si="1113"/>
        <v>175.8174869106993</v>
      </c>
      <c r="J1708" s="1">
        <f t="shared" si="1113"/>
        <v>85.259171866307824</v>
      </c>
      <c r="K1708" s="1">
        <f t="shared" si="1113"/>
        <v>25.993237809404281</v>
      </c>
    </row>
    <row r="1709" spans="2:11" x14ac:dyDescent="0.3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309.01083490493517</v>
      </c>
      <c r="G1709" s="1">
        <f t="shared" si="1113"/>
        <v>281.51350669086366</v>
      </c>
      <c r="H1709" s="1">
        <f t="shared" si="1113"/>
        <v>243.07958092487422</v>
      </c>
      <c r="I1709" s="1">
        <f t="shared" si="1113"/>
        <v>170.15521816999819</v>
      </c>
      <c r="J1709" s="1">
        <f t="shared" si="1113"/>
        <v>75.318144332313381</v>
      </c>
      <c r="K1709" s="1">
        <f t="shared" si="1113"/>
        <v>0</v>
      </c>
    </row>
    <row r="1710" spans="2:11" x14ac:dyDescent="0.3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106.86755728308853</v>
      </c>
      <c r="G1710" s="1">
        <f t="shared" si="1113"/>
        <v>91.248532128272771</v>
      </c>
      <c r="H1710" s="1">
        <f t="shared" si="1113"/>
        <v>79.798218406923681</v>
      </c>
      <c r="I1710" s="1">
        <f t="shared" si="1113"/>
        <v>64.56532290326939</v>
      </c>
      <c r="J1710" s="1">
        <f t="shared" si="1113"/>
        <v>31.662979714050735</v>
      </c>
      <c r="K1710" s="1">
        <f t="shared" si="1113"/>
        <v>0</v>
      </c>
    </row>
    <row r="1711" spans="2:11" x14ac:dyDescent="0.3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2.7770534256317521</v>
      </c>
      <c r="G1711" s="1">
        <f t="shared" si="1113"/>
        <v>5.0827115616785226E-2</v>
      </c>
      <c r="H1711" s="1">
        <f t="shared" si="1113"/>
        <v>8.02133989400622E-2</v>
      </c>
      <c r="I1711" s="1">
        <f t="shared" si="1113"/>
        <v>7.4709670211417709E-2</v>
      </c>
      <c r="J1711" s="1">
        <f t="shared" si="1113"/>
        <v>8.7254170909108461E-2</v>
      </c>
      <c r="K1711" s="1">
        <f t="shared" si="1113"/>
        <v>0</v>
      </c>
    </row>
    <row r="1712" spans="2:11" x14ac:dyDescent="0.3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118.00886505556267</v>
      </c>
      <c r="G1712" s="1">
        <f t="shared" si="1113"/>
        <v>109.72849675832857</v>
      </c>
      <c r="H1712" s="1">
        <f t="shared" si="1113"/>
        <v>88.40439807703406</v>
      </c>
      <c r="I1712" s="1">
        <f t="shared" si="1113"/>
        <v>61.643353748508623</v>
      </c>
      <c r="J1712" s="1">
        <f t="shared" si="1113"/>
        <v>35.593740708077348</v>
      </c>
      <c r="K1712" s="1">
        <f t="shared" si="1113"/>
        <v>0</v>
      </c>
    </row>
    <row r="1713" spans="2:11" x14ac:dyDescent="0.3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80.247973774273021</v>
      </c>
      <c r="G1713" s="1">
        <f t="shared" si="1113"/>
        <v>79.080435805091795</v>
      </c>
      <c r="H1713" s="1">
        <f t="shared" si="1113"/>
        <v>72.947791882660738</v>
      </c>
      <c r="I1713" s="1">
        <f t="shared" si="1113"/>
        <v>41.555778388891497</v>
      </c>
      <c r="J1713" s="1">
        <f t="shared" si="1113"/>
        <v>6.5105725796221225</v>
      </c>
      <c r="K1713" s="1">
        <f t="shared" si="1113"/>
        <v>0</v>
      </c>
    </row>
    <row r="1714" spans="2:11" x14ac:dyDescent="0.3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2.3160534591172448</v>
      </c>
      <c r="J1714" s="1">
        <f t="shared" si="1113"/>
        <v>1.4635971596540751</v>
      </c>
      <c r="K1714" s="1">
        <f t="shared" si="1113"/>
        <v>0</v>
      </c>
    </row>
    <row r="1715" spans="2:11" x14ac:dyDescent="0.3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7.1740627298741977</v>
      </c>
      <c r="G1715" s="1">
        <f t="shared" si="1113"/>
        <v>7.330892074316111</v>
      </c>
      <c r="H1715" s="1">
        <f t="shared" si="1113"/>
        <v>6.8681275182351857</v>
      </c>
      <c r="I1715" s="1">
        <f t="shared" si="1113"/>
        <v>5.6622687407011014</v>
      </c>
      <c r="J1715" s="1">
        <f t="shared" si="1113"/>
        <v>9.9410275339944434</v>
      </c>
      <c r="K1715" s="1">
        <f t="shared" si="1113"/>
        <v>25.993237809404281</v>
      </c>
    </row>
    <row r="1716" spans="2:11" x14ac:dyDescent="0.3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2.7395263210464047</v>
      </c>
      <c r="G1716" s="1">
        <f t="shared" si="1113"/>
        <v>2.7482463479568855</v>
      </c>
      <c r="H1716" s="1">
        <f t="shared" si="1113"/>
        <v>2.7257254219945395</v>
      </c>
      <c r="I1716" s="1">
        <f t="shared" si="1113"/>
        <v>3.2142737038310116</v>
      </c>
      <c r="J1716" s="1">
        <f t="shared" si="1113"/>
        <v>4.9000535147789748</v>
      </c>
      <c r="K1716" s="1">
        <f t="shared" si="1113"/>
        <v>21.27746963317556</v>
      </c>
    </row>
    <row r="1717" spans="2:11" x14ac:dyDescent="0.3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4.4345364088277934</v>
      </c>
      <c r="G1717" s="1">
        <f t="shared" si="1113"/>
        <v>4.5826457263592255</v>
      </c>
      <c r="H1717" s="1">
        <f t="shared" si="1113"/>
        <v>4.1424020962406463</v>
      </c>
      <c r="I1717" s="1">
        <f t="shared" si="1113"/>
        <v>2.4479950368700893</v>
      </c>
      <c r="J1717" s="1">
        <f t="shared" si="1113"/>
        <v>5.0409740192154686</v>
      </c>
      <c r="K1717" s="1">
        <f t="shared" si="1113"/>
        <v>4.7157681762287211</v>
      </c>
    </row>
    <row r="1718" spans="2:11" x14ac:dyDescent="0.3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7.1740627298741977</v>
      </c>
      <c r="G1718" s="1">
        <f t="shared" si="1113"/>
        <v>7.330892074316111</v>
      </c>
      <c r="H1718" s="1">
        <f t="shared" si="1113"/>
        <v>6.8681275182351857</v>
      </c>
      <c r="I1718" s="1">
        <f t="shared" si="1113"/>
        <v>5.6622687407011014</v>
      </c>
      <c r="J1718" s="1">
        <f t="shared" si="1113"/>
        <v>7.7969194301902371</v>
      </c>
      <c r="K1718" s="1">
        <f t="shared" si="1113"/>
        <v>9.6158216910076959</v>
      </c>
    </row>
    <row r="1719" spans="2:11" x14ac:dyDescent="0.3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2.7395263210464047</v>
      </c>
      <c r="G1719" s="1">
        <f t="shared" si="1113"/>
        <v>2.7482463479568855</v>
      </c>
      <c r="H1719" s="1">
        <f t="shared" si="1113"/>
        <v>2.7257254219945395</v>
      </c>
      <c r="I1719" s="1">
        <f t="shared" si="1113"/>
        <v>3.2142737038310116</v>
      </c>
      <c r="J1719" s="1">
        <f t="shared" si="1113"/>
        <v>3.2142737038310116</v>
      </c>
      <c r="K1719" s="1">
        <f t="shared" si="1113"/>
        <v>4.9000535147789748</v>
      </c>
    </row>
    <row r="1720" spans="2:11" x14ac:dyDescent="0.3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4.4345364088277934</v>
      </c>
      <c r="G1720" s="1">
        <f t="shared" si="1113"/>
        <v>4.5826457263592255</v>
      </c>
      <c r="H1720" s="1">
        <f t="shared" si="1113"/>
        <v>4.1424020962406463</v>
      </c>
      <c r="I1720" s="1">
        <f t="shared" si="1113"/>
        <v>2.4479950368700893</v>
      </c>
      <c r="J1720" s="1">
        <f t="shared" si="1113"/>
        <v>4.5826457263592255</v>
      </c>
      <c r="K1720" s="1">
        <f t="shared" si="1113"/>
        <v>4.7157681762287211</v>
      </c>
    </row>
    <row r="1721" spans="2:11" x14ac:dyDescent="0.3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2.1441081038042062</v>
      </c>
      <c r="K1721" s="1">
        <f t="shared" si="1113"/>
        <v>16.377416118396585</v>
      </c>
    </row>
    <row r="1722" spans="2:11" x14ac:dyDescent="0.3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1.6857798109479631</v>
      </c>
      <c r="K1722" s="1">
        <f t="shared" si="1113"/>
        <v>16.377416118396585</v>
      </c>
    </row>
    <row r="1723" spans="2:11" x14ac:dyDescent="0.3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0.4583282928562431</v>
      </c>
      <c r="K1723" s="1">
        <f t="shared" si="1113"/>
        <v>0</v>
      </c>
    </row>
    <row r="1724" spans="2:11" x14ac:dyDescent="0.3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127.43238779858022</v>
      </c>
      <c r="G1725" s="1">
        <f t="shared" si="1113"/>
        <v>107.2373638339688</v>
      </c>
      <c r="H1725" s="1">
        <f t="shared" si="1113"/>
        <v>123.68577083561519</v>
      </c>
      <c r="I1725" s="1">
        <f t="shared" si="1113"/>
        <v>117.48589635902168</v>
      </c>
      <c r="J1725" s="1">
        <f t="shared" si="1113"/>
        <v>96.2042580922041</v>
      </c>
      <c r="K1725" s="1">
        <f t="shared" si="1113"/>
        <v>57.183821326694087</v>
      </c>
    </row>
    <row r="1726" spans="2:11" x14ac:dyDescent="0.3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127.43238779858022</v>
      </c>
      <c r="G1726" s="1">
        <f t="shared" si="1113"/>
        <v>106.7204250140235</v>
      </c>
      <c r="H1726" s="1">
        <f t="shared" si="1113"/>
        <v>122.51822047321478</v>
      </c>
      <c r="I1726" s="1">
        <f t="shared" si="1113"/>
        <v>113.23540651805446</v>
      </c>
      <c r="J1726" s="1">
        <f t="shared" si="1113"/>
        <v>88.09958752337657</v>
      </c>
      <c r="K1726" s="1">
        <f t="shared" si="1113"/>
        <v>41.5322495409266</v>
      </c>
    </row>
    <row r="1727" spans="2:11" x14ac:dyDescent="0.3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127.43238779858022</v>
      </c>
      <c r="G1727" s="1">
        <f t="shared" si="1113"/>
        <v>106.7204250140235</v>
      </c>
      <c r="H1727" s="1">
        <f t="shared" si="1113"/>
        <v>122.51822047321478</v>
      </c>
      <c r="I1727" s="1">
        <f t="shared" si="1113"/>
        <v>113.11826528529949</v>
      </c>
      <c r="J1727" s="1">
        <f t="shared" si="1113"/>
        <v>87.974940898652662</v>
      </c>
      <c r="K1727" s="1">
        <f t="shared" si="1113"/>
        <v>41.466636872076656</v>
      </c>
    </row>
    <row r="1728" spans="2:11" x14ac:dyDescent="0.3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0.11714123275497774</v>
      </c>
      <c r="J1728" s="1">
        <f t="shared" si="1113"/>
        <v>0.12464662472390381</v>
      </c>
      <c r="K1728" s="1">
        <f t="shared" si="1113"/>
        <v>6.5612668849941005E-2</v>
      </c>
    </row>
    <row r="1729" spans="2:11" x14ac:dyDescent="0.3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0.51693881994529545</v>
      </c>
      <c r="H1729" s="1">
        <f t="shared" si="1113"/>
        <v>1.1675503624003982</v>
      </c>
      <c r="I1729" s="1">
        <f t="shared" si="1113"/>
        <v>4.2504898409672167</v>
      </c>
      <c r="J1729" s="1">
        <f t="shared" si="1113"/>
        <v>8.1046705688275296</v>
      </c>
      <c r="K1729" s="1">
        <f t="shared" si="1113"/>
        <v>15.651571785767487</v>
      </c>
    </row>
    <row r="1730" spans="2:11" x14ac:dyDescent="0.3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0.51693881994529545</v>
      </c>
      <c r="H1730" s="1">
        <f t="shared" si="1113"/>
        <v>1.1675503624003982</v>
      </c>
      <c r="I1730" s="1">
        <f t="shared" si="1113"/>
        <v>4.2504898409672167</v>
      </c>
      <c r="J1730" s="1">
        <f t="shared" si="1113"/>
        <v>4.2504898409672167</v>
      </c>
      <c r="K1730" s="1">
        <f t="shared" si="1113"/>
        <v>8.1046705688275296</v>
      </c>
    </row>
    <row r="1731" spans="2:11" x14ac:dyDescent="0.3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0.51693881994529545</v>
      </c>
      <c r="H1731" s="1">
        <f t="shared" si="1113"/>
        <v>1.1675503624003982</v>
      </c>
      <c r="I1731" s="1">
        <f t="shared" si="1113"/>
        <v>4.2504898409672167</v>
      </c>
      <c r="J1731" s="1">
        <f t="shared" si="1113"/>
        <v>4.2504898409672167</v>
      </c>
      <c r="K1731" s="1">
        <f t="shared" si="1113"/>
        <v>8.1046705688275296</v>
      </c>
    </row>
    <row r="1732" spans="2:11" x14ac:dyDescent="0.3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3.8541807278603128</v>
      </c>
      <c r="K1732" s="1">
        <f t="shared" si="1113"/>
        <v>7.5469012169399576</v>
      </c>
    </row>
    <row r="1733" spans="2:11" x14ac:dyDescent="0.3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3.8541807278603128</v>
      </c>
      <c r="K1733" s="1">
        <f t="shared" si="1113"/>
        <v>7.5469012169399576</v>
      </c>
    </row>
    <row r="1734" spans="2:11" x14ac:dyDescent="0.3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250.95273124002728</v>
      </c>
      <c r="G1734" s="1">
        <f t="shared" si="1113"/>
        <v>252.40820630551619</v>
      </c>
      <c r="H1734" s="1">
        <f t="shared" si="1113"/>
        <v>199.69321234720354</v>
      </c>
      <c r="I1734" s="1">
        <f t="shared" si="1113"/>
        <v>206.53942318472156</v>
      </c>
      <c r="J1734" s="1">
        <f t="shared" si="1113"/>
        <v>98.944062969538535</v>
      </c>
      <c r="K1734" s="1">
        <f t="shared" si="1113"/>
        <v>0</v>
      </c>
    </row>
    <row r="1735" spans="2:11" x14ac:dyDescent="0.3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-20.009998996385207</v>
      </c>
      <c r="G1735" s="1">
        <f t="shared" ref="G1735:K1735" si="1114">-G56+G49</f>
        <v>15.899122328876082</v>
      </c>
      <c r="H1735" s="1">
        <f t="shared" si="1114"/>
        <v>-4.1642553645000646</v>
      </c>
      <c r="I1735" s="1">
        <f t="shared" si="1114"/>
        <v>-5.1915014888327136</v>
      </c>
      <c r="J1735" s="1">
        <f t="shared" si="1114"/>
        <v>8.4104362955486263</v>
      </c>
      <c r="K1735" s="1">
        <f t="shared" si="1114"/>
        <v>-7.3039108638315717</v>
      </c>
    </row>
    <row r="1736" spans="2:11" x14ac:dyDescent="0.3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8.2527055752687026</v>
      </c>
      <c r="K1736" s="1">
        <f t="shared" si="1115"/>
        <v>8.2569744169475605</v>
      </c>
    </row>
    <row r="1737" spans="2:11" x14ac:dyDescent="0.3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44.771479345929876</v>
      </c>
      <c r="G1737" s="1">
        <f t="shared" ref="G1737:K1737" si="1116">G3</f>
        <v>47.254329497841276</v>
      </c>
      <c r="H1737" s="1">
        <f t="shared" si="1116"/>
        <v>47.337107903178023</v>
      </c>
      <c r="I1737" s="1">
        <f t="shared" si="1116"/>
        <v>48.680897175871657</v>
      </c>
      <c r="J1737" s="1">
        <f t="shared" si="1116"/>
        <v>50.869092114500269</v>
      </c>
      <c r="K1737" s="1">
        <f t="shared" si="1116"/>
        <v>63.766363052028616</v>
      </c>
    </row>
    <row r="1738" spans="2:11" x14ac:dyDescent="0.3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10.182662751380146</v>
      </c>
      <c r="G1738" s="1">
        <f t="shared" ref="G1738:K1738" si="1118">G4</f>
        <v>11.153161156635324</v>
      </c>
      <c r="H1738" s="1">
        <f t="shared" si="1118"/>
        <v>12.609147550116685</v>
      </c>
      <c r="I1738" s="1">
        <f t="shared" si="1118"/>
        <v>15.035736951774055</v>
      </c>
      <c r="J1738" s="1">
        <f t="shared" si="1118"/>
        <v>17.462744785033426</v>
      </c>
      <c r="K1738" s="1">
        <f t="shared" si="1118"/>
        <v>17.464067862512948</v>
      </c>
    </row>
    <row r="1739" spans="2:11" x14ac:dyDescent="0.3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7.4595380026560338</v>
      </c>
      <c r="G1739" s="1">
        <f t="shared" ref="G1739:K1739" si="1120">G5</f>
        <v>8.0032350485518382</v>
      </c>
      <c r="H1739" s="1">
        <f t="shared" si="1120"/>
        <v>8.8190487165448861</v>
      </c>
      <c r="I1739" s="1">
        <f t="shared" si="1120"/>
        <v>10.178673109613605</v>
      </c>
      <c r="J1739" s="1">
        <f t="shared" si="1120"/>
        <v>10.231604721585933</v>
      </c>
      <c r="K1739" s="1">
        <f t="shared" si="1120"/>
        <v>7.6187200861638713</v>
      </c>
    </row>
    <row r="1740" spans="2:11" x14ac:dyDescent="0.3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2.6228382246258759</v>
      </c>
      <c r="G1740" s="1">
        <f t="shared" ref="G1740:K1740" si="1122">G6</f>
        <v>3.2650407474674181</v>
      </c>
      <c r="H1740" s="1">
        <f t="shared" si="1122"/>
        <v>4.2289132923292483</v>
      </c>
      <c r="I1740" s="1">
        <f t="shared" si="1122"/>
        <v>5.8351986096709023</v>
      </c>
      <c r="J1740" s="1">
        <f t="shared" si="1122"/>
        <v>6.3813719089813938</v>
      </c>
      <c r="K1740" s="1">
        <f t="shared" si="1122"/>
        <v>4.2618160133285947</v>
      </c>
    </row>
    <row r="1741" spans="2:11" x14ac:dyDescent="0.3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24.506440367267817</v>
      </c>
      <c r="G1741" s="1">
        <f t="shared" ref="G1741:K1741" si="1124">G7</f>
        <v>24.832892545186695</v>
      </c>
      <c r="H1741" s="1">
        <f t="shared" si="1124"/>
        <v>21.679998344187201</v>
      </c>
      <c r="I1741" s="1">
        <f t="shared" si="1124"/>
        <v>17.631288504813092</v>
      </c>
      <c r="J1741" s="1">
        <f t="shared" si="1124"/>
        <v>16.793370698899516</v>
      </c>
      <c r="K1741" s="1">
        <f t="shared" si="1124"/>
        <v>34.421759090023201</v>
      </c>
    </row>
    <row r="1742" spans="2:11" x14ac:dyDescent="0.3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69.412484950527656</v>
      </c>
      <c r="G1742" s="1">
        <f t="shared" ref="G1742:K1742" si="1126">G8</f>
        <v>69.665458668775074</v>
      </c>
      <c r="H1742" s="1">
        <f t="shared" si="1126"/>
        <v>69.272326455453296</v>
      </c>
      <c r="I1742" s="1">
        <f t="shared" si="1126"/>
        <v>68.960914477243435</v>
      </c>
      <c r="J1742" s="1">
        <f t="shared" si="1126"/>
        <v>69.209967056736176</v>
      </c>
      <c r="K1742" s="1">
        <f t="shared" si="1126"/>
        <v>70.311765854717933</v>
      </c>
    </row>
    <row r="1743" spans="2:11" x14ac:dyDescent="0.3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35.625280136127373</v>
      </c>
      <c r="G1743" s="1">
        <f t="shared" ref="G1743:K1743" si="1128">G9</f>
        <v>35.883283140396451</v>
      </c>
      <c r="H1743" s="1">
        <f t="shared" si="1128"/>
        <v>35.490436761489121</v>
      </c>
      <c r="I1743" s="1">
        <f t="shared" si="1128"/>
        <v>35.04054076515343</v>
      </c>
      <c r="J1743" s="1">
        <f t="shared" si="1128"/>
        <v>35.16365627626778</v>
      </c>
      <c r="K1743" s="1">
        <f t="shared" si="1128"/>
        <v>35.604630514711644</v>
      </c>
    </row>
    <row r="1744" spans="2:11" x14ac:dyDescent="0.3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33.787204814400283</v>
      </c>
      <c r="G1744" s="1">
        <f t="shared" ref="G1744:K1744" si="1130">G10</f>
        <v>33.782175528378616</v>
      </c>
      <c r="H1744" s="1">
        <f t="shared" si="1130"/>
        <v>33.781889693964175</v>
      </c>
      <c r="I1744" s="1">
        <f t="shared" si="1130"/>
        <v>33.920373712090004</v>
      </c>
      <c r="J1744" s="1">
        <f t="shared" si="1130"/>
        <v>34.046310780468396</v>
      </c>
      <c r="K1744" s="1">
        <f t="shared" si="1130"/>
        <v>34.707135340006289</v>
      </c>
    </row>
    <row r="1745" spans="2:11" x14ac:dyDescent="0.3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3.7994452885914214</v>
      </c>
      <c r="G1745" s="1">
        <f t="shared" ref="G1745:K1745" si="1132">G11</f>
        <v>12.330032064982984</v>
      </c>
      <c r="H1745" s="1">
        <f t="shared" si="1132"/>
        <v>15.339863790780822</v>
      </c>
      <c r="I1745" s="1">
        <f t="shared" si="1132"/>
        <v>16.704968778100817</v>
      </c>
      <c r="J1745" s="1">
        <f t="shared" si="1132"/>
        <v>18.039266400606905</v>
      </c>
      <c r="K1745" s="1">
        <f t="shared" si="1132"/>
        <v>27.000413056310595</v>
      </c>
    </row>
    <row r="1746" spans="2:11" x14ac:dyDescent="0.3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149.43229407796187</v>
      </c>
      <c r="G1746" s="1">
        <f t="shared" ref="G1746:K1746" si="1134">G12</f>
        <v>126.01052141344455</v>
      </c>
      <c r="H1746" s="1">
        <f t="shared" si="1134"/>
        <v>145.92011591455571</v>
      </c>
      <c r="I1746" s="1">
        <f t="shared" si="1134"/>
        <v>150.4903234798916</v>
      </c>
      <c r="J1746" s="1">
        <f t="shared" si="1134"/>
        <v>151.6825298426171</v>
      </c>
      <c r="K1746" s="1">
        <f t="shared" si="1134"/>
        <v>152.18277625697914</v>
      </c>
    </row>
    <row r="1747" spans="2:11" x14ac:dyDescent="0.3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66.746132045539611</v>
      </c>
      <c r="G1747" s="1">
        <f t="shared" ref="G1747:K1747" si="1136">G13</f>
        <v>49.799993059438464</v>
      </c>
      <c r="H1747" s="1">
        <f t="shared" si="1136"/>
        <v>68.284279792161243</v>
      </c>
      <c r="I1747" s="1">
        <f t="shared" si="1136"/>
        <v>69.939720387041064</v>
      </c>
      <c r="J1747" s="1">
        <f t="shared" si="1136"/>
        <v>70.164035312251229</v>
      </c>
      <c r="K1747" s="1">
        <f t="shared" si="1136"/>
        <v>69.178163515576344</v>
      </c>
    </row>
    <row r="1748" spans="2:11" x14ac:dyDescent="0.3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66.633307444366508</v>
      </c>
      <c r="G1748" s="1">
        <f t="shared" ref="G1748:K1748" si="1138">G14</f>
        <v>55.76658172563959</v>
      </c>
      <c r="H1748" s="1">
        <f t="shared" si="1138"/>
        <v>65.80515028768589</v>
      </c>
      <c r="I1748" s="1">
        <f t="shared" si="1138"/>
        <v>64.762569721013634</v>
      </c>
      <c r="J1748" s="1">
        <f t="shared" si="1138"/>
        <v>65.14885262096152</v>
      </c>
      <c r="K1748" s="1">
        <f t="shared" si="1138"/>
        <v>66.135146160070462</v>
      </c>
    </row>
    <row r="1749" spans="2:11" x14ac:dyDescent="0.3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16.052854588055748</v>
      </c>
      <c r="G1749" s="1">
        <f t="shared" ref="G1749:K1749" si="1140">G15</f>
        <v>20.443946628366508</v>
      </c>
      <c r="H1749" s="1">
        <f t="shared" si="1140"/>
        <v>11.830685834708548</v>
      </c>
      <c r="I1749" s="1">
        <f t="shared" si="1140"/>
        <v>15.788033371836915</v>
      </c>
      <c r="J1749" s="1">
        <f t="shared" si="1140"/>
        <v>16.369641909404347</v>
      </c>
      <c r="K1749" s="1">
        <f t="shared" si="1140"/>
        <v>16.869466581332347</v>
      </c>
    </row>
    <row r="1750" spans="2:11" x14ac:dyDescent="0.3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16.524162702230754</v>
      </c>
      <c r="H1750" s="1">
        <f t="shared" si="1142"/>
        <v>33.179245007384282</v>
      </c>
      <c r="I1750" s="1">
        <f t="shared" si="1142"/>
        <v>41.445658184301045</v>
      </c>
      <c r="J1750" s="1">
        <f t="shared" si="1142"/>
        <v>85.571470253069535</v>
      </c>
      <c r="K1750" s="1">
        <f t="shared" si="1142"/>
        <v>114.74208643097393</v>
      </c>
    </row>
    <row r="1751" spans="2:11" x14ac:dyDescent="0.3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0.5262769395341812</v>
      </c>
      <c r="G1751" s="1">
        <f t="shared" ref="G1751:K1751" si="1144">G17</f>
        <v>0.54756703685748875</v>
      </c>
      <c r="H1751" s="1">
        <f t="shared" si="1144"/>
        <v>1.9602263059757248</v>
      </c>
      <c r="I1751" s="1">
        <f t="shared" si="1144"/>
        <v>4.4758418973165481</v>
      </c>
      <c r="J1751" s="1">
        <f t="shared" si="1144"/>
        <v>9.8162488945401858</v>
      </c>
      <c r="K1751" s="1">
        <f t="shared" si="1144"/>
        <v>15.990350927168596</v>
      </c>
    </row>
    <row r="1752" spans="2:11" x14ac:dyDescent="0.3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18.875077976242856</v>
      </c>
      <c r="G1752" s="1">
        <f t="shared" ref="G1752:K1752" si="1146">G18</f>
        <v>22.243347479021153</v>
      </c>
      <c r="H1752" s="1">
        <f t="shared" si="1146"/>
        <v>28.80762332647733</v>
      </c>
      <c r="I1752" s="1">
        <f t="shared" si="1146"/>
        <v>35.637969400419045</v>
      </c>
      <c r="J1752" s="1">
        <f t="shared" si="1146"/>
        <v>45.927937036749583</v>
      </c>
      <c r="K1752" s="1">
        <f t="shared" si="1146"/>
        <v>77.940430134657007</v>
      </c>
    </row>
    <row r="1753" spans="2:11" x14ac:dyDescent="0.3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1.9984450916956706</v>
      </c>
      <c r="J1753" s="1">
        <f t="shared" si="1148"/>
        <v>2.0184062276266039</v>
      </c>
      <c r="K1753" s="1">
        <f t="shared" si="1148"/>
        <v>50.095355867023173</v>
      </c>
    </row>
    <row r="1754" spans="2:11" x14ac:dyDescent="0.3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23.209252060971739</v>
      </c>
      <c r="G1754" s="3">
        <f t="shared" si="1149"/>
        <v>25.594935430867842</v>
      </c>
      <c r="H1754" s="3">
        <f t="shared" si="1149"/>
        <v>30.727381422909581</v>
      </c>
      <c r="I1754" s="3">
        <f t="shared" si="1149"/>
        <v>32.709419588193022</v>
      </c>
      <c r="J1754" s="3">
        <f t="shared" si="1149"/>
        <v>44.266365929023912</v>
      </c>
      <c r="K1754" s="3">
        <f t="shared" si="1149"/>
        <v>55.430057490589761</v>
      </c>
    </row>
    <row r="1755" spans="2:11" x14ac:dyDescent="0.3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3.0805541073645979</v>
      </c>
      <c r="G1755" s="1">
        <f t="shared" ref="G1755:K1755" si="1150">+G1756</f>
        <v>3.0801015319661489</v>
      </c>
      <c r="H1755" s="1">
        <f t="shared" si="1150"/>
        <v>2.6335533239260882</v>
      </c>
      <c r="I1755" s="1">
        <f t="shared" si="1150"/>
        <v>2.5466115753361054</v>
      </c>
      <c r="J1755" s="1">
        <f t="shared" si="1150"/>
        <v>1.235692416755509</v>
      </c>
      <c r="K1755" s="1">
        <f t="shared" si="1150"/>
        <v>0</v>
      </c>
    </row>
    <row r="1756" spans="2:11" x14ac:dyDescent="0.3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3.0805541073645979</v>
      </c>
      <c r="G1756" s="1">
        <f>'[1]Electricity and CHPs_CAP'!C$14</f>
        <v>3.0801015319661489</v>
      </c>
      <c r="H1756" s="1">
        <f>'[1]Electricity and CHPs_CAP'!D$14</f>
        <v>2.6335533239260882</v>
      </c>
      <c r="I1756" s="1">
        <f>'[1]Electricity and CHPs_CAP'!E$14</f>
        <v>2.5466115753361054</v>
      </c>
      <c r="J1756" s="1">
        <f>'[1]Electricity and CHPs_CAP'!F$14</f>
        <v>1.235692416755509</v>
      </c>
      <c r="K1756" s="1">
        <f>'[1]Electricity and CHPs_CAP'!G$14</f>
        <v>0</v>
      </c>
    </row>
    <row r="1757" spans="2:11" x14ac:dyDescent="0.3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16.31115771067336</v>
      </c>
      <c r="H1757" s="1">
        <f t="shared" si="1152"/>
        <v>16.793971630014564</v>
      </c>
      <c r="I1757" s="1">
        <f t="shared" si="1152"/>
        <v>16.800647061762128</v>
      </c>
      <c r="J1757" s="1">
        <f t="shared" si="1152"/>
        <v>17.076878173640139</v>
      </c>
      <c r="K1757" s="1">
        <f t="shared" si="1152"/>
        <v>17.382335490243491</v>
      </c>
    </row>
    <row r="1758" spans="2:11" x14ac:dyDescent="0.3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7.4584118504279759</v>
      </c>
      <c r="H1758" s="1">
        <f>'[1]Electricity and CHPs_CAP'!D$15</f>
        <v>7.4918231940076678</v>
      </c>
      <c r="I1758" s="1">
        <f>'[1]Electricity and CHPs_CAP'!E$15</f>
        <v>7.4930234215719587</v>
      </c>
      <c r="J1758" s="1">
        <f>'[1]Electricity and CHPs_CAP'!F$15</f>
        <v>7.5888832781989324</v>
      </c>
      <c r="K1758" s="1">
        <f>'[1]Electricity and CHPs_CAP'!G$15</f>
        <v>7.6711044442990071</v>
      </c>
    </row>
    <row r="1759" spans="2:11" x14ac:dyDescent="0.3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4.8337999140531638</v>
      </c>
      <c r="H1759" s="1">
        <f>'[1]Electricity and CHPs_CAP'!D$16</f>
        <v>4.8947286078319658</v>
      </c>
      <c r="I1759" s="1">
        <f>'[1]Electricity and CHPs_CAP'!E$16</f>
        <v>4.9001658129138024</v>
      </c>
      <c r="J1759" s="1">
        <f>'[1]Electricity and CHPs_CAP'!F$16</f>
        <v>5.0801974988535656</v>
      </c>
      <c r="K1759" s="1">
        <f>'[1]Electricity and CHPs_CAP'!G$16</f>
        <v>5.3033828015590032</v>
      </c>
    </row>
    <row r="1760" spans="2:11" x14ac:dyDescent="0.3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4.0189459461922201</v>
      </c>
      <c r="H1760" s="1">
        <f>'[1]Electricity and CHPs_CAP'!D$17</f>
        <v>4.4074198281749295</v>
      </c>
      <c r="I1760" s="1">
        <f>'[1]Electricity and CHPs_CAP'!E$17</f>
        <v>4.4074578272763683</v>
      </c>
      <c r="J1760" s="1">
        <f>'[1]Electricity and CHPs_CAP'!F$17</f>
        <v>4.4077973965876414</v>
      </c>
      <c r="K1760" s="1">
        <f>'[1]Electricity and CHPs_CAP'!G$17</f>
        <v>4.4078482443854803</v>
      </c>
    </row>
    <row r="1761" spans="2:11" x14ac:dyDescent="0.3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0.10034373747591499</v>
      </c>
      <c r="G1761" s="1">
        <f t="shared" ref="G1761:K1761" si="1153">SUM(G1762:G1764)</f>
        <v>0.12484214643088785</v>
      </c>
      <c r="H1761" s="1">
        <f t="shared" si="1153"/>
        <v>7.40441487759506E-2</v>
      </c>
      <c r="I1761" s="1">
        <f t="shared" si="1153"/>
        <v>7.0868062600089016E-2</v>
      </c>
      <c r="J1761" s="1">
        <f t="shared" si="1153"/>
        <v>9.8431274613300965E-2</v>
      </c>
      <c r="K1761" s="1">
        <f t="shared" si="1153"/>
        <v>7.4838129063772518E-2</v>
      </c>
    </row>
    <row r="1762" spans="2:11" x14ac:dyDescent="0.3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8.1449845936495943E-2</v>
      </c>
      <c r="G1762" s="1">
        <f>'[1]Electricity and CHPs_CAP'!C$18</f>
        <v>8.6451379163616046E-2</v>
      </c>
      <c r="H1762" s="1">
        <f>'[1]Electricity and CHPs_CAP'!D$18</f>
        <v>3.6128561991889428E-2</v>
      </c>
      <c r="I1762" s="1">
        <f>'[1]Electricity and CHPs_CAP'!E$18</f>
        <v>2.8519415550075356E-2</v>
      </c>
      <c r="J1762" s="1">
        <f>'[1]Electricity and CHPs_CAP'!F$18</f>
        <v>5.6539623234191809E-2</v>
      </c>
      <c r="K1762" s="1">
        <f>'[1]Electricity and CHPs_CAP'!G$18</f>
        <v>4.437966809023746E-2</v>
      </c>
    </row>
    <row r="1763" spans="2:11" x14ac:dyDescent="0.3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1.0597604416293802E-2</v>
      </c>
      <c r="G1763" s="1">
        <f>'[1]Electricity and CHPs_CAP'!C$28</f>
        <v>1.4624421041271155E-2</v>
      </c>
      <c r="H1763" s="1">
        <f>'[1]Electricity and CHPs_CAP'!D$28</f>
        <v>1.4581093056207516E-2</v>
      </c>
      <c r="I1763" s="1">
        <f>'[1]Electricity and CHPs_CAP'!E$28</f>
        <v>1.538889883356917E-2</v>
      </c>
      <c r="J1763" s="1">
        <f>'[1]Electricity and CHPs_CAP'!F$28</f>
        <v>1.4240975815641823E-2</v>
      </c>
      <c r="K1763" s="1">
        <f>'[1]Electricity and CHPs_CAP'!G$28</f>
        <v>1.1513226578483285E-2</v>
      </c>
    </row>
    <row r="1764" spans="2:11" x14ac:dyDescent="0.3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8.2962871231252473E-3</v>
      </c>
      <c r="G1764" s="1">
        <f>'[1]Electricity and CHPs_CAP'!C$41</f>
        <v>2.376634622600066E-2</v>
      </c>
      <c r="H1764" s="1">
        <f>'[1]Electricity and CHPs_CAP'!D$41</f>
        <v>2.3334493727853654E-2</v>
      </c>
      <c r="I1764" s="1">
        <f>'[1]Electricity and CHPs_CAP'!E$41</f>
        <v>2.69597482164445E-2</v>
      </c>
      <c r="J1764" s="1">
        <f>'[1]Electricity and CHPs_CAP'!F$41</f>
        <v>2.7650675563467324E-2</v>
      </c>
      <c r="K1764" s="1">
        <f>'[1]Electricity and CHPs_CAP'!G$41</f>
        <v>1.8945234395051767E-2</v>
      </c>
    </row>
    <row r="1765" spans="2:11" x14ac:dyDescent="0.3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0.3009635044581338</v>
      </c>
      <c r="G1765" s="1">
        <f t="shared" ref="G1765:K1765" si="1155">SUM(G1766:G1780)</f>
        <v>0.43020136463144543</v>
      </c>
      <c r="H1765" s="1">
        <f t="shared" si="1155"/>
        <v>0.48773537701557118</v>
      </c>
      <c r="I1765" s="1">
        <f t="shared" si="1155"/>
        <v>0.69014555735552818</v>
      </c>
      <c r="J1765" s="1">
        <f t="shared" si="1155"/>
        <v>0.90460153626262496</v>
      </c>
      <c r="K1765" s="1">
        <f t="shared" si="1155"/>
        <v>0.69515890599144958</v>
      </c>
    </row>
    <row r="1766" spans="2:11" x14ac:dyDescent="0.3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2.7617877381402402E-2</v>
      </c>
      <c r="K1766" s="1">
        <f>'[1]Electricity and CHPs_CAP'!G$21</f>
        <v>2.7407900014939392E-2</v>
      </c>
    </row>
    <row r="1767" spans="2:11" x14ac:dyDescent="0.3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0.25004110944079999</v>
      </c>
      <c r="H1767" s="1">
        <f>'[1]Electricity and CHPs_CAP'!D$22</f>
        <v>0.12389458325594602</v>
      </c>
      <c r="I1767" s="1">
        <f>'[1]Electricity and CHPs_CAP'!E$22</f>
        <v>0.13906976134382598</v>
      </c>
      <c r="J1767" s="1">
        <f>'[1]Electricity and CHPs_CAP'!F$22</f>
        <v>0.13890952395201703</v>
      </c>
      <c r="K1767" s="1">
        <f>'[1]Electricity and CHPs_CAP'!G$22</f>
        <v>5.0069282996416206E-2</v>
      </c>
    </row>
    <row r="1768" spans="2:11" x14ac:dyDescent="0.3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2.64234328613276E-2</v>
      </c>
      <c r="K1768" s="1">
        <f>'[1]Electricity and CHPs_CAP'!G$23</f>
        <v>5.2888043427806605E-2</v>
      </c>
    </row>
    <row r="1769" spans="2:11" x14ac:dyDescent="0.3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0.1090877968605154</v>
      </c>
      <c r="G1769" s="1">
        <f>'[1]Electricity and CHPs_CAP'!C$24</f>
        <v>2.49875248766189E-3</v>
      </c>
      <c r="H1769" s="1">
        <f>'[1]Electricity and CHPs_CAP'!D$24</f>
        <v>2.2585054903098298E-2</v>
      </c>
      <c r="I1769" s="1">
        <f>'[1]Electricity and CHPs_CAP'!E$24</f>
        <v>2.5431138474739406E-2</v>
      </c>
      <c r="J1769" s="1">
        <f>'[1]Electricity and CHPs_CAP'!F$24</f>
        <v>1.692799560201412E-2</v>
      </c>
      <c r="K1769" s="1">
        <f>'[1]Electricity and CHPs_CAP'!G$24</f>
        <v>9.7855315736306674E-3</v>
      </c>
    </row>
    <row r="1770" spans="2:11" x14ac:dyDescent="0.3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8.8397710635258891E-3</v>
      </c>
      <c r="K1770" s="1">
        <f>'[1]Electricity and CHPs_CAP'!G$29</f>
        <v>9.4460041876455007E-3</v>
      </c>
    </row>
    <row r="1771" spans="2:11" x14ac:dyDescent="0.3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3.6915989224653806E-2</v>
      </c>
      <c r="G1771" s="1">
        <f>'[1]Electricity and CHPs_CAP'!C$39</f>
        <v>2.7311644469838112E-2</v>
      </c>
      <c r="H1771" s="1">
        <f>'[1]Electricity and CHPs_CAP'!D$39</f>
        <v>3.1872738732132984E-2</v>
      </c>
      <c r="I1771" s="1">
        <f>'[1]Electricity and CHPs_CAP'!E$39</f>
        <v>4.4550061590222581E-2</v>
      </c>
      <c r="J1771" s="1">
        <f>'[1]Electricity and CHPs_CAP'!F$39</f>
        <v>8.0006001751212433E-2</v>
      </c>
      <c r="K1771" s="1">
        <f>'[1]Electricity and CHPs_CAP'!G$39</f>
        <v>5.5747338874387861E-2</v>
      </c>
    </row>
    <row r="1772" spans="2:11" x14ac:dyDescent="0.3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3.1014784699543801E-2</v>
      </c>
      <c r="K1772" s="1">
        <f>'[1]Electricity and CHPs_CAP'!G$40</f>
        <v>3.0955909385414024E-2</v>
      </c>
    </row>
    <row r="1773" spans="2:11" x14ac:dyDescent="0.3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1.1694563044779199E-2</v>
      </c>
      <c r="J1773" s="1">
        <f>'[1]Electricity and CHPs_CAP'!F$47</f>
        <v>2.4562426630920658E-2</v>
      </c>
      <c r="K1773" s="1">
        <f>'[1]Electricity and CHPs_CAP'!G$47</f>
        <v>1.2062594761908003E-2</v>
      </c>
    </row>
    <row r="1774" spans="2:11" x14ac:dyDescent="0.3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4.1839102331991535E-3</v>
      </c>
      <c r="G1774" s="1">
        <f>'[1]Electricity and CHPs_CAP'!C$48</f>
        <v>3.8441925119058924E-3</v>
      </c>
      <c r="H1774" s="1">
        <f>'[1]Electricity and CHPs_CAP'!D$48</f>
        <v>2.6974822891996784E-2</v>
      </c>
      <c r="I1774" s="1">
        <f>'[1]Electricity and CHPs_CAP'!E$48</f>
        <v>2.7676544252007503E-2</v>
      </c>
      <c r="J1774" s="1">
        <f>'[1]Electricity and CHPs_CAP'!F$48</f>
        <v>6.0154901514255767E-2</v>
      </c>
      <c r="K1774" s="1">
        <f>'[1]Electricity and CHPs_CAP'!G$48</f>
        <v>5.5340405243616692E-2</v>
      </c>
    </row>
    <row r="1775" spans="2:11" x14ac:dyDescent="0.3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3.55349633096378E-3</v>
      </c>
      <c r="J1775" s="1">
        <f>'[1]Electricity and CHPs_CAP'!F$49</f>
        <v>9.7308900385817236E-3</v>
      </c>
      <c r="K1775" s="1">
        <f>'[1]Electricity and CHPs_CAP'!G$49</f>
        <v>7.3681002893865311E-3</v>
      </c>
    </row>
    <row r="1776" spans="2:11" x14ac:dyDescent="0.3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1.2087295875141544E-2</v>
      </c>
      <c r="G1776" s="1">
        <f>'[1]Electricity and CHPs_CAP'!C$51</f>
        <v>6.270653903608911E-3</v>
      </c>
      <c r="H1776" s="1">
        <f>'[1]Electricity and CHPs_CAP'!D$51</f>
        <v>5.4143568199076168E-2</v>
      </c>
      <c r="I1776" s="1">
        <f>'[1]Electricity and CHPs_CAP'!E$51</f>
        <v>5.6160212284748615E-2</v>
      </c>
      <c r="J1776" s="1">
        <f>'[1]Electricity and CHPs_CAP'!F$51</f>
        <v>7.6327058422653665E-2</v>
      </c>
      <c r="K1776" s="1">
        <f>'[1]Electricity and CHPs_CAP'!G$51</f>
        <v>7.0132395089401139E-2</v>
      </c>
    </row>
    <row r="1777" spans="2:11" x14ac:dyDescent="0.3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1.215225852730383E-2</v>
      </c>
      <c r="J1777" s="1">
        <f>'[1]Electricity and CHPs_CAP'!F$52</f>
        <v>3.6486048803720667E-2</v>
      </c>
      <c r="K1777" s="1">
        <f>'[1]Electricity and CHPs_CAP'!G$52</f>
        <v>2.4707712491258402E-2</v>
      </c>
    </row>
    <row r="1778" spans="2:11" x14ac:dyDescent="0.3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7.3497681792795283E-2</v>
      </c>
      <c r="G1778" s="1">
        <f>'[1]Electricity and CHPs_CAP'!C$54</f>
        <v>8.5105912623360355E-2</v>
      </c>
      <c r="H1778" s="1">
        <f>'[1]Electricity and CHPs_CAP'!D$54</f>
        <v>0.1266468588627275</v>
      </c>
      <c r="I1778" s="1">
        <f>'[1]Electricity and CHPs_CAP'!E$54</f>
        <v>0.13561684411709113</v>
      </c>
      <c r="J1778" s="1">
        <f>'[1]Electricity and CHPs_CAP'!F$54</f>
        <v>0.14102192807452757</v>
      </c>
      <c r="K1778" s="1">
        <f>'[1]Electricity and CHPs_CAP'!G$54</f>
        <v>0.24085680088895514</v>
      </c>
    </row>
    <row r="1779" spans="2:11" x14ac:dyDescent="0.3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6.5190830471828581E-2</v>
      </c>
      <c r="G1779" s="1">
        <f>'[1]Electricity and CHPs_CAP'!C$55</f>
        <v>5.5129099194270212E-2</v>
      </c>
      <c r="H1779" s="1">
        <f>'[1]Electricity and CHPs_CAP'!D$55</f>
        <v>0.10161775017059343</v>
      </c>
      <c r="I1779" s="1">
        <f>'[1]Electricity and CHPs_CAP'!E$55</f>
        <v>0.22850381645216838</v>
      </c>
      <c r="J1779" s="1">
        <f>'[1]Electricity and CHPs_CAP'!F$55</f>
        <v>0.21103684759919378</v>
      </c>
      <c r="K1779" s="1">
        <f>'[1]Electricity and CHPs_CAP'!G$55</f>
        <v>4.0418656217510188E-2</v>
      </c>
    </row>
    <row r="1780" spans="2:11" x14ac:dyDescent="0.3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5.7368609376778198E-3</v>
      </c>
      <c r="J1780" s="1">
        <f>'[1]Electricity and CHPs_CAP'!F$58</f>
        <v>1.554204786772796E-2</v>
      </c>
      <c r="K1780" s="1">
        <f>'[1]Electricity and CHPs_CAP'!G$58</f>
        <v>7.9722305491731881E-3</v>
      </c>
    </row>
    <row r="1781" spans="2:11" x14ac:dyDescent="0.3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0.40399391700844611</v>
      </c>
      <c r="G1781" s="1">
        <f t="shared" ref="G1781:K1781" si="1158">SUM(G1782:G1787)</f>
        <v>0.37379525232509492</v>
      </c>
      <c r="H1781" s="1">
        <f t="shared" si="1158"/>
        <v>0.37317386079005649</v>
      </c>
      <c r="I1781" s="1">
        <f t="shared" si="1158"/>
        <v>0.36440595431139955</v>
      </c>
      <c r="J1781" s="1">
        <f t="shared" si="1158"/>
        <v>0.42857085613078111</v>
      </c>
      <c r="K1781" s="1">
        <f t="shared" si="1158"/>
        <v>0.49863641963418781</v>
      </c>
    </row>
    <row r="1782" spans="2:11" x14ac:dyDescent="0.3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0.2801848666847333</v>
      </c>
      <c r="G1782" s="1">
        <f>'[1]Electricity and CHPs_CAP'!C$19</f>
        <v>0.27640303973510688</v>
      </c>
      <c r="H1782" s="1">
        <f>'[1]Electricity and CHPs_CAP'!D$19</f>
        <v>0.27653384105506129</v>
      </c>
      <c r="I1782" s="1">
        <f>'[1]Electricity and CHPs_CAP'!E$19</f>
        <v>0.27646331252993422</v>
      </c>
      <c r="J1782" s="1">
        <f>'[1]Electricity and CHPs_CAP'!F$19</f>
        <v>0.20580274699545911</v>
      </c>
      <c r="K1782" s="1">
        <f>'[1]Electricity and CHPs_CAP'!G$19</f>
        <v>0.19419481410703879</v>
      </c>
    </row>
    <row r="1783" spans="2:11" x14ac:dyDescent="0.3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0.10548486317207099</v>
      </c>
      <c r="K1783" s="1">
        <f>'[1]Electricity and CHPs_CAP'!G$20</f>
        <v>0.16621044640484009</v>
      </c>
    </row>
    <row r="1784" spans="2:11" x14ac:dyDescent="0.3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7.6998677319473643E-2</v>
      </c>
      <c r="G1784" s="1">
        <f>'[1]Electricity and CHPs_CAP'!C$26</f>
        <v>7.2198100323712017E-2</v>
      </c>
      <c r="H1784" s="1">
        <f>'[1]Electricity and CHPs_CAP'!D$26</f>
        <v>7.2060952350587806E-2</v>
      </c>
      <c r="I1784" s="1">
        <f>'[1]Electricity and CHPs_CAP'!E$26</f>
        <v>7.0645857763386305E-2</v>
      </c>
      <c r="J1784" s="1">
        <f>'[1]Electricity and CHPs_CAP'!F$26</f>
        <v>5.5432844840890699E-2</v>
      </c>
      <c r="K1784" s="1">
        <f>'[1]Electricity and CHPs_CAP'!G$26</f>
        <v>3.8404354836076238E-2</v>
      </c>
    </row>
    <row r="1785" spans="2:11" x14ac:dyDescent="0.3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2.71423275137271E-2</v>
      </c>
      <c r="K1785" s="1">
        <f>'[1]Electricity and CHPs_CAP'!G$27</f>
        <v>4.0056728616829941E-2</v>
      </c>
    </row>
    <row r="1786" spans="2:11" x14ac:dyDescent="0.3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4.6810373004239209E-2</v>
      </c>
      <c r="G1786" s="1">
        <f>'[1]Electricity and CHPs_CAP'!C$44</f>
        <v>2.5194112266275975E-2</v>
      </c>
      <c r="H1786" s="1">
        <f>'[1]Electricity and CHPs_CAP'!D$44</f>
        <v>2.4579067384407384E-2</v>
      </c>
      <c r="I1786" s="1">
        <f>'[1]Electricity and CHPs_CAP'!E$44</f>
        <v>1.7296784018078985E-2</v>
      </c>
      <c r="J1786" s="1">
        <f>'[1]Electricity and CHPs_CAP'!F$44</f>
        <v>1.2914580325422153E-2</v>
      </c>
      <c r="K1786" s="1">
        <f>'[1]Electricity and CHPs_CAP'!G$44</f>
        <v>5.9972342896673402E-3</v>
      </c>
    </row>
    <row r="1787" spans="2:11" x14ac:dyDescent="0.3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2.1793493283211101E-2</v>
      </c>
      <c r="K1787" s="1">
        <f>'[1]Electricity and CHPs_CAP'!G$45</f>
        <v>5.3772841379735363E-2</v>
      </c>
    </row>
    <row r="1788" spans="2:11" x14ac:dyDescent="0.3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6.7874350384995868E-2</v>
      </c>
      <c r="G1788" s="1">
        <f t="shared" ref="G1788:K1788" si="1160">SUM(G1789:G1795)</f>
        <v>2.1437928978879466E-2</v>
      </c>
      <c r="H1788" s="1">
        <f t="shared" si="1160"/>
        <v>5.6772062795075622E-2</v>
      </c>
      <c r="I1788" s="1">
        <f t="shared" si="1160"/>
        <v>0.14295751211309637</v>
      </c>
      <c r="J1788" s="1">
        <f t="shared" si="1160"/>
        <v>0.25649592930594878</v>
      </c>
      <c r="K1788" s="1">
        <f t="shared" si="1160"/>
        <v>0.58413243132448411</v>
      </c>
    </row>
    <row r="1789" spans="2:11" x14ac:dyDescent="0.3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5.4463787301563878E-2</v>
      </c>
      <c r="G1789" s="1">
        <f>'[1]Electricity and CHPs_CAP'!C$25</f>
        <v>1.8927588348836635E-3</v>
      </c>
      <c r="H1789" s="1">
        <f>'[1]Electricity and CHPs_CAP'!D$25</f>
        <v>1.8752894943669308E-2</v>
      </c>
      <c r="I1789" s="1">
        <f>'[1]Electricity and CHPs_CAP'!E$25</f>
        <v>1.8287674048207001E-2</v>
      </c>
      <c r="J1789" s="1">
        <f>'[1]Electricity and CHPs_CAP'!F$25</f>
        <v>2.9142895969183631E-2</v>
      </c>
      <c r="K1789" s="1">
        <f>'[1]Electricity and CHPs_CAP'!G$25</f>
        <v>4.1610037894330701E-3</v>
      </c>
    </row>
    <row r="1790" spans="2:11" x14ac:dyDescent="0.3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2.01582807852013E-2</v>
      </c>
      <c r="K1790" s="1">
        <f>'[1]Electricity and CHPs_CAP'!G$31</f>
        <v>0.32253939268278436</v>
      </c>
    </row>
    <row r="1791" spans="2:11" x14ac:dyDescent="0.3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1.3410563083431991E-2</v>
      </c>
      <c r="G1791" s="1">
        <f>'[1]Electricity and CHPs_CAP'!C$42</f>
        <v>1.9545170143995802E-2</v>
      </c>
      <c r="H1791" s="1">
        <f>'[1]Electricity and CHPs_CAP'!D$42</f>
        <v>3.8019167851406313E-2</v>
      </c>
      <c r="I1791" s="1">
        <f>'[1]Electricity and CHPs_CAP'!E$42</f>
        <v>9.137473284577248E-2</v>
      </c>
      <c r="J1791" s="1">
        <f>'[1]Electricity and CHPs_CAP'!F$42</f>
        <v>0.12073473629421393</v>
      </c>
      <c r="K1791" s="1">
        <f>'[1]Electricity and CHPs_CAP'!G$42</f>
        <v>2.9936535405966982E-3</v>
      </c>
    </row>
    <row r="1792" spans="2:11" x14ac:dyDescent="0.3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3.27427029817456E-2</v>
      </c>
      <c r="K1792" s="1">
        <f>'[1]Electricity and CHPs_CAP'!G$43</f>
        <v>0.231207667467803</v>
      </c>
    </row>
    <row r="1793" spans="2:11" x14ac:dyDescent="0.3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9.0445341072816401E-3</v>
      </c>
      <c r="J1793" s="1">
        <f>'[1]Electricity and CHPs_CAP'!F$50</f>
        <v>1.4753970972114373E-2</v>
      </c>
      <c r="K1793" s="1">
        <f>'[1]Electricity and CHPs_CAP'!G$50</f>
        <v>6.6397590350862198E-3</v>
      </c>
    </row>
    <row r="1794" spans="2:11" x14ac:dyDescent="0.3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1.3715401320580859E-2</v>
      </c>
      <c r="J1794" s="1">
        <f>'[1]Electricity and CHPs_CAP'!F$53</f>
        <v>2.1829092049237366E-2</v>
      </c>
      <c r="K1794" s="1">
        <f>'[1]Electricity and CHPs_CAP'!G$53</f>
        <v>1.0490254188866059E-2</v>
      </c>
    </row>
    <row r="1795" spans="2:11" x14ac:dyDescent="0.3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1.0535169791254399E-2</v>
      </c>
      <c r="J1795" s="1">
        <f>'[1]Electricity and CHPs_CAP'!F$56</f>
        <v>1.7134250254252564E-2</v>
      </c>
      <c r="K1795" s="1">
        <f>'[1]Electricity and CHPs_CAP'!G$56</f>
        <v>6.1007006199147971E-3</v>
      </c>
    </row>
    <row r="1796" spans="2:11" x14ac:dyDescent="0.3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9.0661263233592596E-2</v>
      </c>
      <c r="H1796" s="1">
        <f t="shared" si="1162"/>
        <v>0.3255309271726492</v>
      </c>
      <c r="I1796" s="1">
        <f t="shared" si="1162"/>
        <v>0.74377760327886033</v>
      </c>
      <c r="J1796" s="1">
        <f t="shared" si="1162"/>
        <v>1.6316874480744867</v>
      </c>
      <c r="K1796" s="1">
        <f t="shared" si="1162"/>
        <v>2.6581959859297699</v>
      </c>
    </row>
    <row r="1797" spans="2:11" x14ac:dyDescent="0.3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9.0661263233592596E-2</v>
      </c>
      <c r="H1797" s="1">
        <f>'[1]Electricity and CHPs_CAP'!D$33</f>
        <v>0.3255309271726492</v>
      </c>
      <c r="I1797" s="1">
        <f>'[1]Electricity and CHPs_CAP'!E$33</f>
        <v>0.74377760327886033</v>
      </c>
      <c r="J1797" s="1">
        <f>'[1]Electricity and CHPs_CAP'!F$33</f>
        <v>1.6316874480744867</v>
      </c>
      <c r="K1797" s="1">
        <f>'[1]Electricity and CHPs_CAP'!G$33</f>
        <v>2.6581959859297699</v>
      </c>
    </row>
    <row r="1798" spans="2:11" x14ac:dyDescent="0.3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4.3711522594078867</v>
      </c>
      <c r="H1798" s="1">
        <f t="shared" si="1163"/>
        <v>9.1894267242382739</v>
      </c>
      <c r="I1798" s="1">
        <f t="shared" si="1163"/>
        <v>10.649474876962781</v>
      </c>
      <c r="J1798" s="1">
        <f t="shared" si="1163"/>
        <v>21.513900516515839</v>
      </c>
      <c r="K1798" s="1">
        <f t="shared" si="1163"/>
        <v>29.938577042909326</v>
      </c>
    </row>
    <row r="1799" spans="2:11" x14ac:dyDescent="0.3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4.4809605341214802E-2</v>
      </c>
      <c r="I1799" s="1">
        <f>'[1]Electricity and CHPs_CAP'!E$34</f>
        <v>4.5862868453086431E-2</v>
      </c>
      <c r="J1799" s="1">
        <f>'[1]Electricity and CHPs_CAP'!F$34</f>
        <v>0.74833612267940197</v>
      </c>
      <c r="K1799" s="1">
        <f>'[1]Electricity and CHPs_CAP'!G$34</f>
        <v>2.0273296468903879</v>
      </c>
    </row>
    <row r="1800" spans="2:11" x14ac:dyDescent="0.3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1.6529284539592899</v>
      </c>
      <c r="H1800" s="1">
        <f>'[1]Electricity and CHPs_CAP'!D$35</f>
        <v>3.0610908509679797</v>
      </c>
      <c r="I1800" s="1">
        <f>'[1]Electricity and CHPs_CAP'!E$35</f>
        <v>3.5499773032358704</v>
      </c>
      <c r="J1800" s="1">
        <f>'[1]Electricity and CHPs_CAP'!F$35</f>
        <v>11.270775071710537</v>
      </c>
      <c r="K1800" s="1">
        <f>'[1]Electricity and CHPs_CAP'!G$35</f>
        <v>15.148107991059</v>
      </c>
    </row>
    <row r="1801" spans="2:11" x14ac:dyDescent="0.3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1.1560359767177988</v>
      </c>
      <c r="H1801" s="1">
        <f>'[1]Electricity and CHPs_CAP'!D$36</f>
        <v>2.569060845822932</v>
      </c>
      <c r="I1801" s="1">
        <f>'[1]Electricity and CHPs_CAP'!E$36</f>
        <v>2.9785741367871932</v>
      </c>
      <c r="J1801" s="1">
        <f>'[1]Electricity and CHPs_CAP'!F$36</f>
        <v>4.0049008703796822</v>
      </c>
      <c r="K1801" s="1">
        <f>'[1]Electricity and CHPs_CAP'!G$36</f>
        <v>5.3828671132425896</v>
      </c>
    </row>
    <row r="1802" spans="2:11" x14ac:dyDescent="0.3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0.43908514416045175</v>
      </c>
      <c r="H1802" s="1">
        <f>'[1]Electricity and CHPs_CAP'!D$37</f>
        <v>1.3348905588128681</v>
      </c>
      <c r="I1802" s="1">
        <f>'[1]Electricity and CHPs_CAP'!E$37</f>
        <v>1.548115017243709</v>
      </c>
      <c r="J1802" s="1">
        <f>'[1]Electricity and CHPs_CAP'!F$37</f>
        <v>2.0850484914295189</v>
      </c>
      <c r="K1802" s="1">
        <f>'[1]Electricity and CHPs_CAP'!G$37</f>
        <v>2.80366814741055</v>
      </c>
    </row>
    <row r="1803" spans="2:11" x14ac:dyDescent="0.3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1.1231026845703462</v>
      </c>
      <c r="H1803" s="1">
        <f>'[1]Electricity and CHPs_CAP'!D$38</f>
        <v>2.1795748632932801</v>
      </c>
      <c r="I1803" s="1">
        <f>'[1]Electricity and CHPs_CAP'!E$38</f>
        <v>2.5269455512429202</v>
      </c>
      <c r="J1803" s="1">
        <f>'[1]Electricity and CHPs_CAP'!F$38</f>
        <v>3.404839960316699</v>
      </c>
      <c r="K1803" s="1">
        <f>'[1]Electricity and CHPs_CAP'!G$38</f>
        <v>4.5766041443068</v>
      </c>
    </row>
    <row r="1804" spans="2:11" x14ac:dyDescent="0.3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6.8605870532001498E-2</v>
      </c>
      <c r="J1804" s="1">
        <f>'[1]Electricity and CHPs_CAP'!F$32</f>
        <v>6.9409174924833783E-2</v>
      </c>
      <c r="K1804" s="1">
        <f>'[1]Electricity and CHPs_CAP'!G$32</f>
        <v>1.9385557384468133</v>
      </c>
    </row>
    <row r="1805" spans="2:11" x14ac:dyDescent="0.3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6.8605870532001498E-2</v>
      </c>
      <c r="J1805" s="1">
        <f t="shared" si="1166"/>
        <v>6.9409174924833783E-2</v>
      </c>
      <c r="K1805" s="1">
        <f t="shared" si="1166"/>
        <v>1.9385557384468133</v>
      </c>
    </row>
    <row r="1806" spans="2:11" x14ac:dyDescent="0.3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2.256104409999924E-2</v>
      </c>
      <c r="J1806" s="1">
        <f t="shared" si="1167"/>
        <v>8.9364600476678283E-2</v>
      </c>
      <c r="K1806" s="1">
        <f t="shared" si="1167"/>
        <v>8.4668388701287359E-2</v>
      </c>
    </row>
    <row r="1807" spans="2:11" x14ac:dyDescent="0.3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1.5165327300142299E-2</v>
      </c>
      <c r="K1807" s="1">
        <f>'[1]Electricity and CHPs_CAP'!G$30</f>
        <v>1.5902750850569889E-2</v>
      </c>
    </row>
    <row r="1808" spans="2:11" x14ac:dyDescent="0.3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1.57322841384251E-2</v>
      </c>
      <c r="J1808" s="1">
        <f>'[1]Electricity and CHPs_CAP'!F$46</f>
        <v>6.0630387204605327E-2</v>
      </c>
      <c r="K1808" s="1">
        <f>'[1]Electricity and CHPs_CAP'!G$46</f>
        <v>5.3153686525795885E-2</v>
      </c>
    </row>
    <row r="1809" spans="2:11" x14ac:dyDescent="0.3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6.82875996157414E-3</v>
      </c>
      <c r="J1809" s="1">
        <f>'[1]Electricity and CHPs_CAP'!F$57</f>
        <v>1.3568885971930662E-2</v>
      </c>
      <c r="K1809" s="1">
        <f>'[1]Electricity and CHPs_CAP'!G$57</f>
        <v>1.5611951324921585E-2</v>
      </c>
    </row>
    <row r="1810" spans="2:11" x14ac:dyDescent="0.3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0.79013744321965218</v>
      </c>
      <c r="G1810" s="1">
        <f t="shared" ref="G1810:K1810" si="1168">SUM(G1811:G1817)</f>
        <v>0.79158597322054436</v>
      </c>
      <c r="H1810" s="1">
        <f t="shared" si="1168"/>
        <v>0.79317336818135076</v>
      </c>
      <c r="I1810" s="1">
        <f t="shared" si="1168"/>
        <v>0.60936446984102721</v>
      </c>
      <c r="J1810" s="1">
        <f t="shared" si="1168"/>
        <v>0.96133400232376442</v>
      </c>
      <c r="K1810" s="1">
        <f t="shared" si="1168"/>
        <v>1.5749589583451755</v>
      </c>
    </row>
    <row r="1811" spans="2:11" x14ac:dyDescent="0.3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9.9951488599616556E-2</v>
      </c>
      <c r="H1811" s="1">
        <f>'[1]Electricity and CHPs_CAP'!D$63</f>
        <v>9.9933618867675225E-2</v>
      </c>
      <c r="I1811" s="1">
        <f>'[1]Electricity and CHPs_CAP'!E$63</f>
        <v>9.9903966972632818E-2</v>
      </c>
      <c r="J1811" s="1">
        <f>'[1]Electricity and CHPs_CAP'!F$63</f>
        <v>9.9973172264474358E-2</v>
      </c>
      <c r="K1811" s="1">
        <f>'[1]Electricity and CHPs_CAP'!G$63</f>
        <v>9.9976188547424003E-2</v>
      </c>
    </row>
    <row r="1812" spans="2:11" x14ac:dyDescent="0.3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0.113874496848797</v>
      </c>
      <c r="G1812" s="1">
        <f>'[1]Electricity and CHPs_CAP'!C$64</f>
        <v>0.11413509501624376</v>
      </c>
      <c r="H1812" s="1">
        <f>'[1]Electricity and CHPs_CAP'!D$64</f>
        <v>0.11470854315548723</v>
      </c>
      <c r="I1812" s="1">
        <f>'[1]Electricity and CHPs_CAP'!E$64</f>
        <v>8.4991461941453544E-2</v>
      </c>
      <c r="J1812" s="1">
        <f>'[1]Electricity and CHPs_CAP'!F$64</f>
        <v>0.26218077629630337</v>
      </c>
      <c r="K1812" s="1">
        <f>'[1]Electricity and CHPs_CAP'!G$64</f>
        <v>0.72682493577171892</v>
      </c>
    </row>
    <row r="1813" spans="2:11" x14ac:dyDescent="0.3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8.8516932362004905E-2</v>
      </c>
      <c r="G1813" s="1">
        <f>'[1]Electricity and CHPs_CAP'!C$65</f>
        <v>8.8715938152606311E-2</v>
      </c>
      <c r="H1813" s="1">
        <f>'[1]Electricity and CHPs_CAP'!D$65</f>
        <v>8.9054135795702427E-2</v>
      </c>
      <c r="I1813" s="1">
        <f>'[1]Electricity and CHPs_CAP'!E$65</f>
        <v>6.5972966404362329E-2</v>
      </c>
      <c r="J1813" s="1">
        <f>'[1]Electricity and CHPs_CAP'!F$65</f>
        <v>0.16763975473637252</v>
      </c>
      <c r="K1813" s="1">
        <f>'[1]Electricity and CHPs_CAP'!G$65</f>
        <v>0.34388422274669644</v>
      </c>
    </row>
    <row r="1814" spans="2:11" x14ac:dyDescent="0.3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7.3778758152390433E-2</v>
      </c>
      <c r="G1814" s="1">
        <f>'[1]Electricity and CHPs_CAP'!C$66</f>
        <v>7.3931185100690688E-2</v>
      </c>
      <c r="H1814" s="1">
        <f>'[1]Electricity and CHPs_CAP'!D$66</f>
        <v>7.4033535701714281E-2</v>
      </c>
      <c r="I1814" s="1">
        <f>'[1]Electricity and CHPs_CAP'!E$66</f>
        <v>5.4202311179042451E-2</v>
      </c>
      <c r="J1814" s="1">
        <f>'[1]Electricity and CHPs_CAP'!F$66</f>
        <v>6.6073955891549491E-2</v>
      </c>
      <c r="K1814" s="1">
        <f>'[1]Electricity and CHPs_CAP'!G$66</f>
        <v>6.0360212499106676E-2</v>
      </c>
    </row>
    <row r="1815" spans="2:11" x14ac:dyDescent="0.3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0.17008203117443238</v>
      </c>
      <c r="G1815" s="1">
        <f>'[1]Electricity and CHPs_CAP'!C$67</f>
        <v>0.17044837425883183</v>
      </c>
      <c r="H1815" s="1">
        <f>'[1]Electricity and CHPs_CAP'!D$67</f>
        <v>0.17069259125872419</v>
      </c>
      <c r="I1815" s="1">
        <f>'[1]Electricity and CHPs_CAP'!E$67</f>
        <v>0.12503565150245449</v>
      </c>
      <c r="J1815" s="1">
        <f>'[1]Electricity and CHPs_CAP'!F$67</f>
        <v>0.14988697955110444</v>
      </c>
      <c r="K1815" s="1">
        <f>'[1]Electricity and CHPs_CAP'!G$67</f>
        <v>0.14240301051401494</v>
      </c>
    </row>
    <row r="1816" spans="2:11" x14ac:dyDescent="0.3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0.17006654700127305</v>
      </c>
      <c r="G1816" s="1">
        <f>'[1]Electricity and CHPs_CAP'!C$68</f>
        <v>0.17043280212327888</v>
      </c>
      <c r="H1816" s="1">
        <f>'[1]Electricity and CHPs_CAP'!D$68</f>
        <v>0.17067681980672891</v>
      </c>
      <c r="I1816" s="1">
        <f>'[1]Electricity and CHPs_CAP'!E$68</f>
        <v>0.1250234373659001</v>
      </c>
      <c r="J1816" s="1">
        <f>'[1]Electricity and CHPs_CAP'!F$68</f>
        <v>0.14988284737317376</v>
      </c>
      <c r="K1816" s="1">
        <f>'[1]Electricity and CHPs_CAP'!G$68</f>
        <v>0.14246453410020454</v>
      </c>
    </row>
    <row r="1817" spans="2:11" x14ac:dyDescent="0.3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7.3818677680754341E-2</v>
      </c>
      <c r="G1817" s="1">
        <f>'[1]Electricity and CHPs_CAP'!C$69</f>
        <v>7.3971089969276316E-2</v>
      </c>
      <c r="H1817" s="1">
        <f>'[1]Electricity and CHPs_CAP'!D$69</f>
        <v>7.407412359531855E-2</v>
      </c>
      <c r="I1817" s="1">
        <f>'[1]Electricity and CHPs_CAP'!E$69</f>
        <v>5.4234674475181488E-2</v>
      </c>
      <c r="J1817" s="1">
        <f>'[1]Electricity and CHPs_CAP'!F$69</f>
        <v>6.5696516210786496E-2</v>
      </c>
      <c r="K1817" s="1">
        <f>'[1]Electricity and CHPs_CAP'!G$69</f>
        <v>5.9045854166009958E-2</v>
      </c>
    </row>
    <row r="1818" spans="2:11" x14ac:dyDescent="0.3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11.172666212295187</v>
      </c>
      <c r="G1818" s="3">
        <f t="shared" ref="G1818:K1818" si="1171">SUM(G1819,G1838)</f>
        <v>11.937314060894423</v>
      </c>
      <c r="H1818" s="3">
        <f t="shared" si="1171"/>
        <v>12.23763232170791</v>
      </c>
      <c r="I1818" s="3">
        <f t="shared" si="1171"/>
        <v>12.660163374536161</v>
      </c>
      <c r="J1818" s="3">
        <f t="shared" si="1171"/>
        <v>10.135957624815937</v>
      </c>
      <c r="K1818" s="3">
        <f t="shared" si="1171"/>
        <v>9.6394790819003635</v>
      </c>
    </row>
    <row r="1819" spans="2:11" x14ac:dyDescent="0.3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9.3049549131334288</v>
      </c>
      <c r="G1819" s="1">
        <f t="shared" ref="G1819:K1819" si="1172">SUM(G1820,G1823,G1825,G1828,G1830,G1832,G1834,G1836)</f>
        <v>9.9433155897926575</v>
      </c>
      <c r="H1819" s="1">
        <f t="shared" si="1172"/>
        <v>10.249104320058764</v>
      </c>
      <c r="I1819" s="1">
        <f t="shared" si="1172"/>
        <v>10.448334953877326</v>
      </c>
      <c r="J1819" s="1">
        <f t="shared" si="1172"/>
        <v>8.1001540019853682</v>
      </c>
      <c r="K1819" s="1">
        <f t="shared" si="1172"/>
        <v>7.6277405629858022</v>
      </c>
    </row>
    <row r="1820" spans="2:11" x14ac:dyDescent="0.3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2.1135124138642718</v>
      </c>
      <c r="G1820" s="1">
        <f t="shared" ref="G1820:K1820" si="1173">SUM(G1821:G1822)</f>
        <v>2.4548928417946287</v>
      </c>
      <c r="H1820" s="1">
        <f t="shared" si="1173"/>
        <v>2.6160501199427313</v>
      </c>
      <c r="I1820" s="1">
        <f t="shared" si="1173"/>
        <v>2.8007258467951264</v>
      </c>
      <c r="J1820" s="1">
        <f t="shared" si="1173"/>
        <v>2.9818322733063338</v>
      </c>
      <c r="K1820" s="1">
        <f t="shared" si="1173"/>
        <v>5.4669085599347831</v>
      </c>
    </row>
    <row r="1821" spans="2:11" x14ac:dyDescent="0.3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0.67334898096363405</v>
      </c>
      <c r="G1821" s="1" cm="1">
        <f t="array" ref="G1821">SUMPRODUCT(([1]OUT_FinalEnergyCons!$B$4:$B$10000="var_cap")*1,(ISNUMBER(SEARCH("RH*-SHELCBR",[1]OUT_FinalEnergyCons!$A$4:$A$10000)))*1,[1]OUT_FinalEnergyCons!E$4:E$10000)</f>
        <v>0.72882847600621026</v>
      </c>
      <c r="H1821" s="1" cm="1">
        <f t="array" ref="H1821">SUMPRODUCT(([1]OUT_FinalEnergyCons!$B$4:$B$10000="var_cap")*1,(ISNUMBER(SEARCH("RH*-SHELCBR",[1]OUT_FinalEnergyCons!$A$4:$A$10000)))*1,[1]OUT_FinalEnergyCons!F$4:F$10000)</f>
        <v>0.73096153853692203</v>
      </c>
      <c r="I1821" s="1" cm="1">
        <f t="array" ref="I1821">SUMPRODUCT(([1]OUT_FinalEnergyCons!$B$4:$B$10000="var_cap")*1,(ISNUMBER(SEARCH("RH*-SHELCBR",[1]OUT_FinalEnergyCons!$A$4:$A$10000)))*1,[1]OUT_FinalEnergyCons!G$4:G$10000)</f>
        <v>0.72665697076511249</v>
      </c>
      <c r="J1821" s="1" cm="1">
        <f t="array" ref="J1821">SUMPRODUCT(([1]OUT_FinalEnergyCons!$B$4:$B$10000="var_cap")*1,(ISNUMBER(SEARCH("RH*-SHELCBR",[1]OUT_FinalEnergyCons!$A$4:$A$10000)))*1,[1]OUT_FinalEnergyCons!H$4:H$10000)</f>
        <v>0.23856456066988518</v>
      </c>
      <c r="K1821" s="1" cm="1">
        <f t="array" ref="K1821">SUMPRODUCT(([1]OUT_FinalEnergyCons!$B$4:$B$10000="var_cap")*1,(ISNUMBER(SEARCH("RH*-SHELCBR",[1]OUT_FinalEnergyCons!$A$4:$A$10000)))*1,[1]OUT_FinalEnergyCons!I$4:I$10000)</f>
        <v>0.11615207400962885</v>
      </c>
    </row>
    <row r="1822" spans="2:11" x14ac:dyDescent="0.3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1.4401634329006376</v>
      </c>
      <c r="G1822" s="1" cm="1">
        <f t="array" ref="G1822">SUMPRODUCT(([1]OUT_FinalEnergyCons!$B$4:$B$10000="var_cap")*1,ISNUMBER(SEARCH("RH*-SHELCHP",[1]OUT_FinalEnergyCons!$A$4:$A$10000))*1,[1]OUT_FinalEnergyCons!E$4:E$10000)</f>
        <v>1.7260643657884183</v>
      </c>
      <c r="H1822" s="1" cm="1">
        <f t="array" ref="H1822">SUMPRODUCT(([1]OUT_FinalEnergyCons!$B$4:$B$10000="var_cap")*1,ISNUMBER(SEARCH("RH*-SHELCHP",[1]OUT_FinalEnergyCons!$A$4:$A$10000))*1,[1]OUT_FinalEnergyCons!F$4:F$10000)</f>
        <v>1.8850885814058094</v>
      </c>
      <c r="I1822" s="1" cm="1">
        <f t="array" ref="I1822">SUMPRODUCT(([1]OUT_FinalEnergyCons!$B$4:$B$10000="var_cap")*1,ISNUMBER(SEARCH("RH*-SHELCHP",[1]OUT_FinalEnergyCons!$A$4:$A$10000))*1,[1]OUT_FinalEnergyCons!G$4:G$10000)</f>
        <v>2.0740688760300139</v>
      </c>
      <c r="J1822" s="1" cm="1">
        <f t="array" ref="J1822">SUMPRODUCT(([1]OUT_FinalEnergyCons!$B$4:$B$10000="var_cap")*1,ISNUMBER(SEARCH("RH*-SHELCHP",[1]OUT_FinalEnergyCons!$A$4:$A$10000))*1,[1]OUT_FinalEnergyCons!H$4:H$10000)</f>
        <v>2.7432677126364489</v>
      </c>
      <c r="K1822" s="1" cm="1">
        <f t="array" ref="K1822">SUMPRODUCT(([1]OUT_FinalEnergyCons!$B$4:$B$10000="var_cap")*1,ISNUMBER(SEARCH("RH*-SHELCHP",[1]OUT_FinalEnergyCons!$A$4:$A$10000))*1,[1]OUT_FinalEnergyCons!I$4:I$10000)</f>
        <v>5.350756485925154</v>
      </c>
    </row>
    <row r="1823" spans="2:11" x14ac:dyDescent="0.3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3.4069898204811619</v>
      </c>
      <c r="H1823" s="1">
        <f t="shared" si="1178"/>
        <v>3.4074748700978494</v>
      </c>
      <c r="I1823" s="1">
        <f t="shared" si="1178"/>
        <v>3.4051791107578619</v>
      </c>
      <c r="J1823" s="1">
        <f t="shared" si="1178"/>
        <v>1.417960189957425</v>
      </c>
      <c r="K1823" s="1">
        <f t="shared" si="1178"/>
        <v>3.0419470576752011E-2</v>
      </c>
    </row>
    <row r="1824" spans="2:11" x14ac:dyDescent="0.3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3.4069898204811619</v>
      </c>
      <c r="H1824" s="1" cm="1">
        <f t="array" ref="H1824">SUMPRODUCT(([1]OUT_FinalEnergyCons!$B$4:$B$10000="var_cap")*1, (ISNUMBER(SEARCH("RH*-SHLFOBR",[1]OUT_FinalEnergyCons!$A$4:$A$10000)))*1,[1]OUT_FinalEnergyCons!F$4:F$10000)</f>
        <v>3.4074748700978494</v>
      </c>
      <c r="I1824" s="1" cm="1">
        <f t="array" ref="I1824">SUMPRODUCT(([1]OUT_FinalEnergyCons!$B$4:$B$10000="var_cap")*1, (ISNUMBER(SEARCH("RH*-SHLFOBR",[1]OUT_FinalEnergyCons!$A$4:$A$10000)))*1,[1]OUT_FinalEnergyCons!G$4:G$10000)</f>
        <v>3.4051791107578619</v>
      </c>
      <c r="J1824" s="1" cm="1">
        <f t="array" ref="J1824">SUMPRODUCT(([1]OUT_FinalEnergyCons!$B$4:$B$10000="var_cap")*1, (ISNUMBER(SEARCH("RH*-SHLFOBR",[1]OUT_FinalEnergyCons!$A$4:$A$10000)))*1,[1]OUT_FinalEnergyCons!H$4:H$10000)</f>
        <v>1.417960189957425</v>
      </c>
      <c r="K1824" s="1" cm="1">
        <f t="array" ref="K1824">SUMPRODUCT(([1]OUT_FinalEnergyCons!$B$4:$B$10000="var_cap")*1, (ISNUMBER(SEARCH("RH*-SHLFOBR",[1]OUT_FinalEnergyCons!$A$4:$A$10000)))*1,[1]OUT_FinalEnergyCons!I$4:I$10000)</f>
        <v>3.0419470576752011E-2</v>
      </c>
    </row>
    <row r="1825" spans="2:11" x14ac:dyDescent="0.3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2.7687960551865594</v>
      </c>
      <c r="G1825" s="1">
        <f t="shared" ref="G1825:K1825" si="1181">SUM(G1826:G1827)</f>
        <v>2.9837218677205026</v>
      </c>
      <c r="H1825" s="1">
        <f t="shared" si="1181"/>
        <v>3.0634487358725573</v>
      </c>
      <c r="I1825" s="1">
        <f t="shared" si="1181"/>
        <v>3.0628446808002865</v>
      </c>
      <c r="J1825" s="1">
        <f t="shared" si="1181"/>
        <v>2.4895269041277364</v>
      </c>
      <c r="K1825" s="1">
        <f t="shared" si="1181"/>
        <v>1.2021867651948024</v>
      </c>
    </row>
    <row r="1826" spans="2:11" x14ac:dyDescent="0.3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2.9821491683639856</v>
      </c>
      <c r="H1826" s="1" cm="1">
        <f t="array" ref="H1826">SUMPRODUCT(([1]OUT_FinalEnergyCons!$B$4:$B$10000="var_cap")*1, (ISNUMBER(SEARCH("RH*-SHNGABR",[1]OUT_FinalEnergyCons!$A$4:$A$10000)))*1,[1]OUT_FinalEnergyCons!F$4:F$10000)</f>
        <v>2.9813885042000079</v>
      </c>
      <c r="I1826" s="1" cm="1">
        <f t="array" ref="I1826">SUMPRODUCT(([1]OUT_FinalEnergyCons!$B$4:$B$10000="var_cap")*1, (ISNUMBER(SEARCH("RH*-SHNGABR",[1]OUT_FinalEnergyCons!$A$4:$A$10000)))*1,[1]OUT_FinalEnergyCons!G$4:G$10000)</f>
        <v>2.9780262305281204</v>
      </c>
      <c r="J1826" s="1" cm="1">
        <f t="array" ref="J1826">SUMPRODUCT(([1]OUT_FinalEnergyCons!$B$4:$B$10000="var_cap")*1, (ISNUMBER(SEARCH("RH*-SHNGABR",[1]OUT_FinalEnergyCons!$A$4:$A$10000)))*1,[1]OUT_FinalEnergyCons!H$4:H$10000)</f>
        <v>2.3370543388962539</v>
      </c>
      <c r="K1826" s="1" cm="1">
        <f t="array" ref="K1826">SUMPRODUCT(([1]OUT_FinalEnergyCons!$B$4:$B$10000="var_cap")*1, (ISNUMBER(SEARCH("RH*-SHNGABR",[1]OUT_FinalEnergyCons!$A$4:$A$10000)))*1,[1]OUT_FinalEnergyCons!I$4:I$10000)</f>
        <v>1.1210072501781898</v>
      </c>
    </row>
    <row r="1827" spans="2:11" x14ac:dyDescent="0.3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4.2003948209407501E-5</v>
      </c>
      <c r="G1827" s="1" cm="1">
        <f t="array" ref="G1827">SUMPRODUCT(([1]OUT_FinalEnergyCons!$B$4:$B$10000="var_cap")*1,ISNUMBER(SEARCH("RH*-SHngahp",[1]OUT_FinalEnergyCons!$A$4:$A$10000))*1,[1]OUT_FinalEnergyCons!E$4:E$10000)</f>
        <v>1.5726993565171334E-3</v>
      </c>
      <c r="H1827" s="1" cm="1">
        <f t="array" ref="H1827">SUMPRODUCT(([1]OUT_FinalEnergyCons!$B$4:$B$10000="var_cap")*1,ISNUMBER(SEARCH("RH*-SHngahp",[1]OUT_FinalEnergyCons!$A$4:$A$10000))*1,[1]OUT_FinalEnergyCons!F$4:F$10000)</f>
        <v>8.2060231672549541E-2</v>
      </c>
      <c r="I1827" s="1" cm="1">
        <f t="array" ref="I1827">SUMPRODUCT(([1]OUT_FinalEnergyCons!$B$4:$B$10000="var_cap")*1,ISNUMBER(SEARCH("RH*-SHngahp",[1]OUT_FinalEnergyCons!$A$4:$A$10000))*1,[1]OUT_FinalEnergyCons!G$4:G$10000)</f>
        <v>8.4818450272165974E-2</v>
      </c>
      <c r="J1827" s="1" cm="1">
        <f t="array" ref="J1827">SUMPRODUCT(([1]OUT_FinalEnergyCons!$B$4:$B$10000="var_cap")*1,ISNUMBER(SEARCH("RH*-SHngahp",[1]OUT_FinalEnergyCons!$A$4:$A$10000))*1,[1]OUT_FinalEnergyCons!H$4:H$10000)</f>
        <v>0.15247256523148245</v>
      </c>
      <c r="K1827" s="1" cm="1">
        <f t="array" ref="K1827">SUMPRODUCT(([1]OUT_FinalEnergyCons!$B$4:$B$10000="var_cap")*1,ISNUMBER(SEARCH("RH*-SHngahp",[1]OUT_FinalEnergyCons!$A$4:$A$10000))*1,[1]OUT_FinalEnergyCons!I$4:I$10000)</f>
        <v>8.1179515016612497E-2</v>
      </c>
    </row>
    <row r="1828" spans="2:11" x14ac:dyDescent="0.3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6.9950104885602724E-3</v>
      </c>
      <c r="H1828" s="1">
        <f t="shared" si="1185"/>
        <v>6.9689552292276731E-3</v>
      </c>
      <c r="I1828" s="1">
        <f t="shared" si="1185"/>
        <v>6.8998427953680212E-3</v>
      </c>
      <c r="J1828" s="1">
        <f t="shared" si="1185"/>
        <v>0</v>
      </c>
      <c r="K1828" s="1">
        <f t="shared" si="1185"/>
        <v>0</v>
      </c>
    </row>
    <row r="1829" spans="2:11" x14ac:dyDescent="0.3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6.9950104885602724E-3</v>
      </c>
      <c r="H1829" s="1" cm="1">
        <f t="array" ref="H1829">SUMPRODUCT(([1]OUT_FinalEnergyCons!$B$4:$B$10000="var_cap")*1, (ISNUMBER(SEARCH("RH*-SHCOABR",[1]OUT_FinalEnergyCons!$A$4:$A$10000)))*1,[1]OUT_FinalEnergyCons!F$4:F$10000)</f>
        <v>6.9689552292276731E-3</v>
      </c>
      <c r="I1829" s="1" cm="1">
        <f t="array" ref="I1829">SUMPRODUCT(([1]OUT_FinalEnergyCons!$B$4:$B$10000="var_cap")*1, (ISNUMBER(SEARCH("RH*-SHCOABR",[1]OUT_FinalEnergyCons!$A$4:$A$10000)))*1,[1]OUT_FinalEnergyCons!G$4:G$10000)</f>
        <v>6.8998427953680212E-3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0.68965493030084168</v>
      </c>
      <c r="G1830" s="1">
        <f t="shared" ref="G1830:K1830" si="1187">G1831</f>
        <v>0.70365016551337811</v>
      </c>
      <c r="H1830" s="1">
        <f t="shared" si="1187"/>
        <v>0.70054921349309074</v>
      </c>
      <c r="I1830" s="1">
        <f t="shared" si="1187"/>
        <v>0.69869562182927858</v>
      </c>
      <c r="J1830" s="1">
        <f t="shared" si="1187"/>
        <v>0.55323880222692357</v>
      </c>
      <c r="K1830" s="1">
        <f t="shared" si="1187"/>
        <v>0.26719116494381756</v>
      </c>
    </row>
    <row r="1831" spans="2:11" x14ac:dyDescent="0.3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0.68965493030084168</v>
      </c>
      <c r="G1831" s="1" cm="1">
        <f t="array" ref="G1831">SUMPRODUCT(([1]OUT_FinalEnergyCons!$B$4:$B$10000="var_cap")*1, (ISNUMBER(SEARCH("RH*-SHWODBR",[1]OUT_FinalEnergyCons!$A$4:$A$10000)))*1,[1]OUT_FinalEnergyCons!E$4:E$10000)</f>
        <v>0.70365016551337811</v>
      </c>
      <c r="H1831" s="1" cm="1">
        <f t="array" ref="H1831">SUMPRODUCT(([1]OUT_FinalEnergyCons!$B$4:$B$10000="var_cap")*1, (ISNUMBER(SEARCH("RH*-SHWODBR",[1]OUT_FinalEnergyCons!$A$4:$A$10000)))*1,[1]OUT_FinalEnergyCons!F$4:F$10000)</f>
        <v>0.70054921349309074</v>
      </c>
      <c r="I1831" s="1" cm="1">
        <f t="array" ref="I1831">SUMPRODUCT(([1]OUT_FinalEnergyCons!$B$4:$B$10000="var_cap")*1, (ISNUMBER(SEARCH("RH*-SHWODBR",[1]OUT_FinalEnergyCons!$A$4:$A$10000)))*1,[1]OUT_FinalEnergyCons!G$4:G$10000)</f>
        <v>0.69869562182927858</v>
      </c>
      <c r="J1831" s="1" cm="1">
        <f t="array" ref="J1831">SUMPRODUCT(([1]OUT_FinalEnergyCons!$B$4:$B$10000="var_cap")*1, (ISNUMBER(SEARCH("RH*-SHWODBR",[1]OUT_FinalEnergyCons!$A$4:$A$10000)))*1,[1]OUT_FinalEnergyCons!H$4:H$10000)</f>
        <v>0.55323880222692357</v>
      </c>
      <c r="K1831" s="1" cm="1">
        <f t="array" ref="K1831">SUMPRODUCT(([1]OUT_FinalEnergyCons!$B$4:$B$10000="var_cap")*1, (ISNUMBER(SEARCH("RH*-SHWODBR",[1]OUT_FinalEnergyCons!$A$4:$A$10000)))*1,[1]OUT_FinalEnergyCons!I$4:I$10000)</f>
        <v>0.26719116494381756</v>
      </c>
    </row>
    <row r="1832" spans="2:11" x14ac:dyDescent="0.3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0.20453253063676013</v>
      </c>
      <c r="G1832" s="1">
        <f t="shared" ref="G1832:K1832" si="1190">G1833</f>
        <v>0.25036627135064854</v>
      </c>
      <c r="H1832" s="1">
        <f t="shared" si="1190"/>
        <v>0.26367138564971282</v>
      </c>
      <c r="I1832" s="1">
        <f t="shared" si="1190"/>
        <v>0.26833024245558679</v>
      </c>
      <c r="J1832" s="1">
        <f t="shared" si="1190"/>
        <v>0.2887500678304456</v>
      </c>
      <c r="K1832" s="1">
        <f t="shared" si="1190"/>
        <v>0.29536710362691732</v>
      </c>
    </row>
    <row r="1833" spans="2:11" x14ac:dyDescent="0.3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0.20453253063676013</v>
      </c>
      <c r="G1833" s="1" cm="1">
        <f t="array" ref="G1833">SUMPRODUCT(([1]OUT_FinalEnergyCons!$B$4:$B$10000="var_cap")*1, (ISNUMBER(SEARCH("RH*-SHPLTBR",[1]OUT_FinalEnergyCons!$A$4:$A$10000)))*1,[1]OUT_FinalEnergyCons!E$4:E$10000)</f>
        <v>0.25036627135064854</v>
      </c>
      <c r="H1833" s="1" cm="1">
        <f t="array" ref="H1833">SUMPRODUCT(([1]OUT_FinalEnergyCons!$B$4:$B$10000="var_cap")*1, (ISNUMBER(SEARCH("RH*-SHPLTBR",[1]OUT_FinalEnergyCons!$A$4:$A$10000)))*1,[1]OUT_FinalEnergyCons!F$4:F$10000)</f>
        <v>0.26367138564971282</v>
      </c>
      <c r="I1833" s="1" cm="1">
        <f t="array" ref="I1833">SUMPRODUCT(([1]OUT_FinalEnergyCons!$B$4:$B$10000="var_cap")*1, (ISNUMBER(SEARCH("RH*-SHPLTBR",[1]OUT_FinalEnergyCons!$A$4:$A$10000)))*1,[1]OUT_FinalEnergyCons!G$4:G$10000)</f>
        <v>0.26833024245558679</v>
      </c>
      <c r="J1833" s="1" cm="1">
        <f t="array" ref="J1833">SUMPRODUCT(([1]OUT_FinalEnergyCons!$B$4:$B$10000="var_cap")*1, (ISNUMBER(SEARCH("RH*-SHPLTBR",[1]OUT_FinalEnergyCons!$A$4:$A$10000)))*1,[1]OUT_FinalEnergyCons!H$4:H$10000)</f>
        <v>0.2887500678304456</v>
      </c>
      <c r="K1833" s="1" cm="1">
        <f t="array" ref="K1833">SUMPRODUCT(([1]OUT_FinalEnergyCons!$B$4:$B$10000="var_cap")*1, (ISNUMBER(SEARCH("RH*-SHPLTBR",[1]OUT_FinalEnergyCons!$A$4:$A$10000)))*1,[1]OUT_FinalEnergyCons!I$4:I$10000)</f>
        <v>0.29536710362691732</v>
      </c>
    </row>
    <row r="1834" spans="2:11" x14ac:dyDescent="0.3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0.19094103977359539</v>
      </c>
      <c r="I1834" s="1">
        <f t="shared" si="1193"/>
        <v>0.20565960844381842</v>
      </c>
      <c r="J1834" s="1">
        <f t="shared" si="1193"/>
        <v>0.36884576453650353</v>
      </c>
      <c r="K1834" s="1">
        <f t="shared" si="1193"/>
        <v>0.36566749870873022</v>
      </c>
    </row>
    <row r="1835" spans="2:11" x14ac:dyDescent="0.3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0.19094103977359539</v>
      </c>
      <c r="I1835" s="1" cm="1">
        <f t="array" ref="I1835">SUMPRODUCT(([1]OUT_FinalEnergyCons!$B$4:$B$10000="var_cap")*1, (ISNUMBER(SEARCH("RH*-SHSOLBR",[1]OUT_FinalEnergyCons!$A$4:$A$10000)))*1,[1]OUT_FinalEnergyCons!G$4:G$10000)</f>
        <v>0.20565960844381842</v>
      </c>
      <c r="J1835" s="1" cm="1">
        <f t="array" ref="J1835">SUMPRODUCT(([1]OUT_FinalEnergyCons!$B$4:$B$10000="var_cap")*1, (ISNUMBER(SEARCH("RH*-SHSOLBR",[1]OUT_FinalEnergyCons!$A$4:$A$10000)))*1,[1]OUT_FinalEnergyCons!H$4:H$10000)</f>
        <v>0.36884576453650353</v>
      </c>
      <c r="K1835" s="1" cm="1">
        <f t="array" ref="K1835">SUMPRODUCT(([1]OUT_FinalEnergyCons!$B$4:$B$10000="var_cap")*1, (ISNUMBER(SEARCH("RH*-SHSOLBR",[1]OUT_FinalEnergyCons!$A$4:$A$10000)))*1,[1]OUT_FinalEnergyCons!I$4:I$10000)</f>
        <v>0.36566749870873022</v>
      </c>
    </row>
    <row r="1836" spans="2:11" x14ac:dyDescent="0.3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1.8677112991617588</v>
      </c>
      <c r="G1838" s="1">
        <f t="shared" ref="G1838" si="1199">SUM(G1839,G1842,G1844,G1847,G1849,G1851,G1853,G1855)</f>
        <v>1.9939984711017649</v>
      </c>
      <c r="H1838" s="1">
        <f t="shared" ref="H1838" si="1200">SUM(H1839,H1842,H1844,H1847,H1849,H1851,H1853,H1855)</f>
        <v>1.9885280016491453</v>
      </c>
      <c r="I1838" s="1">
        <f t="shared" ref="I1838" si="1201">SUM(I1839,I1842,I1844,I1847,I1849,I1851,I1853,I1855)</f>
        <v>2.2118284206588337</v>
      </c>
      <c r="J1838" s="1">
        <f t="shared" ref="J1838" si="1202">SUM(J1839,J1842,J1844,J1847,J1849,J1851,J1853,J1855)</f>
        <v>2.0358036228305689</v>
      </c>
      <c r="K1838" s="1">
        <f t="shared" ref="K1838" si="1203">SUM(K1839,K1842,K1844,K1847,K1849,K1851,K1853,K1855)</f>
        <v>2.0117385189145609</v>
      </c>
    </row>
    <row r="1839" spans="2:11" x14ac:dyDescent="0.3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0.65765319063961425</v>
      </c>
      <c r="G1839" s="1">
        <f t="shared" ref="G1839" si="1205">SUM(G1840:G1841)</f>
        <v>0.73501232850438269</v>
      </c>
      <c r="H1839" s="1">
        <f t="shared" ref="H1839" si="1206">SUM(H1840:H1841)</f>
        <v>1.0680793819003314</v>
      </c>
      <c r="I1839" s="1">
        <f t="shared" ref="I1839" si="1207">SUM(I1840:I1841)</f>
        <v>1.379621158742264</v>
      </c>
      <c r="J1839" s="1">
        <f t="shared" ref="J1839" si="1208">SUM(J1840:J1841)</f>
        <v>1.2134613179630009</v>
      </c>
      <c r="K1839" s="1">
        <f t="shared" ref="K1839" si="1209">SUM(K1840:K1841)</f>
        <v>1.3723812580366439</v>
      </c>
    </row>
    <row r="1840" spans="2:11" x14ac:dyDescent="0.3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0.44272112222931326</v>
      </c>
      <c r="G1840" s="1" cm="1">
        <f t="array" ref="G1840">SUMPRODUCT(([1]OUT_FinalEnergyCons!$B$4:$B$10000="var_cap")*1,(ISNUMBER(SEARCH("RH*-WHELCBR",[1]OUT_FinalEnergyCons!$A$4:$A$10000)))*1,[1]OUT_FinalEnergyCons!E$4:E$10000)</f>
        <v>0.48316047493443243</v>
      </c>
      <c r="H1840" s="1" cm="1">
        <f t="array" ref="H1840">SUMPRODUCT(([1]OUT_FinalEnergyCons!$B$4:$B$10000="var_cap")*1,(ISNUMBER(SEARCH("RH*-WHELCBR",[1]OUT_FinalEnergyCons!$A$4:$A$10000)))*1,[1]OUT_FinalEnergyCons!F$4:F$10000)</f>
        <v>0.48397711642530283</v>
      </c>
      <c r="I1840" s="1" cm="1">
        <f t="array" ref="I1840">SUMPRODUCT(([1]OUT_FinalEnergyCons!$B$4:$B$10000="var_cap")*1,(ISNUMBER(SEARCH("RH*-WHELCBR",[1]OUT_FinalEnergyCons!$A$4:$A$10000)))*1,[1]OUT_FinalEnergyCons!G$4:G$10000)</f>
        <v>0.48048704016798666</v>
      </c>
      <c r="J1840" s="1" cm="1">
        <f t="array" ref="J1840">SUMPRODUCT(([1]OUT_FinalEnergyCons!$B$4:$B$10000="var_cap")*1,(ISNUMBER(SEARCH("RH*-WHELCBR",[1]OUT_FinalEnergyCons!$A$4:$A$10000)))*1,[1]OUT_FinalEnergyCons!H$4:H$10000)</f>
        <v>0.13383233343295878</v>
      </c>
      <c r="K1840" s="1" cm="1">
        <f t="array" ref="K1840">SUMPRODUCT(([1]OUT_FinalEnergyCons!$B$4:$B$10000="var_cap")*1,(ISNUMBER(SEARCH("RH*-WHELCBR",[1]OUT_FinalEnergyCons!$A$4:$A$10000)))*1,[1]OUT_FinalEnergyCons!I$4:I$10000)</f>
        <v>6.8230524199121359E-2</v>
      </c>
    </row>
    <row r="1841" spans="2:11" x14ac:dyDescent="0.3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0.21493206841030099</v>
      </c>
      <c r="G1841" s="1" cm="1">
        <f t="array" ref="G1841">SUMPRODUCT(([1]OUT_FinalEnergyCons!$B$4:$B$10000="var_cap")*1,ISNUMBER(SEARCH("RH*-WHELCHP",[1]OUT_FinalEnergyCons!$A$4:$A$10000))*1,[1]OUT_FinalEnergyCons!E$4:E$10000)</f>
        <v>0.25185185356995027</v>
      </c>
      <c r="H1841" s="1" cm="1">
        <f t="array" ref="H1841">SUMPRODUCT(([1]OUT_FinalEnergyCons!$B$4:$B$10000="var_cap")*1,ISNUMBER(SEARCH("RH*-WHELCHP",[1]OUT_FinalEnergyCons!$A$4:$A$10000))*1,[1]OUT_FinalEnergyCons!F$4:F$10000)</f>
        <v>0.58410226547502841</v>
      </c>
      <c r="I1841" s="1" cm="1">
        <f t="array" ref="I1841">SUMPRODUCT(([1]OUT_FinalEnergyCons!$B$4:$B$10000="var_cap")*1,ISNUMBER(SEARCH("RH*-WHELCHP",[1]OUT_FinalEnergyCons!$A$4:$A$10000))*1,[1]OUT_FinalEnergyCons!G$4:G$10000)</f>
        <v>0.89913411857427727</v>
      </c>
      <c r="J1841" s="1" cm="1">
        <f t="array" ref="J1841">SUMPRODUCT(([1]OUT_FinalEnergyCons!$B$4:$B$10000="var_cap")*1,ISNUMBER(SEARCH("RH*-WHELCHP",[1]OUT_FinalEnergyCons!$A$4:$A$10000))*1,[1]OUT_FinalEnergyCons!H$4:H$10000)</f>
        <v>1.0796289845300422</v>
      </c>
      <c r="K1841" s="1" cm="1">
        <f t="array" ref="K1841">SUMPRODUCT(([1]OUT_FinalEnergyCons!$B$4:$B$10000="var_cap")*1,ISNUMBER(SEARCH("RH*-WHELCHP",[1]OUT_FinalEnergyCons!$A$4:$A$10000))*1,[1]OUT_FinalEnergyCons!I$4:I$10000)</f>
        <v>1.3041507338375224</v>
      </c>
    </row>
    <row r="1842" spans="2:11" x14ac:dyDescent="0.3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0.47762334936987388</v>
      </c>
      <c r="H1842" s="1">
        <f t="shared" ref="H1842" si="1214">H1843</f>
        <v>0.1013505705359693</v>
      </c>
      <c r="I1842" s="1">
        <f t="shared" ref="I1842" si="1215">I1843</f>
        <v>1.5508568876789086E-2</v>
      </c>
      <c r="J1842" s="1">
        <f t="shared" ref="J1842" si="1216">J1843</f>
        <v>9.7702031629599163E-3</v>
      </c>
      <c r="K1842" s="1">
        <f t="shared" ref="K1842" si="1217">K1843</f>
        <v>3.2340031087614409E-3</v>
      </c>
    </row>
    <row r="1843" spans="2:11" x14ac:dyDescent="0.3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0.47762334936987388</v>
      </c>
      <c r="H1843" s="1" cm="1">
        <f t="array" ref="H1843">SUMPRODUCT(([1]OUT_FinalEnergyCons!$B$4:$B$10000="var_cap")*1, (ISNUMBER(SEARCH("RH*-WHLFOBR",[1]OUT_FinalEnergyCons!$A$4:$A$10000)))*1,[1]OUT_FinalEnergyCons!F$4:F$10000)</f>
        <v>0.1013505705359693</v>
      </c>
      <c r="I1843" s="1" cm="1">
        <f t="array" ref="I1843">SUMPRODUCT(([1]OUT_FinalEnergyCons!$B$4:$B$10000="var_cap")*1, (ISNUMBER(SEARCH("RH*-WHLFOBR",[1]OUT_FinalEnergyCons!$A$4:$A$10000)))*1,[1]OUT_FinalEnergyCons!G$4:G$10000)</f>
        <v>1.5508568876789086E-2</v>
      </c>
      <c r="J1843" s="1" cm="1">
        <f t="array" ref="J1843">SUMPRODUCT(([1]OUT_FinalEnergyCons!$B$4:$B$10000="var_cap")*1, (ISNUMBER(SEARCH("RH*-WHLFOBR",[1]OUT_FinalEnergyCons!$A$4:$A$10000)))*1,[1]OUT_FinalEnergyCons!H$4:H$10000)</f>
        <v>9.7702031629599163E-3</v>
      </c>
      <c r="K1843" s="1" cm="1">
        <f t="array" ref="K1843">SUMPRODUCT(([1]OUT_FinalEnergyCons!$B$4:$B$10000="var_cap")*1, (ISNUMBER(SEARCH("RH*-WHLFOBR",[1]OUT_FinalEnergyCons!$A$4:$A$10000)))*1,[1]OUT_FinalEnergyCons!I$4:I$10000)</f>
        <v>3.2340031087614409E-3</v>
      </c>
    </row>
    <row r="1844" spans="2:11" x14ac:dyDescent="0.3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0.43682681766000919</v>
      </c>
      <c r="H1844" s="1">
        <f t="shared" ref="H1844" si="1221">SUM(H1845:H1846)</f>
        <v>0.45314009083003137</v>
      </c>
      <c r="I1844" s="1">
        <f t="shared" ref="I1844" si="1222">SUM(I1845:I1846)</f>
        <v>0.45212160174619304</v>
      </c>
      <c r="J1844" s="1">
        <f t="shared" ref="J1844" si="1223">SUM(J1845:J1846)</f>
        <v>0.30905379546111794</v>
      </c>
      <c r="K1844" s="1">
        <f t="shared" ref="K1844" si="1224">SUM(K1845:K1846)</f>
        <v>0.14897207226921169</v>
      </c>
    </row>
    <row r="1845" spans="2:11" x14ac:dyDescent="0.3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0.43630168010610498</v>
      </c>
      <c r="H1845" s="1" cm="1">
        <f t="array" ref="H1845">SUMPRODUCT(([1]OUT_FinalEnergyCons!$B$4:$B$10000="var_cap")*1, (ISNUMBER(SEARCH("RH*-WHNGABR",[1]OUT_FinalEnergyCons!$A$4:$A$10000)))*1,[1]OUT_FinalEnergyCons!F$4:F$10000)</f>
        <v>0.43609354757424701</v>
      </c>
      <c r="I1845" s="1" cm="1">
        <f t="array" ref="I1845">SUMPRODUCT(([1]OUT_FinalEnergyCons!$B$4:$B$10000="var_cap")*1, (ISNUMBER(SEARCH("RH*-WHNGABR",[1]OUT_FinalEnergyCons!$A$4:$A$10000)))*1,[1]OUT_FinalEnergyCons!G$4:G$10000)</f>
        <v>0.43461481603050989</v>
      </c>
      <c r="J1845" s="1" cm="1">
        <f t="array" ref="J1845">SUMPRODUCT(([1]OUT_FinalEnergyCons!$B$4:$B$10000="var_cap")*1, (ISNUMBER(SEARCH("RH*-WHNGABR",[1]OUT_FinalEnergyCons!$A$4:$A$10000)))*1,[1]OUT_FinalEnergyCons!H$4:H$10000)</f>
        <v>0.27178401755308979</v>
      </c>
      <c r="K1845" s="1" cm="1">
        <f t="array" ref="K1845">SUMPRODUCT(([1]OUT_FinalEnergyCons!$B$4:$B$10000="var_cap")*1, (ISNUMBER(SEARCH("RH*-WHNGABR",[1]OUT_FinalEnergyCons!$A$4:$A$10000)))*1,[1]OUT_FinalEnergyCons!I$4:I$10000)</f>
        <v>0.13215492263658793</v>
      </c>
    </row>
    <row r="1846" spans="2:11" x14ac:dyDescent="0.3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5.2513755390421314E-4</v>
      </c>
      <c r="H1846" s="1" cm="1">
        <f t="array" ref="H1846">SUMPRODUCT(([1]OUT_FinalEnergyCons!$B$4:$B$10000="var_cap")*1,ISNUMBER(SEARCH("RH*-WHngahp",[1]OUT_FinalEnergyCons!$A$4:$A$10000))*1,[1]OUT_FinalEnergyCons!F$4:F$10000)</f>
        <v>1.7046543255784381E-2</v>
      </c>
      <c r="I1846" s="1" cm="1">
        <f t="array" ref="I1846">SUMPRODUCT(([1]OUT_FinalEnergyCons!$B$4:$B$10000="var_cap")*1,ISNUMBER(SEARCH("RH*-WHngahp",[1]OUT_FinalEnergyCons!$A$4:$A$10000))*1,[1]OUT_FinalEnergyCons!G$4:G$10000)</f>
        <v>1.7506785715683169E-2</v>
      </c>
      <c r="J1846" s="1" cm="1">
        <f t="array" ref="J1846">SUMPRODUCT(([1]OUT_FinalEnergyCons!$B$4:$B$10000="var_cap")*1,ISNUMBER(SEARCH("RH*-WHngahp",[1]OUT_FinalEnergyCons!$A$4:$A$10000))*1,[1]OUT_FinalEnergyCons!H$4:H$10000)</f>
        <v>3.726977790802815E-2</v>
      </c>
      <c r="K1846" s="1" cm="1">
        <f t="array" ref="K1846">SUMPRODUCT(([1]OUT_FinalEnergyCons!$B$4:$B$10000="var_cap")*1,ISNUMBER(SEARCH("RH*-WHngahp",[1]OUT_FinalEnergyCons!$A$4:$A$10000))*1,[1]OUT_FinalEnergyCons!I$4:I$10000)</f>
        <v>1.6817149632623759E-2</v>
      </c>
    </row>
    <row r="1847" spans="2:11" x14ac:dyDescent="0.3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4.1726643571198652E-2</v>
      </c>
      <c r="H1849" s="1">
        <f t="shared" ref="H1849" si="1236">H1850</f>
        <v>3.391208645262532E-2</v>
      </c>
      <c r="I1849" s="1">
        <f t="shared" ref="I1849" si="1237">I1850</f>
        <v>3.1779668305886251E-2</v>
      </c>
      <c r="J1849" s="1">
        <f t="shared" ref="J1849" si="1238">J1850</f>
        <v>2.1510584888896352E-2</v>
      </c>
      <c r="K1849" s="1">
        <f t="shared" ref="K1849" si="1239">K1850</f>
        <v>1.0013787932644239E-2</v>
      </c>
    </row>
    <row r="1850" spans="2:11" x14ac:dyDescent="0.3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4.1726643571198652E-2</v>
      </c>
      <c r="H1850" s="1" cm="1">
        <f t="array" ref="H1850">SUMPRODUCT(([1]OUT_FinalEnergyCons!$B$4:$B$10000="var_cap")*1, (ISNUMBER(SEARCH("RH*-WHWODBR",[1]OUT_FinalEnergyCons!$A$4:$A$10000)))*1,[1]OUT_FinalEnergyCons!F$4:F$10000)</f>
        <v>3.391208645262532E-2</v>
      </c>
      <c r="I1850" s="1" cm="1">
        <f t="array" ref="I1850">SUMPRODUCT(([1]OUT_FinalEnergyCons!$B$4:$B$10000="var_cap")*1, (ISNUMBER(SEARCH("RH*-WHWODBR",[1]OUT_FinalEnergyCons!$A$4:$A$10000)))*1,[1]OUT_FinalEnergyCons!G$4:G$10000)</f>
        <v>3.1779668305886251E-2</v>
      </c>
      <c r="J1850" s="1" cm="1">
        <f t="array" ref="J1850">SUMPRODUCT(([1]OUT_FinalEnergyCons!$B$4:$B$10000="var_cap")*1, (ISNUMBER(SEARCH("RH*-WHWODBR",[1]OUT_FinalEnergyCons!$A$4:$A$10000)))*1,[1]OUT_FinalEnergyCons!H$4:H$10000)</f>
        <v>2.1510584888896352E-2</v>
      </c>
      <c r="K1850" s="1" cm="1">
        <f t="array" ref="K1850">SUMPRODUCT(([1]OUT_FinalEnergyCons!$B$4:$B$10000="var_cap")*1, (ISNUMBER(SEARCH("RH*-WHWODBR",[1]OUT_FinalEnergyCons!$A$4:$A$10000)))*1,[1]OUT_FinalEnergyCons!I$4:I$10000)</f>
        <v>1.0013787932644239E-2</v>
      </c>
    </row>
    <row r="1851" spans="2:11" x14ac:dyDescent="0.3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1.4280444697678477E-2</v>
      </c>
      <c r="H1851" s="1">
        <f t="shared" ref="H1851" si="1243">H1852</f>
        <v>1.4203999375129171E-2</v>
      </c>
      <c r="I1851" s="1">
        <f t="shared" ref="I1851" si="1244">I1852</f>
        <v>1.40143777575111E-2</v>
      </c>
      <c r="J1851" s="1">
        <f t="shared" ref="J1851" si="1245">J1852</f>
        <v>1.2557445005406821E-2</v>
      </c>
      <c r="K1851" s="1">
        <f t="shared" ref="K1851" si="1246">K1852</f>
        <v>1.1749214453478827E-2</v>
      </c>
    </row>
    <row r="1852" spans="2:11" x14ac:dyDescent="0.3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1.4280444697678477E-2</v>
      </c>
      <c r="H1852" s="1" cm="1">
        <f t="array" ref="H1852">SUMPRODUCT(([1]OUT_FinalEnergyCons!$B$4:$B$10000="var_cap")*1, (ISNUMBER(SEARCH("RH*-WHPLTBR",[1]OUT_FinalEnergyCons!$A$4:$A$10000)))*1,[1]OUT_FinalEnergyCons!F$4:F$10000)</f>
        <v>1.4203999375129171E-2</v>
      </c>
      <c r="I1852" s="1" cm="1">
        <f t="array" ref="I1852">SUMPRODUCT(([1]OUT_FinalEnergyCons!$B$4:$B$10000="var_cap")*1, (ISNUMBER(SEARCH("RH*-WHPLTBR",[1]OUT_FinalEnergyCons!$A$4:$A$10000)))*1,[1]OUT_FinalEnergyCons!G$4:G$10000)</f>
        <v>1.40143777575111E-2</v>
      </c>
      <c r="J1852" s="1" cm="1">
        <f t="array" ref="J1852">SUMPRODUCT(([1]OUT_FinalEnergyCons!$B$4:$B$10000="var_cap")*1, (ISNUMBER(SEARCH("RH*-WHPLTBR",[1]OUT_FinalEnergyCons!$A$4:$A$10000)))*1,[1]OUT_FinalEnergyCons!H$4:H$10000)</f>
        <v>1.2557445005406821E-2</v>
      </c>
      <c r="K1852" s="1" cm="1">
        <f t="array" ref="K1852">SUMPRODUCT(([1]OUT_FinalEnergyCons!$B$4:$B$10000="var_cap")*1, (ISNUMBER(SEARCH("RH*-WHPLTBR",[1]OUT_FinalEnergyCons!$A$4:$A$10000)))*1,[1]OUT_FinalEnergyCons!I$4:I$10000)</f>
        <v>1.1749214453478827E-2</v>
      </c>
    </row>
    <row r="1853" spans="2:11" x14ac:dyDescent="0.3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0.31784187255505925</v>
      </c>
      <c r="I1853" s="1">
        <f t="shared" ref="I1853" si="1251">I1854</f>
        <v>0.31878304523019008</v>
      </c>
      <c r="J1853" s="1">
        <f t="shared" ref="J1853" si="1252">J1854</f>
        <v>0.46945027634918701</v>
      </c>
      <c r="K1853" s="1">
        <f t="shared" ref="K1853" si="1253">K1854</f>
        <v>0.46538818311382102</v>
      </c>
    </row>
    <row r="1854" spans="2:11" x14ac:dyDescent="0.3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0.31784187255505925</v>
      </c>
      <c r="I1854" s="1" cm="1">
        <f t="array" ref="I1854">SUMPRODUCT(([1]OUT_FinalEnergyCons!$B$4:$B$10000="var_cap")*1, (ISNUMBER(SEARCH("RH*-WHSOLBR",[1]OUT_FinalEnergyCons!$A$4:$A$10000)))*1,[1]OUT_FinalEnergyCons!G$4:G$10000)</f>
        <v>0.31878304523019008</v>
      </c>
      <c r="J1854" s="1" cm="1">
        <f t="array" ref="J1854">SUMPRODUCT(([1]OUT_FinalEnergyCons!$B$4:$B$10000="var_cap")*1, (ISNUMBER(SEARCH("RH*-WHSOLBR",[1]OUT_FinalEnergyCons!$A$4:$A$10000)))*1,[1]OUT_FinalEnergyCons!H$4:H$10000)</f>
        <v>0.46945027634918701</v>
      </c>
      <c r="K1854" s="1" cm="1">
        <f t="array" ref="K1854">SUMPRODUCT(([1]OUT_FinalEnergyCons!$B$4:$B$10000="var_cap")*1, (ISNUMBER(SEARCH("RH*-WHSOLBR",[1]OUT_FinalEnergyCons!$A$4:$A$10000)))*1,[1]OUT_FinalEnergyCons!I$4:I$10000)</f>
        <v>0.46538818311382102</v>
      </c>
    </row>
    <row r="1855" spans="2:11" x14ac:dyDescent="0.3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3.6354854377074695</v>
      </c>
      <c r="G1857" s="17">
        <f t="shared" ref="G1857:K1857" si="1262">SUM(G1858,G1861,G1864,G1868,G1870,G1872,G1874,G1876,G1878)</f>
        <v>4.025420776854026</v>
      </c>
      <c r="H1857" s="17">
        <f t="shared" si="1262"/>
        <v>3.9011748222682443</v>
      </c>
      <c r="I1857" s="17">
        <f t="shared" si="1262"/>
        <v>3.8910619258212318</v>
      </c>
      <c r="J1857" s="17">
        <f t="shared" si="1262"/>
        <v>3.6563846704386664</v>
      </c>
      <c r="K1857" s="17">
        <f t="shared" si="1262"/>
        <v>3.7924726514661273</v>
      </c>
    </row>
    <row r="1858" spans="2:11" x14ac:dyDescent="0.3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0.91711185472176504</v>
      </c>
      <c r="H1858" s="18">
        <f t="shared" si="1263"/>
        <v>1.0221781728525421</v>
      </c>
      <c r="I1858" s="18">
        <f t="shared" si="1263"/>
        <v>1.1289436890645748</v>
      </c>
      <c r="J1858" s="18">
        <f t="shared" si="1263"/>
        <v>1.2291288804649905</v>
      </c>
      <c r="K1858" s="18">
        <f t="shared" si="1263"/>
        <v>1.5355936979881197</v>
      </c>
    </row>
    <row r="1859" spans="2:11" x14ac:dyDescent="0.3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0.81526866118278585</v>
      </c>
      <c r="H1859" s="1" cm="1">
        <f t="array" ref="H1859">SUMPRODUCT(([1]OUT_FinalEnergyCons!$B$4:$B$10000="Var_cap")*1,  (ISNUMBER(SEARCH("ITOT-SWHELCBR",[1]OUT_FinalEnergyCons!$A$4:$A$10000)))*1,[1]OUT_FinalEnergyCons!F$4:F$10000)</f>
        <v>0.82924982532651725</v>
      </c>
      <c r="I1859" s="1" cm="1">
        <f t="array" ref="I1859">SUMPRODUCT(([1]OUT_FinalEnergyCons!$B$4:$B$10000="Var_cap")*1,  (ISNUMBER(SEARCH("ITOT-SWHELCBR",[1]OUT_FinalEnergyCons!$A$4:$A$10000)))*1,[1]OUT_FinalEnergyCons!G$4:G$10000)</f>
        <v>0.85338995132046847</v>
      </c>
      <c r="J1859" s="1" cm="1">
        <f t="array" ref="J1859">SUMPRODUCT(([1]OUT_FinalEnergyCons!$B$4:$B$10000="Var_cap")*1,  (ISNUMBER(SEARCH("ITOT-SWHELCBR",[1]OUT_FinalEnergyCons!$A$4:$A$10000)))*1,[1]OUT_FinalEnergyCons!H$4:H$10000)</f>
        <v>0.93274465961224617</v>
      </c>
      <c r="K1859" s="1" cm="1">
        <f t="array" ref="K1859">SUMPRODUCT(([1]OUT_FinalEnergyCons!$B$4:$B$10000="Var_cap")*1,  (ISNUMBER(SEARCH("ITOT-SWHELCBR",[1]OUT_FinalEnergyCons!$A$4:$A$10000)))*1,[1]OUT_FinalEnergyCons!I$4:I$10000)</f>
        <v>1.1745165192567821</v>
      </c>
    </row>
    <row r="1860" spans="2:11" x14ac:dyDescent="0.3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0.10184319353897915</v>
      </c>
      <c r="H1860" s="1" cm="1">
        <f t="array" ref="H1860">SUMPRODUCT(([1]OUT_FinalEnergyCons!$B$4:$B$10000="Var_cap")*1,  (ISNUMBER(SEARCH("ITOT-SWHELCHP",[1]OUT_FinalEnergyCons!$A$4:$A$10000)))*1,[1]OUT_FinalEnergyCons!F$4:F$10000)</f>
        <v>0.19292834752602475</v>
      </c>
      <c r="I1860" s="1" cm="1">
        <f t="array" ref="I1860">SUMPRODUCT(([1]OUT_FinalEnergyCons!$B$4:$B$10000="Var_cap")*1,  (ISNUMBER(SEARCH("ITOT-SWHELCHP",[1]OUT_FinalEnergyCons!$A$4:$A$10000)))*1,[1]OUT_FinalEnergyCons!G$4:G$10000)</f>
        <v>0.27555373774410624</v>
      </c>
      <c r="J1860" s="1" cm="1">
        <f t="array" ref="J1860">SUMPRODUCT(([1]OUT_FinalEnergyCons!$B$4:$B$10000="Var_cap")*1,  (ISNUMBER(SEARCH("ITOT-SWHELCHP",[1]OUT_FinalEnergyCons!$A$4:$A$10000)))*1,[1]OUT_FinalEnergyCons!H$4:H$10000)</f>
        <v>0.29638422085274418</v>
      </c>
      <c r="K1860" s="1" cm="1">
        <f t="array" ref="K1860">SUMPRODUCT(([1]OUT_FinalEnergyCons!$B$4:$B$10000="Var_cap")*1,  (ISNUMBER(SEARCH("ITOT-SWHELCHP",[1]OUT_FinalEnergyCons!$A$4:$A$10000)))*1,[1]OUT_FinalEnergyCons!I$4:I$10000)</f>
        <v>0.36107717873133771</v>
      </c>
    </row>
    <row r="1861" spans="2:11" x14ac:dyDescent="0.3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0.51240613175810013</v>
      </c>
      <c r="G1861" s="18">
        <f t="shared" ref="G1861:K1861" si="1265">SUM(G1862:G1863)</f>
        <v>0.44551483842125739</v>
      </c>
      <c r="H1861" s="18">
        <f t="shared" si="1265"/>
        <v>0.44982924087028586</v>
      </c>
      <c r="I1861" s="18">
        <f t="shared" si="1265"/>
        <v>0.44052816236509673</v>
      </c>
      <c r="J1861" s="18">
        <f t="shared" si="1265"/>
        <v>0.22670887382713523</v>
      </c>
      <c r="K1861" s="18">
        <f t="shared" si="1265"/>
        <v>3.9880863397205167E-2</v>
      </c>
    </row>
    <row r="1862" spans="2:11" x14ac:dyDescent="0.3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0.44233645553100243</v>
      </c>
      <c r="H1862" s="1" cm="1">
        <f t="array" ref="H1862">SUMPRODUCT(([1]OUT_FinalEnergyCons!$B$4:$B$10000="Var_cap")*1,  (ISNUMBER(SEARCH("ITOT-SWHLFOBR",[1]OUT_FinalEnergyCons!$A$4:$A$10000)))*1,[1]OUT_FinalEnergyCons!F$4:F$10000)</f>
        <v>0.44476556229284481</v>
      </c>
      <c r="I1862" s="1" cm="1">
        <f t="array" ref="I1862">SUMPRODUCT(([1]OUT_FinalEnergyCons!$B$4:$B$10000="Var_cap")*1,  (ISNUMBER(SEARCH("ITOT-SWHLFOBR",[1]OUT_FinalEnergyCons!$A$4:$A$10000)))*1,[1]OUT_FinalEnergyCons!G$4:G$10000)</f>
        <v>0.43575618662163546</v>
      </c>
      <c r="J1862" s="1" cm="1">
        <f t="array" ref="J1862">SUMPRODUCT(([1]OUT_FinalEnergyCons!$B$4:$B$10000="Var_cap")*1,  (ISNUMBER(SEARCH("ITOT-SWHLFOBR",[1]OUT_FinalEnergyCons!$A$4:$A$10000)))*1,[1]OUT_FinalEnergyCons!H$4:H$10000)</f>
        <v>0.22103321925720867</v>
      </c>
      <c r="K1862" s="1" cm="1">
        <f t="array" ref="K1862">SUMPRODUCT(([1]OUT_FinalEnergyCons!$B$4:$B$10000="Var_cap")*1,  (ISNUMBER(SEARCH("ITOT-SWHLFOBR",[1]OUT_FinalEnergyCons!$A$4:$A$10000)))*1,[1]OUT_FinalEnergyCons!I$4:I$10000)</f>
        <v>3.9879440192071097E-2</v>
      </c>
    </row>
    <row r="1863" spans="2:11" x14ac:dyDescent="0.3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0.13607069212726811</v>
      </c>
      <c r="G1863" s="1" cm="1">
        <f t="array" ref="G1863">SUMPRODUCT(([1]OUT_FinalEnergyCons!$B$4:$B$10000="Var_cap")*1,  (ISNUMBER(SEARCH("ITOT-SWHHFOBR",[1]OUT_FinalEnergyCons!$A$4:$A$10000)))*1,[1]OUT_FinalEnergyCons!E$4:E$10000)</f>
        <v>3.1783828902549882E-3</v>
      </c>
      <c r="H1863" s="1" cm="1">
        <f t="array" ref="H1863">SUMPRODUCT(([1]OUT_FinalEnergyCons!$B$4:$B$10000="Var_cap")*1,  (ISNUMBER(SEARCH("ITOT-SWHHFOBR",[1]OUT_FinalEnergyCons!$A$4:$A$10000)))*1,[1]OUT_FinalEnergyCons!F$4:F$10000)</f>
        <v>5.0636785774410831E-3</v>
      </c>
      <c r="I1863" s="1" cm="1">
        <f t="array" ref="I1863">SUMPRODUCT(([1]OUT_FinalEnergyCons!$B$4:$B$10000="Var_cap")*1,  (ISNUMBER(SEARCH("ITOT-SWHHFOBR",[1]OUT_FinalEnergyCons!$A$4:$A$10000)))*1,[1]OUT_FinalEnergyCons!G$4:G$10000)</f>
        <v>4.7719757434613042E-3</v>
      </c>
      <c r="J1863" s="1" cm="1">
        <f t="array" ref="J1863">SUMPRODUCT(([1]OUT_FinalEnergyCons!$B$4:$B$10000="Var_cap")*1,  (ISNUMBER(SEARCH("ITOT-SWHHFOBR",[1]OUT_FinalEnergyCons!$A$4:$A$10000)))*1,[1]OUT_FinalEnergyCons!H$4:H$10000)</f>
        <v>5.6756545699265595E-3</v>
      </c>
      <c r="K1863" s="1" cm="1">
        <f t="array" ref="K1863">SUMPRODUCT(([1]OUT_FinalEnergyCons!$B$4:$B$10000="Var_cap")*1,  (ISNUMBER(SEARCH("ITOT-SWHHFOBR",[1]OUT_FinalEnergyCons!$A$4:$A$10000)))*1,[1]OUT_FinalEnergyCons!I$4:I$10000)</f>
        <v>1.4232051340698493E-6</v>
      </c>
    </row>
    <row r="1864" spans="2:11" x14ac:dyDescent="0.3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1.6311713822575629</v>
      </c>
      <c r="H1864" s="18">
        <f t="shared" si="1268"/>
        <v>1.6598791631869323</v>
      </c>
      <c r="I1864" s="18">
        <f t="shared" si="1268"/>
        <v>1.4648170615546334</v>
      </c>
      <c r="J1864" s="18">
        <f t="shared" si="1268"/>
        <v>0.78366889378050042</v>
      </c>
      <c r="K1864" s="18">
        <f t="shared" si="1268"/>
        <v>0.32670446327654329</v>
      </c>
    </row>
    <row r="1865" spans="2:11" x14ac:dyDescent="0.3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1.5933016508720801</v>
      </c>
      <c r="H1865" s="1" cm="1">
        <f t="array" ref="H1865">SUMPRODUCT(([1]OUT_FinalEnergyCons!$B$4:$B$10000="Var_cap")*1,  (ISNUMBER(SEARCH("ITOT-SWHNGA*BR",[1]OUT_FinalEnergyCons!$A$4:$A$10000)))*1,[1]OUT_FinalEnergyCons!F$4:F$10000)</f>
        <v>1.6205806755539276</v>
      </c>
      <c r="I1865" s="1" cm="1">
        <f t="array" ref="I1865">SUMPRODUCT(([1]OUT_FinalEnergyCons!$B$4:$B$10000="Var_cap")*1,  (ISNUMBER(SEARCH("ITOT-SWHNGA*BR",[1]OUT_FinalEnergyCons!$A$4:$A$10000)))*1,[1]OUT_FinalEnergyCons!G$4:G$10000)</f>
        <v>1.4221642421019074</v>
      </c>
      <c r="J1865" s="1" cm="1">
        <f t="array" ref="J1865">SUMPRODUCT(([1]OUT_FinalEnergyCons!$B$4:$B$10000="Var_cap")*1,  (ISNUMBER(SEARCH("ITOT-SWHNGA*BR",[1]OUT_FinalEnergyCons!$A$4:$A$10000)))*1,[1]OUT_FinalEnergyCons!H$4:H$10000)</f>
        <v>0.73690610444047078</v>
      </c>
      <c r="K1865" s="1" cm="1">
        <f t="array" ref="K1865">SUMPRODUCT(([1]OUT_FinalEnergyCons!$B$4:$B$10000="Var_cap")*1,  (ISNUMBER(SEARCH("ITOT-SWHNGA*BR",[1]OUT_FinalEnergyCons!$A$4:$A$10000)))*1,[1]OUT_FinalEnergyCons!I$4:I$10000)</f>
        <v>0.29583346462211141</v>
      </c>
    </row>
    <row r="1866" spans="2:11" x14ac:dyDescent="0.3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3.7869731385482802E-2</v>
      </c>
      <c r="H1866" s="1" cm="1">
        <f t="array" ref="H1866">SUMPRODUCT(([1]OUT_FinalEnergyCons!$B$4:$B$10000="Var_cap")*1,  (ISNUMBER(SEARCH("ITOT-SWHNGAHP",[1]OUT_FinalEnergyCons!$A$4:$A$10000)))*1,[1]OUT_FinalEnergyCons!F$4:F$10000)</f>
        <v>3.92984876330046E-2</v>
      </c>
      <c r="I1866" s="1" cm="1">
        <f t="array" ref="I1866">SUMPRODUCT(([1]OUT_FinalEnergyCons!$B$4:$B$10000="Var_cap")*1,  (ISNUMBER(SEARCH("ITOT-SWHNGAHP",[1]OUT_FinalEnergyCons!$A$4:$A$10000)))*1,[1]OUT_FinalEnergyCons!G$4:G$10000)</f>
        <v>4.2652819452726122E-2</v>
      </c>
      <c r="J1866" s="1" cm="1">
        <f t="array" ref="J1866">SUMPRODUCT(([1]OUT_FinalEnergyCons!$B$4:$B$10000="Var_cap")*1,  (ISNUMBER(SEARCH("ITOT-SWHNGAHP",[1]OUT_FinalEnergyCons!$A$4:$A$10000)))*1,[1]OUT_FinalEnergyCons!H$4:H$10000)</f>
        <v>4.6762789340029649E-2</v>
      </c>
      <c r="K1866" s="1" cm="1">
        <f t="array" ref="K1866">SUMPRODUCT(([1]OUT_FinalEnergyCons!$B$4:$B$10000="Var_cap")*1,  (ISNUMBER(SEARCH("ITOT-SWHNGAHP",[1]OUT_FinalEnergyCons!$A$4:$A$10000)))*1,[1]OUT_FinalEnergyCons!I$4:I$10000)</f>
        <v>3.0870998654431901E-2</v>
      </c>
    </row>
    <row r="1867" spans="2:11" x14ac:dyDescent="0.3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3.6057947667617753E-2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0.11140019928660561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0.26402994049877909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0.28728930864195268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0.2576402399723518</v>
      </c>
    </row>
    <row r="1868" spans="2:11" x14ac:dyDescent="0.3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0.21422707431138555</v>
      </c>
      <c r="H1868" s="1">
        <f t="shared" si="1269"/>
        <v>2.201156547612021E-2</v>
      </c>
      <c r="I1868" s="1">
        <f t="shared" si="1269"/>
        <v>4.2880491156606637E-3</v>
      </c>
      <c r="J1868" s="1">
        <f t="shared" si="1269"/>
        <v>5.1925489368186599E-3</v>
      </c>
      <c r="K1868" s="1">
        <f t="shared" si="1269"/>
        <v>1.7404144397398301E-3</v>
      </c>
    </row>
    <row r="1869" spans="2:11" x14ac:dyDescent="0.3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0.21422707431138555</v>
      </c>
      <c r="H1869" s="1" cm="1">
        <f t="array" ref="H1869">SUMPRODUCT(([1]OUT_FinalEnergyCons!$B$4:$B$10000="Var_cap")*1,  (ISNUMBER(SEARCH("ITOT-SWHCOA*BR",[1]OUT_FinalEnergyCons!$A$4:$A$10000)))*1,[1]OUT_FinalEnergyCons!F$4:F$10000)</f>
        <v>2.201156547612021E-2</v>
      </c>
      <c r="I1869" s="1" cm="1">
        <f t="array" ref="I1869">SUMPRODUCT(([1]OUT_FinalEnergyCons!$B$4:$B$10000="Var_cap")*1,  (ISNUMBER(SEARCH("ITOT-SWHCOA*BR",[1]OUT_FinalEnergyCons!$A$4:$A$10000)))*1,[1]OUT_FinalEnergyCons!G$4:G$10000)</f>
        <v>4.2880491156606637E-3</v>
      </c>
      <c r="J1869" s="1" cm="1">
        <f t="array" ref="J1869">SUMPRODUCT(([1]OUT_FinalEnergyCons!$B$4:$B$10000="Var_cap")*1,  (ISNUMBER(SEARCH("ITOT-SWHCOA*BR",[1]OUT_FinalEnergyCons!$A$4:$A$10000)))*1,[1]OUT_FinalEnergyCons!H$4:H$10000)</f>
        <v>5.1925489368186599E-3</v>
      </c>
      <c r="K1869" s="1" cm="1">
        <f t="array" ref="K1869">SUMPRODUCT(([1]OUT_FinalEnergyCons!$B$4:$B$10000="Var_cap")*1,  (ISNUMBER(SEARCH("ITOT-SWHCOA*BR",[1]OUT_FinalEnergyCons!$A$4:$A$10000)))*1,[1]OUT_FinalEnergyCons!I$4:I$10000)</f>
        <v>1.7404144397398301E-3</v>
      </c>
    </row>
    <row r="1870" spans="2:11" x14ac:dyDescent="0.3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0.39995314972646401</v>
      </c>
      <c r="H1870" s="1">
        <f t="shared" si="1270"/>
        <v>0.40344087402336665</v>
      </c>
      <c r="I1870" s="1">
        <f t="shared" si="1270"/>
        <v>0.44086922957675506</v>
      </c>
      <c r="J1870" s="1">
        <f t="shared" si="1270"/>
        <v>0.47969528851036247</v>
      </c>
      <c r="K1870" s="1">
        <f t="shared" si="1270"/>
        <v>0.35301071430738129</v>
      </c>
    </row>
    <row r="1871" spans="2:11" x14ac:dyDescent="0.3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0.39995314972646401</v>
      </c>
      <c r="H1871" s="1" cm="1">
        <f t="array" ref="H1871">SUMPRODUCT(([1]OUT_FinalEnergyCons!$B$4:$B$10000="Var_cap")*1,  (ISNUMBER(SEARCH("ITOT-SWHWOD*BR",[1]OUT_FinalEnergyCons!$A$4:$A$10000)))*1,[1]OUT_FinalEnergyCons!F$4:F$10000)</f>
        <v>0.40344087402336665</v>
      </c>
      <c r="I1871" s="1" cm="1">
        <f t="array" ref="I1871">SUMPRODUCT(([1]OUT_FinalEnergyCons!$B$4:$B$10000="Var_cap")*1,  (ISNUMBER(SEARCH("ITOT-SWHWOD*BR",[1]OUT_FinalEnergyCons!$A$4:$A$10000)))*1,[1]OUT_FinalEnergyCons!G$4:G$10000)</f>
        <v>0.44086922957675506</v>
      </c>
      <c r="J1871" s="1" cm="1">
        <f t="array" ref="J1871">SUMPRODUCT(([1]OUT_FinalEnergyCons!$B$4:$B$10000="Var_cap")*1,  (ISNUMBER(SEARCH("ITOT-SWHWOD*BR",[1]OUT_FinalEnergyCons!$A$4:$A$10000)))*1,[1]OUT_FinalEnergyCons!H$4:H$10000)</f>
        <v>0.47969528851036247</v>
      </c>
      <c r="K1871" s="1" cm="1">
        <f t="array" ref="K1871">SUMPRODUCT(([1]OUT_FinalEnergyCons!$B$4:$B$10000="Var_cap")*1,  (ISNUMBER(SEARCH("ITOT-SWHWOD*BR",[1]OUT_FinalEnergyCons!$A$4:$A$10000)))*1,[1]OUT_FinalEnergyCons!I$4:I$10000)</f>
        <v>0.35301071430738129</v>
      </c>
    </row>
    <row r="1872" spans="2:11" x14ac:dyDescent="0.3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4.6864515025674604E-2</v>
      </c>
      <c r="H1872" s="1">
        <f t="shared" si="1271"/>
        <v>5.1379410700725159E-2</v>
      </c>
      <c r="I1872" s="1">
        <f t="shared" si="1271"/>
        <v>5.8512388354934733E-2</v>
      </c>
      <c r="J1872" s="1">
        <f t="shared" si="1271"/>
        <v>8.1550490773111661E-2</v>
      </c>
      <c r="K1872" s="1">
        <f t="shared" si="1271"/>
        <v>0.10438680256900858</v>
      </c>
    </row>
    <row r="1873" spans="2:11" x14ac:dyDescent="0.3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4.6864515025674604E-2</v>
      </c>
      <c r="H1873" s="1" cm="1">
        <f t="array" ref="H1873">SUMPRODUCT(([1]OUT_FinalEnergyCons!$B$4:$B$10000="Var_cap")*1,  (ISNUMBER(SEARCH("ITOT-SWHPLT*BR",[1]OUT_FinalEnergyCons!$A$4:$A$10000)))*1,[1]OUT_FinalEnergyCons!F$4:F$10000)</f>
        <v>5.1379410700725159E-2</v>
      </c>
      <c r="I1873" s="1" cm="1">
        <f t="array" ref="I1873">SUMPRODUCT(([1]OUT_FinalEnergyCons!$B$4:$B$10000="Var_cap")*1,  (ISNUMBER(SEARCH("ITOT-SWHPLT*BR",[1]OUT_FinalEnergyCons!$A$4:$A$10000)))*1,[1]OUT_FinalEnergyCons!G$4:G$10000)</f>
        <v>5.8512388354934733E-2</v>
      </c>
      <c r="J1873" s="1" cm="1">
        <f t="array" ref="J1873">SUMPRODUCT(([1]OUT_FinalEnergyCons!$B$4:$B$10000="Var_cap")*1,  (ISNUMBER(SEARCH("ITOT-SWHPLT*BR",[1]OUT_FinalEnergyCons!$A$4:$A$10000)))*1,[1]OUT_FinalEnergyCons!H$4:H$10000)</f>
        <v>8.1550490773111661E-2</v>
      </c>
      <c r="K1873" s="1" cm="1">
        <f t="array" ref="K1873">SUMPRODUCT(([1]OUT_FinalEnergyCons!$B$4:$B$10000="Var_cap")*1,  (ISNUMBER(SEARCH("ITOT-SWHPLT*BR",[1]OUT_FinalEnergyCons!$A$4:$A$10000)))*1,[1]OUT_FinalEnergyCons!I$4:I$10000)</f>
        <v>0.10438680256900858</v>
      </c>
    </row>
    <row r="1874" spans="2:11" x14ac:dyDescent="0.3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0.35816257861307854</v>
      </c>
      <c r="H1874" s="1">
        <f t="shared" si="1272"/>
        <v>0.273253825643962</v>
      </c>
      <c r="I1874" s="1">
        <f t="shared" si="1272"/>
        <v>0.2659764518430599</v>
      </c>
      <c r="J1874" s="1">
        <f t="shared" si="1272"/>
        <v>0.19634103388810775</v>
      </c>
      <c r="K1874" s="1">
        <f t="shared" si="1272"/>
        <v>2.8789414739184976E-3</v>
      </c>
    </row>
    <row r="1875" spans="2:11" x14ac:dyDescent="0.3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0.35816257861307854</v>
      </c>
      <c r="H1875" s="1" cm="1">
        <f t="array" ref="H1875">SUMPRODUCT(([1]OUT_FinalEnergyCons!$B$4:$B$10000="Var_cap")*1,  (ISNUMBER(SEARCH("ITOT-SWHWST*BR",[1]OUT_FinalEnergyCons!$A$4:$A$10000)))*1,[1]OUT_FinalEnergyCons!F$4:F$10000)</f>
        <v>0.273253825643962</v>
      </c>
      <c r="I1875" s="1" cm="1">
        <f t="array" ref="I1875">SUMPRODUCT(([1]OUT_FinalEnergyCons!$B$4:$B$10000="Var_cap")*1,  (ISNUMBER(SEARCH("ITOT-SWHWST*BR",[1]OUT_FinalEnergyCons!$A$4:$A$10000)))*1,[1]OUT_FinalEnergyCons!G$4:G$10000)</f>
        <v>0.2659764518430599</v>
      </c>
      <c r="J1875" s="1" cm="1">
        <f t="array" ref="J1875">SUMPRODUCT(([1]OUT_FinalEnergyCons!$B$4:$B$10000="Var_cap")*1,  (ISNUMBER(SEARCH("ITOT-SWHWST*BR",[1]OUT_FinalEnergyCons!$A$4:$A$10000)))*1,[1]OUT_FinalEnergyCons!H$4:H$10000)</f>
        <v>0.19634103388810775</v>
      </c>
      <c r="K1875" s="1" cm="1">
        <f t="array" ref="K1875">SUMPRODUCT(([1]OUT_FinalEnergyCons!$B$4:$B$10000="Var_cap")*1,  (ISNUMBER(SEARCH("ITOT-SWHWST*BR",[1]OUT_FinalEnergyCons!$A$4:$A$10000)))*1,[1]OUT_FinalEnergyCons!I$4:I$10000)</f>
        <v>2.8789414739184976E-3</v>
      </c>
    </row>
    <row r="1876" spans="2:11" x14ac:dyDescent="0.3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1.9202569514309261E-2</v>
      </c>
      <c r="I1876" s="1">
        <f t="shared" si="1273"/>
        <v>1.9584156781840181E-2</v>
      </c>
      <c r="J1876" s="1">
        <f t="shared" si="1273"/>
        <v>2.01869175072227E-2</v>
      </c>
      <c r="K1876" s="1">
        <f t="shared" si="1273"/>
        <v>2.0283502995842199E-2</v>
      </c>
    </row>
    <row r="1877" spans="2:11" x14ac:dyDescent="0.3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1.9202569514309261E-2</v>
      </c>
      <c r="I1877" s="1" cm="1">
        <f t="array" ref="I1877">SUMPRODUCT(([1]OUT_FinalEnergyCons!$B$4:$B$10000="Var_cap")*1, (ISNUMBER(SEARCH("ITOT-SWHSOLBR",[1]OUT_FinalEnergyCons!$A$4:$A$10000)))*1,[1]OUT_FinalEnergyCons!G$4:G$10000)</f>
        <v>1.9584156781840181E-2</v>
      </c>
      <c r="J1877" s="1" cm="1">
        <f t="array" ref="J1877">SUMPRODUCT(([1]OUT_FinalEnergyCons!$B$4:$B$10000="Var_cap")*1, (ISNUMBER(SEARCH("ITOT-SWHSOLBR",[1]OUT_FinalEnergyCons!$A$4:$A$10000)))*1,[1]OUT_FinalEnergyCons!H$4:H$10000)</f>
        <v>2.01869175072227E-2</v>
      </c>
      <c r="K1877" s="1" cm="1">
        <f t="array" ref="K1877">SUMPRODUCT(([1]OUT_FinalEnergyCons!$B$4:$B$10000="Var_cap")*1, (ISNUMBER(SEARCH("ITOT-SWHSOLBR",[1]OUT_FinalEnergyCons!$A$4:$A$10000)))*1,[1]OUT_FinalEnergyCons!I$4:I$10000)</f>
        <v>2.0283502995842199E-2</v>
      </c>
    </row>
    <row r="1878" spans="2:11" x14ac:dyDescent="0.3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6.7542737164675903E-2</v>
      </c>
      <c r="J1878" s="1">
        <f t="shared" si="1274"/>
        <v>0.6339117427504164</v>
      </c>
      <c r="K1878" s="1">
        <f t="shared" si="1274"/>
        <v>1.4079932510183688</v>
      </c>
    </row>
    <row r="1879" spans="2:11" x14ac:dyDescent="0.3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6.7542737164675903E-2</v>
      </c>
      <c r="J1879" s="1" cm="1">
        <f t="array" ref="J1879">SUMPRODUCT(([1]OUT_FinalEnergyCons!$B$4:$B$10000="Var_cap")*1, (ISNUMBER(SEARCH("ITOT-SWHH2BR",[1]OUT_FinalEnergyCons!$A$4:$A$10000)))*1,[1]OUT_FinalEnergyCons!H$4:H$10000)</f>
        <v>0.6339117427504164</v>
      </c>
      <c r="K1879" s="1" cm="1">
        <f t="array" ref="K1879">SUMPRODUCT(([1]OUT_FinalEnergyCons!$B$4:$B$10000="Var_cap")*1, (ISNUMBER(SEARCH("ITOT-SWHH2BR",[1]OUT_FinalEnergyCons!$A$4:$A$10000)))*1,[1]OUT_FinalEnergyCons!I$4:I$10000)</f>
        <v>1.4079932510183688</v>
      </c>
    </row>
    <row r="1880" spans="2:11" x14ac:dyDescent="0.3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6.1459900579504607</v>
      </c>
      <c r="G1880" s="17">
        <f t="shared" ref="G1880:K1880" si="1275">SUM(G1881,G1884,G1886,G1890,G1892,G1894,G1896)</f>
        <v>6.0961413351957967</v>
      </c>
      <c r="H1880" s="17">
        <f t="shared" si="1275"/>
        <v>6.2841847634582333</v>
      </c>
      <c r="I1880" s="17">
        <f t="shared" si="1275"/>
        <v>6.2847019959773416</v>
      </c>
      <c r="J1880" s="17">
        <f t="shared" si="1275"/>
        <v>4.1736917257298174</v>
      </c>
      <c r="K1880" s="17">
        <f t="shared" si="1275"/>
        <v>4.0727305828471261</v>
      </c>
    </row>
    <row r="1881" spans="2:11" x14ac:dyDescent="0.3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0.61672256553154559</v>
      </c>
      <c r="G1881" s="1">
        <f t="shared" ref="G1881:K1881" si="1276">SUM(G1882:G1883)</f>
        <v>0.43278513442764532</v>
      </c>
      <c r="H1881" s="1">
        <f t="shared" si="1276"/>
        <v>0.62607473050436369</v>
      </c>
      <c r="I1881" s="1">
        <f t="shared" si="1276"/>
        <v>0.62998956599064959</v>
      </c>
      <c r="J1881" s="1">
        <f t="shared" si="1276"/>
        <v>0.56687403569231143</v>
      </c>
      <c r="K1881" s="1">
        <f t="shared" si="1276"/>
        <v>0.83864882342054736</v>
      </c>
    </row>
    <row r="1882" spans="2:11" x14ac:dyDescent="0.3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0.18601687786244672</v>
      </c>
      <c r="G1882" s="1" cm="1">
        <f t="array" ref="G1882">SUMPRODUCT(([1]OUT_FinalEnergyCons!$B$4:$B$10000="Var_cap")*1, (ISNUMBER(SEARCH("SCOM-SHELCBR",[1]OUT_FinalEnergyCons!$A$4:$A$10000)))*1,[1]OUT_FinalEnergyCons!E$4:E$10000)</f>
        <v>1.9949462874053747E-3</v>
      </c>
      <c r="H1882" s="1" cm="1">
        <f t="array" ref="H1882">SUMPRODUCT(([1]OUT_FinalEnergyCons!$B$4:$B$10000="Var_cap")*1, (ISNUMBER(SEARCH("SCOM-SHELCBR",[1]OUT_FinalEnergyCons!$A$4:$A$10000)))*1,[1]OUT_FinalEnergyCons!F$4:F$10000)</f>
        <v>0.19529923981817598</v>
      </c>
      <c r="I1882" s="1" cm="1">
        <f t="array" ref="I1882">SUMPRODUCT(([1]OUT_FinalEnergyCons!$B$4:$B$10000="Var_cap")*1, (ISNUMBER(SEARCH("SCOM-SHELCBR",[1]OUT_FinalEnergyCons!$A$4:$A$10000)))*1,[1]OUT_FinalEnergyCons!G$4:G$10000)</f>
        <v>0.19551669387859</v>
      </c>
      <c r="J1882" s="1" cm="1">
        <f t="array" ref="J1882">SUMPRODUCT(([1]OUT_FinalEnergyCons!$B$4:$B$10000="Var_cap")*1, (ISNUMBER(SEARCH("SCOM-SHELCBR",[1]OUT_FinalEnergyCons!$A$4:$A$10000)))*1,[1]OUT_FinalEnergyCons!H$4:H$10000)</f>
        <v>0.13303665218802399</v>
      </c>
      <c r="K1882" s="1" cm="1">
        <f t="array" ref="K1882">SUMPRODUCT(([1]OUT_FinalEnergyCons!$B$4:$B$10000="Var_cap")*1, (ISNUMBER(SEARCH("SCOM-SHELCBR",[1]OUT_FinalEnergyCons!$A$4:$A$10000)))*1,[1]OUT_FinalEnergyCons!I$4:I$10000)</f>
        <v>0.10474940890580818</v>
      </c>
    </row>
    <row r="1883" spans="2:11" x14ac:dyDescent="0.3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0.43070568766909884</v>
      </c>
      <c r="G1883" s="1" cm="1">
        <f t="array" ref="G1883">SUMPRODUCT(([1]OUT_FinalEnergyCons!$B$4:$B$10000="Var_cap")*1, (ISNUMBER(SEARCH("SCOM-SHELCHP",[1]OUT_FinalEnergyCons!$A$4:$A$10000)))*1,[1]OUT_FinalEnergyCons!E$4:E$10000)</f>
        <v>0.43079018814023995</v>
      </c>
      <c r="H1883" s="1" cm="1">
        <f t="array" ref="H1883">SUMPRODUCT(([1]OUT_FinalEnergyCons!$B$4:$B$10000="Var_cap")*1, (ISNUMBER(SEARCH("SCOM-SHELCHP",[1]OUT_FinalEnergyCons!$A$4:$A$10000)))*1,[1]OUT_FinalEnergyCons!F$4:F$10000)</f>
        <v>0.43077549068618765</v>
      </c>
      <c r="I1883" s="1" cm="1">
        <f t="array" ref="I1883">SUMPRODUCT(([1]OUT_FinalEnergyCons!$B$4:$B$10000="Var_cap")*1, (ISNUMBER(SEARCH("SCOM-SHELCHP",[1]OUT_FinalEnergyCons!$A$4:$A$10000)))*1,[1]OUT_FinalEnergyCons!G$4:G$10000)</f>
        <v>0.43447287211205954</v>
      </c>
      <c r="J1883" s="1" cm="1">
        <f t="array" ref="J1883">SUMPRODUCT(([1]OUT_FinalEnergyCons!$B$4:$B$10000="Var_cap")*1, (ISNUMBER(SEARCH("SCOM-SHELCHP",[1]OUT_FinalEnergyCons!$A$4:$A$10000)))*1,[1]OUT_FinalEnergyCons!H$4:H$10000)</f>
        <v>0.43383738350428741</v>
      </c>
      <c r="K1883" s="1" cm="1">
        <f t="array" ref="K1883">SUMPRODUCT(([1]OUT_FinalEnergyCons!$B$4:$B$10000="Var_cap")*1, (ISNUMBER(SEARCH("SCOM-SHELCHP",[1]OUT_FinalEnergyCons!$A$4:$A$10000)))*1,[1]OUT_FinalEnergyCons!I$4:I$10000)</f>
        <v>0.73389941451473917</v>
      </c>
    </row>
    <row r="1884" spans="2:11" x14ac:dyDescent="0.3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1.9287314586986579</v>
      </c>
      <c r="G1884" s="1">
        <f t="shared" ref="G1884:K1884" si="1279">G1885</f>
        <v>1.9291638985965327</v>
      </c>
      <c r="H1884" s="1">
        <f t="shared" si="1279"/>
        <v>1.9095536632548273</v>
      </c>
      <c r="I1884" s="1">
        <f t="shared" si="1279"/>
        <v>1.8875374640836617</v>
      </c>
      <c r="J1884" s="1">
        <f t="shared" si="1279"/>
        <v>0.41266270424424145</v>
      </c>
      <c r="K1884" s="1">
        <f t="shared" si="1279"/>
        <v>9.4939125709629008E-2</v>
      </c>
    </row>
    <row r="1885" spans="2:11" x14ac:dyDescent="0.3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1.9287314586986579</v>
      </c>
      <c r="G1885" s="1" cm="1">
        <f t="array" ref="G1885">SUMPRODUCT(([1]OUT_FinalEnergyCons!$B$4:$B$10000="Var_cap")*1,(ISNUMBER(SEARCH("SCOM-SHLFOBR",[1]OUT_FinalEnergyCons!$A$4:$A$10000)))*1,[1]OUT_FinalEnergyCons!E$4:E$10000)</f>
        <v>1.9291638985965327</v>
      </c>
      <c r="H1885" s="1" cm="1">
        <f t="array" ref="H1885">SUMPRODUCT(([1]OUT_FinalEnergyCons!$B$4:$B$10000="Var_cap")*1,(ISNUMBER(SEARCH("SCOM-SHLFOBR",[1]OUT_FinalEnergyCons!$A$4:$A$10000)))*1,[1]OUT_FinalEnergyCons!F$4:F$10000)</f>
        <v>1.9095536632548273</v>
      </c>
      <c r="I1885" s="1" cm="1">
        <f t="array" ref="I1885">SUMPRODUCT(([1]OUT_FinalEnergyCons!$B$4:$B$10000="Var_cap")*1,(ISNUMBER(SEARCH("SCOM-SHLFOBR",[1]OUT_FinalEnergyCons!$A$4:$A$10000)))*1,[1]OUT_FinalEnergyCons!G$4:G$10000)</f>
        <v>1.8875374640836617</v>
      </c>
      <c r="J1885" s="1" cm="1">
        <f t="array" ref="J1885">SUMPRODUCT(([1]OUT_FinalEnergyCons!$B$4:$B$10000="Var_cap")*1,(ISNUMBER(SEARCH("SCOM-SHLFOBR",[1]OUT_FinalEnergyCons!$A$4:$A$10000)))*1,[1]OUT_FinalEnergyCons!H$4:H$10000)</f>
        <v>0.41266270424424145</v>
      </c>
      <c r="K1885" s="1" cm="1">
        <f t="array" ref="K1885">SUMPRODUCT(([1]OUT_FinalEnergyCons!$B$4:$B$10000="Var_cap")*1,(ISNUMBER(SEARCH("SCOM-SHLFOBR",[1]OUT_FinalEnergyCons!$A$4:$A$10000)))*1,[1]OUT_FinalEnergyCons!I$4:I$10000)</f>
        <v>9.4939125709629008E-2</v>
      </c>
    </row>
    <row r="1886" spans="2:11" x14ac:dyDescent="0.3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2.8802438884974442</v>
      </c>
      <c r="G1886" s="1">
        <f t="shared" ref="G1886:K1886" si="1283">SUM(G1887:G1889)</f>
        <v>2.8945101810744167</v>
      </c>
      <c r="H1886" s="1">
        <f t="shared" si="1283"/>
        <v>2.8992075563307163</v>
      </c>
      <c r="I1886" s="1">
        <f t="shared" si="1283"/>
        <v>2.90052449029647</v>
      </c>
      <c r="J1886" s="1">
        <f t="shared" si="1283"/>
        <v>2.0587446993355294</v>
      </c>
      <c r="K1886" s="1">
        <f t="shared" si="1283"/>
        <v>2.1259421052151488</v>
      </c>
    </row>
    <row r="1887" spans="2:11" x14ac:dyDescent="0.3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2.7746966805510427</v>
      </c>
      <c r="G1887" s="1" cm="1">
        <f t="array" ref="G1887">SUMPRODUCT(([1]OUT_FinalEnergyCons!$B$4:$B$10000="Var_cap")*1, (ISNUMBER(SEARCH("SCOM-SHNGABR",[1]OUT_FinalEnergyCons!$A$4:$A$10000)))*1,[1]OUT_FinalEnergyCons!E$4:E$10000)</f>
        <v>2.7732010841267241</v>
      </c>
      <c r="H1887" s="1" cm="1">
        <f t="array" ref="H1887">SUMPRODUCT(([1]OUT_FinalEnergyCons!$B$4:$B$10000="Var_cap")*1, (ISNUMBER(SEARCH("SCOM-SHNGABR",[1]OUT_FinalEnergyCons!$A$4:$A$10000)))*1,[1]OUT_FinalEnergyCons!F$4:F$10000)</f>
        <v>2.7601743712339224</v>
      </c>
      <c r="I1887" s="1" cm="1">
        <f t="array" ref="I1887">SUMPRODUCT(([1]OUT_FinalEnergyCons!$B$4:$B$10000="Var_cap")*1, (ISNUMBER(SEARCH("SCOM-SHNGABR",[1]OUT_FinalEnergyCons!$A$4:$A$10000)))*1,[1]OUT_FinalEnergyCons!G$4:G$10000)</f>
        <v>2.7521316969607619</v>
      </c>
      <c r="J1887" s="1" cm="1">
        <f t="array" ref="J1887">SUMPRODUCT(([1]OUT_FinalEnergyCons!$B$4:$B$10000="Var_cap")*1, (ISNUMBER(SEARCH("SCOM-SHNGABR",[1]OUT_FinalEnergyCons!$A$4:$A$10000)))*1,[1]OUT_FinalEnergyCons!H$4:H$10000)</f>
        <v>1.6405257859423126</v>
      </c>
      <c r="K1887" s="1" cm="1">
        <f t="array" ref="K1887">SUMPRODUCT(([1]OUT_FinalEnergyCons!$B$4:$B$10000="Var_cap")*1, (ISNUMBER(SEARCH("SCOM-SHNGABR",[1]OUT_FinalEnergyCons!$A$4:$A$10000)))*1,[1]OUT_FinalEnergyCons!I$4:I$10000)</f>
        <v>1.4168353076580009</v>
      </c>
    </row>
    <row r="1888" spans="2:11" x14ac:dyDescent="0.3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8.0899009693545594E-5</v>
      </c>
      <c r="G1888" s="1" cm="1">
        <f t="array" ref="G1888">SUMPRODUCT(([1]OUT_FinalEnergyCons!$B$4:$B$10000="Var_cap")*1, (ISNUMBER(SEARCH("SCOM-SHngahp",[1]OUT_FinalEnergyCons!$A$4:$A$10000)))*1,[1]OUT_FinalEnergyCons!E$4:E$10000)</f>
        <v>6.225048277770949E-3</v>
      </c>
      <c r="H1888" s="1" cm="1">
        <f t="array" ref="H1888">SUMPRODUCT(([1]OUT_FinalEnergyCons!$B$4:$B$10000="Var_cap")*1, (ISNUMBER(SEARCH("SCOM-SHngahp",[1]OUT_FinalEnergyCons!$A$4:$A$10000)))*1,[1]OUT_FinalEnergyCons!F$4:F$10000)</f>
        <v>2.3558998020157075E-2</v>
      </c>
      <c r="I1888" s="1" cm="1">
        <f t="array" ref="I1888">SUMPRODUCT(([1]OUT_FinalEnergyCons!$B$4:$B$10000="Var_cap")*1, (ISNUMBER(SEARCH("SCOM-SHngahp",[1]OUT_FinalEnergyCons!$A$4:$A$10000)))*1,[1]OUT_FinalEnergyCons!G$4:G$10000)</f>
        <v>2.5433981179744186E-2</v>
      </c>
      <c r="J1888" s="1" cm="1">
        <f t="array" ref="J1888">SUMPRODUCT(([1]OUT_FinalEnergyCons!$B$4:$B$10000="Var_cap")*1, (ISNUMBER(SEARCH("SCOM-SHngahp",[1]OUT_FinalEnergyCons!$A$4:$A$10000)))*1,[1]OUT_FinalEnergyCons!H$4:H$10000)</f>
        <v>5.8017999379497323E-2</v>
      </c>
      <c r="K1888" s="1" cm="1">
        <f t="array" ref="K1888">SUMPRODUCT(([1]OUT_FinalEnergyCons!$B$4:$B$10000="Var_cap")*1, (ISNUMBER(SEARCH("SCOM-SHngahp",[1]OUT_FinalEnergyCons!$A$4:$A$10000)))*1,[1]OUT_FinalEnergyCons!I$4:I$10000)</f>
        <v>2.9059595599861997E-2</v>
      </c>
    </row>
    <row r="1889" spans="2:11" x14ac:dyDescent="0.3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0.10546630893670822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0.11508404866992185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0.11547418707663649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0.12295881215596388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0.36020091401371934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0.68004720195728574</v>
      </c>
    </row>
    <row r="1890" spans="2:11" x14ac:dyDescent="0.3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0.47858020727141021</v>
      </c>
      <c r="G1890" s="1">
        <f t="shared" ref="G1890:K1890" si="1288">G1891</f>
        <v>0.56089222649862591</v>
      </c>
      <c r="H1890" s="1">
        <f t="shared" si="1288"/>
        <v>0.55859959606702769</v>
      </c>
      <c r="I1890" s="1">
        <f t="shared" si="1288"/>
        <v>0.55439171186616032</v>
      </c>
      <c r="J1890" s="1">
        <f t="shared" si="1288"/>
        <v>0.18059966885133161</v>
      </c>
      <c r="K1890" s="1">
        <f t="shared" si="1288"/>
        <v>4.9684296461415998E-2</v>
      </c>
    </row>
    <row r="1891" spans="2:11" x14ac:dyDescent="0.3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0.47858020727141021</v>
      </c>
      <c r="G1891" s="1" cm="1">
        <f t="array" ref="G1891">SUMPRODUCT(([1]OUT_FinalEnergyCons!$B$4:$B$10000="Var_cap")*1, (ISNUMBER(SEARCH("SCOM-SHWODBR",[1]OUT_FinalEnergyCons!$A$4:$A$10000)))*1,[1]OUT_FinalEnergyCons!E$4:E$10000)</f>
        <v>0.56089222649862591</v>
      </c>
      <c r="H1891" s="1" cm="1">
        <f t="array" ref="H1891">SUMPRODUCT(([1]OUT_FinalEnergyCons!$B$4:$B$10000="Var_cap")*1, (ISNUMBER(SEARCH("SCOM-SHWODBR",[1]OUT_FinalEnergyCons!$A$4:$A$10000)))*1,[1]OUT_FinalEnergyCons!F$4:F$10000)</f>
        <v>0.55859959606702769</v>
      </c>
      <c r="I1891" s="1" cm="1">
        <f t="array" ref="I1891">SUMPRODUCT(([1]OUT_FinalEnergyCons!$B$4:$B$10000="Var_cap")*1, (ISNUMBER(SEARCH("SCOM-SHWODBR",[1]OUT_FinalEnergyCons!$A$4:$A$10000)))*1,[1]OUT_FinalEnergyCons!G$4:G$10000)</f>
        <v>0.55439171186616032</v>
      </c>
      <c r="J1891" s="1" cm="1">
        <f t="array" ref="J1891">SUMPRODUCT(([1]OUT_FinalEnergyCons!$B$4:$B$10000="Var_cap")*1, (ISNUMBER(SEARCH("SCOM-SHWODBR",[1]OUT_FinalEnergyCons!$A$4:$A$10000)))*1,[1]OUT_FinalEnergyCons!H$4:H$10000)</f>
        <v>0.18059966885133161</v>
      </c>
      <c r="K1891" s="1" cm="1">
        <f t="array" ref="K1891">SUMPRODUCT(([1]OUT_FinalEnergyCons!$B$4:$B$10000="Var_cap")*1, (ISNUMBER(SEARCH("SCOM-SHWODBR",[1]OUT_FinalEnergyCons!$A$4:$A$10000)))*1,[1]OUT_FinalEnergyCons!I$4:I$10000)</f>
        <v>4.9684296461415998E-2</v>
      </c>
    </row>
    <row r="1892" spans="2:11" x14ac:dyDescent="0.3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0.15065434447532433</v>
      </c>
      <c r="G1892" s="1">
        <f t="shared" ref="G1892:K1892" si="1291">G1893</f>
        <v>0.17896948776130828</v>
      </c>
      <c r="H1892" s="1">
        <f t="shared" si="1291"/>
        <v>0.18343088503826493</v>
      </c>
      <c r="I1892" s="1">
        <f t="shared" si="1291"/>
        <v>0.18750509790822775</v>
      </c>
      <c r="J1892" s="1">
        <f t="shared" si="1291"/>
        <v>0.198247404540672</v>
      </c>
      <c r="K1892" s="1">
        <f t="shared" si="1291"/>
        <v>0.19933547320794603</v>
      </c>
    </row>
    <row r="1893" spans="2:11" x14ac:dyDescent="0.3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0.15065434447532433</v>
      </c>
      <c r="G1893" s="1" cm="1">
        <f t="array" ref="G1893">SUMPRODUCT(([1]OUT_FinalEnergyCons!$B$4:$B$10000="Var_cap")*1,(ISNUMBER(SEARCH("SCOM-SHPLTBR",[1]OUT_FinalEnergyCons!$A$4:$A$10000)))*1,[1]OUT_FinalEnergyCons!E$4:E$10000)</f>
        <v>0.17896948776130828</v>
      </c>
      <c r="H1893" s="1" cm="1">
        <f t="array" ref="H1893">SUMPRODUCT(([1]OUT_FinalEnergyCons!$B$4:$B$10000="Var_cap")*1,(ISNUMBER(SEARCH("SCOM-SHPLTBR",[1]OUT_FinalEnergyCons!$A$4:$A$10000)))*1,[1]OUT_FinalEnergyCons!F$4:F$10000)</f>
        <v>0.18343088503826493</v>
      </c>
      <c r="I1893" s="1" cm="1">
        <f t="array" ref="I1893">SUMPRODUCT(([1]OUT_FinalEnergyCons!$B$4:$B$10000="Var_cap")*1,(ISNUMBER(SEARCH("SCOM-SHPLTBR",[1]OUT_FinalEnergyCons!$A$4:$A$10000)))*1,[1]OUT_FinalEnergyCons!G$4:G$10000)</f>
        <v>0.18750509790822775</v>
      </c>
      <c r="J1893" s="1" cm="1">
        <f t="array" ref="J1893">SUMPRODUCT(([1]OUT_FinalEnergyCons!$B$4:$B$10000="Var_cap")*1,(ISNUMBER(SEARCH("SCOM-SHPLTBR",[1]OUT_FinalEnergyCons!$A$4:$A$10000)))*1,[1]OUT_FinalEnergyCons!H$4:H$10000)</f>
        <v>0.198247404540672</v>
      </c>
      <c r="K1893" s="1" cm="1">
        <f t="array" ref="K1893">SUMPRODUCT(([1]OUT_FinalEnergyCons!$B$4:$B$10000="Var_cap")*1,(ISNUMBER(SEARCH("SCOM-SHPLTBR",[1]OUT_FinalEnergyCons!$A$4:$A$10000)))*1,[1]OUT_FinalEnergyCons!I$4:I$10000)</f>
        <v>0.19933547320794603</v>
      </c>
    </row>
    <row r="1894" spans="2:11" x14ac:dyDescent="0.3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0.107318332263033</v>
      </c>
      <c r="I1894" s="1">
        <f t="shared" si="1294"/>
        <v>0.1100539673168327</v>
      </c>
      <c r="J1894" s="1">
        <f t="shared" si="1294"/>
        <v>0.73151461159725495</v>
      </c>
      <c r="K1894" s="1">
        <f t="shared" si="1294"/>
        <v>0.73165164313844699</v>
      </c>
    </row>
    <row r="1895" spans="2:11" x14ac:dyDescent="0.3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0.107318332263033</v>
      </c>
      <c r="I1895" s="1" cm="1">
        <f t="array" ref="I1895">SUMPRODUCT(([1]OUT_FinalEnergyCons!$B$4:$B$10000="Var_cap")*1, (ISNUMBER(SEARCH("SCOM-SHSOLBR",[1]OUT_FinalEnergyCons!$A$4:$A$10000)))*1,[1]OUT_FinalEnergyCons!G$4:G$10000)</f>
        <v>0.1100539673168327</v>
      </c>
      <c r="J1895" s="1" cm="1">
        <f t="array" ref="J1895">SUMPRODUCT(([1]OUT_FinalEnergyCons!$B$4:$B$10000="Var_cap")*1, (ISNUMBER(SEARCH("SCOM-SHSOLBR",[1]OUT_FinalEnergyCons!$A$4:$A$10000)))*1,[1]OUT_FinalEnergyCons!H$4:H$10000)</f>
        <v>0.73151461159725495</v>
      </c>
      <c r="K1895" s="1" cm="1">
        <f t="array" ref="K1895">SUMPRODUCT(([1]OUT_FinalEnergyCons!$B$4:$B$10000="Var_cap")*1, (ISNUMBER(SEARCH("SCOM-SHSOLBR",[1]OUT_FinalEnergyCons!$A$4:$A$10000)))*1,[1]OUT_FinalEnergyCons!I$4:I$10000)</f>
        <v>0.73165164313844699</v>
      </c>
    </row>
    <row r="1896" spans="2:11" x14ac:dyDescent="0.3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1.4699698515338699E-2</v>
      </c>
      <c r="J1896" s="1">
        <f t="shared" si="1297"/>
        <v>2.5048601468476654E-2</v>
      </c>
      <c r="K1896" s="1">
        <f t="shared" si="1297"/>
        <v>3.2529115693991216E-2</v>
      </c>
    </row>
    <row r="1897" spans="2:11" x14ac:dyDescent="0.3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1.4699698515338699E-2</v>
      </c>
      <c r="J1897" s="1" cm="1">
        <f t="array" ref="J1897">SUMPRODUCT(([1]OUT_FinalEnergyCons!$B$4:$B$10000="Var_cap")*1, (ISNUMBER(SEARCH("SCOM-SHH2BR",[1]OUT_FinalEnergyCons!$A$4:$A$10000)))*1,[1]OUT_FinalEnergyCons!H$4:H$10000)</f>
        <v>2.5048601468476654E-2</v>
      </c>
      <c r="K1897" s="1" cm="1">
        <f t="array" ref="K1897">SUMPRODUCT(([1]OUT_FinalEnergyCons!$B$4:$B$10000="Var_cap")*1, (ISNUMBER(SEARCH("SCOM-SHH2BR",[1]OUT_FinalEnergyCons!$A$4:$A$10000)))*1,[1]OUT_FinalEnergyCons!I$4:I$10000)</f>
        <v>3.2529115693991216E-2</v>
      </c>
    </row>
    <row r="1898" spans="2:11" x14ac:dyDescent="0.3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4.6488847202905514</v>
      </c>
      <c r="G1898" s="3">
        <f t="shared" ref="G1898:K1898" si="1299">SUM(G1899:G1948)</f>
        <v>4.8397719904991758</v>
      </c>
      <c r="H1898" s="3">
        <f t="shared" si="1299"/>
        <v>4.9364521474298186</v>
      </c>
      <c r="I1898" s="3">
        <f t="shared" si="1299"/>
        <v>5.2623161598864048</v>
      </c>
      <c r="J1898" s="3">
        <f t="shared" si="1299"/>
        <v>5.5952653181442713</v>
      </c>
      <c r="K1898" s="3">
        <f t="shared" si="1299"/>
        <v>5.7724268269274486</v>
      </c>
    </row>
    <row r="1899" spans="2:11" x14ac:dyDescent="0.3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2.802392949772857E-2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1.4010935958711482E-2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5.1596861544451859E-3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2.9113262423682579E-2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6.6313372546010579E-2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0.15143283705616001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0.26434704791533192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0.3212791964352994</v>
      </c>
    </row>
    <row r="1901" spans="2:11" x14ac:dyDescent="0.3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9.8071929769067336E-3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2.052049625773697E-2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9.6610976630026768E-2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0.58868723101354792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1.7582527848777028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1.7782771663889818</v>
      </c>
    </row>
    <row r="1902" spans="2:11" x14ac:dyDescent="0.3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6.6663751088090334E-3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1.5804871523191679E-2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4.5143816749171908E-2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0.1041506269761131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0.2896264767480205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0.26197985755655478</v>
      </c>
    </row>
    <row r="1903" spans="2:11" x14ac:dyDescent="0.3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1.8549777996042658E-2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8.9573794546671109E-2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0.37163452263708474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1.0231079554606433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1.7844910380821726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2.1772729470179679</v>
      </c>
    </row>
    <row r="1904" spans="2:11" x14ac:dyDescent="0.3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2.5116391321895306E-5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5.0136451105841865E-3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9.611315184008427E-3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1.3075895324400117E-2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1.5959880932814325E-2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1.2788480737366978E-2</v>
      </c>
    </row>
    <row r="1905" spans="2:11" x14ac:dyDescent="0.3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4.8838665607722209E-3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9.2183708819446354E-3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2.649125717249521E-2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3.5794668693418123E-2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4.8629744571550677E-2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3.7956568103256767E-2</v>
      </c>
    </row>
    <row r="1906" spans="2:11" x14ac:dyDescent="0.3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4.0669212975334877E-3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1.4473292247413491E-2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7.142964942697054E-2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0.30277359533024234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0.57223619675938453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0.53516706965213057</v>
      </c>
    </row>
    <row r="1907" spans="2:11" x14ac:dyDescent="0.3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7.2598875176391091E-3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1.8997472758041138E-2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3.3718056354938582E-2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4.3877294948541479E-2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5.3272572641965117E-2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4.2325967925233882E-2</v>
      </c>
    </row>
    <row r="1908" spans="2:11" x14ac:dyDescent="0.3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1.317300331252878E-6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5.9420228956565627E-3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1.0328228695057571E-2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1.3674456666473659E-2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1.5928755982973691E-2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1.2625792284139365E-2</v>
      </c>
    </row>
    <row r="1909" spans="2:11" x14ac:dyDescent="0.3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2.3676226334085268E-3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1.9151047404872803E-2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2.9713473314490094E-2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4.8685327258718207E-2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3.752006869292767E-2</v>
      </c>
    </row>
    <row r="1910" spans="2:11" x14ac:dyDescent="0.3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3.83861063362453E-6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5.9397573778993112E-3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4.556051077183644E-2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0.19988452395952316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0.39957578369653657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0.3640041253766802</v>
      </c>
    </row>
    <row r="1911" spans="2:11" x14ac:dyDescent="0.3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2.5827094634766929E-4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1.1628440920335601E-2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2.5339723988291523E-2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3.6208302346330073E-2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5.1115358488774305E-2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4.0182901349733811E-2</v>
      </c>
    </row>
    <row r="1912" spans="2:11" x14ac:dyDescent="0.3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4.00943864910066E-4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1.1848187422224875E-3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1.9343160847965048E-3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4.6089881586418233E-3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3.7773918903881822E-3</v>
      </c>
    </row>
    <row r="1913" spans="2:11" x14ac:dyDescent="0.3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6.0489100645643068E-6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4.0417680413728076E-4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1.1634973243289637E-3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1.825117734889529E-3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3.7956701737017922E-3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3.1837760532516649E-3</v>
      </c>
    </row>
    <row r="1914" spans="2:11" x14ac:dyDescent="0.3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5.3375282167794897E-5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4.6330309947514956E-4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1.0361271033698632E-3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1.5146373181083228E-3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3.0887820909977453E-3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2.9558172009814718E-3</v>
      </c>
    </row>
    <row r="1915" spans="2:11" x14ac:dyDescent="0.3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4.8726861607652498E-4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1.2959400060189338E-3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1.9801658838369805E-3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6.201922690521988E-3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6.4333088580082909E-2</v>
      </c>
    </row>
    <row r="1916" spans="2:11" x14ac:dyDescent="0.3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4.3893137773225378E-2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2.1944589303698522E-2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5.6640991811888856E-3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8.0140253703992591E-3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1.8056144005201932E-2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2.6369137352380827E-2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1.9652690589419944E-2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5.8613672087566978E-3</v>
      </c>
    </row>
    <row r="1918" spans="2:11" x14ac:dyDescent="0.3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1.7223319023385149E-2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4.5169062331701586E-2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7.7730835445876084E-2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7.2917876193275569E-2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1.9847366432913106E-2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5.5473661103651352E-3</v>
      </c>
    </row>
    <row r="1919" spans="2:11" x14ac:dyDescent="0.3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1.4246124644334961E-2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0.23502841069004615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0.22757143341025923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0.18782801037992541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9.6597294612860013E-3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3.1046231616149557E-3</v>
      </c>
    </row>
    <row r="1920" spans="2:11" x14ac:dyDescent="0.3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8.3182593771575532E-3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2.6381524815196261E-2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3.3157103457641446E-2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3.424155608640219E-2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1.8442410265399754E-2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6.7965963945196446E-3</v>
      </c>
    </row>
    <row r="1921" spans="2:11" x14ac:dyDescent="0.3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1.656249170666507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0.83078136746839371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3.6132567482696137E-2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3.061330626687081E-2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4.035289398961199E-2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4.2991264836560211E-2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1.0011848146066957E-2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1.5683744279304881E-3</v>
      </c>
    </row>
    <row r="1923" spans="2:11" x14ac:dyDescent="0.3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0.21487957886731726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0.24127235774882397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0.25691821339667764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0.20989538859416404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8.6192236272429456E-3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1.4929563935171439E-3</v>
      </c>
    </row>
    <row r="1924" spans="2:11" x14ac:dyDescent="0.3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0.18133866578729047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0.20343097079977837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0.2109198862422369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0.17617342289480703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6.8565159616912636E-3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1.2647639574115415E-3</v>
      </c>
    </row>
    <row r="1925" spans="2:11" x14ac:dyDescent="0.3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0.13765691741483191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0.15187462915507569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0.19903248907412352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0.17964539962297199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5.4585554313075234E-2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1.3563157061107688E-2</v>
      </c>
    </row>
    <row r="1926" spans="2:11" x14ac:dyDescent="0.3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3.9020573105099E-4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4.6875876433387104E-3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8.8399326527354005E-3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6.0747571155224502E-3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1.6896835324551401E-3</v>
      </c>
    </row>
    <row r="1927" spans="2:11" x14ac:dyDescent="0.3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3.4760622100766403E-4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3.7930634963038701E-3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6.5102276478968902E-3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5.4204909712364498E-3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1.6770299549414901E-3</v>
      </c>
    </row>
    <row r="1928" spans="2:11" x14ac:dyDescent="0.3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3.2768897521340902E-4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3.1160655588537999E-3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5.3046418530331204E-3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4.9214945073701201E-3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1.5850896055404299E-3</v>
      </c>
    </row>
    <row r="1929" spans="2:11" x14ac:dyDescent="0.3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4.2325493227352002E-4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5.4064754760773503E-3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9.2662826145539397E-3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1.18280083626467E-2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4.5480004818290098E-3</v>
      </c>
    </row>
    <row r="1930" spans="2:11" x14ac:dyDescent="0.3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1.3930043736307508E-6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1.9737940143232111E-3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1.3073674800917538E-2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1.9209403616797453E-2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1.8800240103081803E-2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6.1304308044449092E-3</v>
      </c>
    </row>
    <row r="1932" spans="2:11" x14ac:dyDescent="0.3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2.5928688280982872E-4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0.12571048107209981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0.19464186179260232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0.16789126015218261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2.1216798920973473E-2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5.0521735808145354E-3</v>
      </c>
    </row>
    <row r="1933" spans="2:11" x14ac:dyDescent="0.3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1.8551922638929178E-3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8.7896282527508453E-3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1.3340540638816074E-2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1.4583841983364817E-2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8.7389262117370282E-3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2.8854796861358563E-3</v>
      </c>
    </row>
    <row r="1934" spans="2:11" x14ac:dyDescent="0.3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3.7716960667892006E-3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3.6485110099083007E-2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3.9707845789557536E-2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3.5668574693020198E-2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9.3962198637846054E-3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3.2118192986115212E-3</v>
      </c>
    </row>
    <row r="1935" spans="2:11" x14ac:dyDescent="0.3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0.70274420006106841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0.35263313549324038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4.4323996183440368E-4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1.1431499108010923E-3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3.9653278179935794E-3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5.6023559184400175E-3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3.6852006752442126E-3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7.4280904963140867E-4</v>
      </c>
    </row>
    <row r="1937" spans="2:11" x14ac:dyDescent="0.3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5.0151360580379202E-2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5.1735802608764661E-2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5.3770169696148645E-2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4.5789089130292372E-2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3.2853865729051963E-3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6.8648548786591371E-4</v>
      </c>
    </row>
    <row r="1938" spans="2:11" x14ac:dyDescent="0.3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0.18168340267380412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0.18969222540906183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0.18961689049006206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0.15004188423157619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2.7453598329345713E-3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5.8401817785207861E-4</v>
      </c>
    </row>
    <row r="1939" spans="2:11" x14ac:dyDescent="0.3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7.1047922406521594E-2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6.855942517518071E-2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6.876725334571808E-2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5.6977094728977357E-2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2.1590073225543596E-3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4.6625009298375002E-4</v>
      </c>
    </row>
    <row r="1940" spans="2:11" x14ac:dyDescent="0.3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4.1786100843946799E-4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4.1679192735646596E-3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7.6606270072299004E-3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6.6390366919618603E-3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2.17213838683426E-3</v>
      </c>
    </row>
    <row r="1941" spans="2:11" x14ac:dyDescent="0.3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3.71005086743353E-4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3.29266246397394E-3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5.6181141609918496E-3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5.10376833768671E-3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1.66326750723914E-3</v>
      </c>
    </row>
    <row r="1942" spans="2:11" x14ac:dyDescent="0.3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3.4729335074124099E-4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2.6622903233728301E-3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4.4704380035881603E-3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4.4876117163922397E-3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1.5109208257208699E-3</v>
      </c>
    </row>
    <row r="1943" spans="2:11" x14ac:dyDescent="0.3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3.3652928236710899E-4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2.0616520842218701E-3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3.25630747533192E-3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3.44973454685327E-3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1.19385307502937E-3</v>
      </c>
    </row>
    <row r="1944" spans="2:11" x14ac:dyDescent="0.3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2.5558569819560578E-4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5.7141927036160538E-4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1.0665415772062351E-3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2.0191024533313517E-3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1.2956173452876828E-3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2.3487819192753053E-4</v>
      </c>
    </row>
    <row r="1946" spans="2:11" x14ac:dyDescent="0.3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2.6892413219941893E-3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3.0695495826696395E-3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3.6641590634655858E-3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4.3527789944220697E-3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1.5600260060766665E-3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2.8904142705887646E-4</v>
      </c>
    </row>
    <row r="1947" spans="2:11" x14ac:dyDescent="0.3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1.505815665216511E-4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5.2743409371711796E-4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1.3669628207949025E-3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3.7825097230164756E-3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2.8812199589659062E-3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5.1314526105406238E-4</v>
      </c>
    </row>
    <row r="1948" spans="2:11" x14ac:dyDescent="0.3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2.6073533002579571E-3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2.8880972834645904E-3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3.6209055199682189E-3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6.4045105495775809E-3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4.0847432141507441E-3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7.60892539274332E-4</v>
      </c>
    </row>
    <row r="1949" spans="2:11" x14ac:dyDescent="0.3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5.6609309671173245</v>
      </c>
      <c r="G1949" s="3">
        <f t="shared" ref="G1949:K1949" si="1303">SUM(G1950:G1972)</f>
        <v>5.7920606748261978</v>
      </c>
      <c r="H1949" s="3">
        <f t="shared" si="1303"/>
        <v>6.0299236993687062</v>
      </c>
      <c r="I1949" s="3">
        <f t="shared" si="1303"/>
        <v>6.5654633735153789</v>
      </c>
      <c r="J1949" s="3">
        <f t="shared" si="1303"/>
        <v>7.0827606720037846</v>
      </c>
      <c r="K1949" s="3">
        <f t="shared" si="1303"/>
        <v>7.4177737884814094</v>
      </c>
    </row>
    <row r="1950" spans="2:11" x14ac:dyDescent="0.3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1.8394776697274639E-2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-1.3146467476540402E-5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0.1227069594558596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0.52789374984954052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1.6342190700595525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0.67425970641669009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1.639234827557488</v>
      </c>
    </row>
    <row r="1952" spans="2:11" x14ac:dyDescent="0.3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7.8578896415345649E-3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7.5098588356438067E-2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0.2135164673118593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0.44351485184504708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0.60556888982054058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0.73405151934556623</v>
      </c>
    </row>
    <row r="1953" spans="2:11" x14ac:dyDescent="0.3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3.445909231883524E-2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0.12934593403975994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0.21801682384349658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0.3803389446191966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2.1290756959105641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3.5198113539856282</v>
      </c>
    </row>
    <row r="1954" spans="2:11" x14ac:dyDescent="0.3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3.9000034227179949E-4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2.1272164807514968E-2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5.1658924645716829E-2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4.2952825759842821E-2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6.7736347144462791E-2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3.602271518819071E-2</v>
      </c>
    </row>
    <row r="1955" spans="2:11" x14ac:dyDescent="0.3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2.15001885830234E-2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2.0731846971491479E-2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7.2210448608269764E-2</v>
      </c>
    </row>
    <row r="1956" spans="2:11" x14ac:dyDescent="0.3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7.4428313068780096E-3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1.208066986483405E-2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3.1498847852435501E-2</v>
      </c>
    </row>
    <row r="1957" spans="2:11" x14ac:dyDescent="0.3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7.963137400816821E-3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1.7733284872895508E-2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4.4183169523347041E-2</v>
      </c>
    </row>
    <row r="1958" spans="2:11" x14ac:dyDescent="0.3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5.8091786714300194E-5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1.7378315387021995E-4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9.7263690634259017E-5</v>
      </c>
    </row>
    <row r="1959" spans="2:11" x14ac:dyDescent="0.3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0.43325247764900598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0.23969045337395301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0.20353276227337899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0.23369740982851323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0.82776950626815793</v>
      </c>
    </row>
    <row r="1960" spans="2:11" x14ac:dyDescent="0.3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2.1739546756368099E-2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4.2947923722027423E-2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7.8096762380806831E-2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8.792398805536189E-2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5.9904265047394926E-2</v>
      </c>
    </row>
    <row r="1961" spans="2:11" x14ac:dyDescent="0.3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0.108851379759932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0.13631839174702842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0.16078959178351207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0.33336795584423545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0.10023942434974588</v>
      </c>
    </row>
    <row r="1962" spans="2:11" x14ac:dyDescent="0.3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3.5996402000716101E-5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1.91131659475577E-4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1.7623977231889093E-4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1.0338338637931881E-3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9.3114228927970022E-5</v>
      </c>
    </row>
    <row r="1963" spans="2:11" x14ac:dyDescent="0.3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2.2769870823538234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4.5127917128838806E-4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9.9937603600095487E-2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0.30582112839381048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0.48477158753181071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1.4975323673889465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8.5503432370159976E-2</v>
      </c>
    </row>
    <row r="1965" spans="2:11" x14ac:dyDescent="0.3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0.1840208848156514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0.1563256278005544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0.20800334417865635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0.22593911116912108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0.10592640533160827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3.445474043675717E-2</v>
      </c>
    </row>
    <row r="1966" spans="2:11" x14ac:dyDescent="0.3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0.73505084648073793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0.83555731937266864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1.5420301117454329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2.7372241537794944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0.97372354460199262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5.6089714364112898E-2</v>
      </c>
    </row>
    <row r="1967" spans="2:11" x14ac:dyDescent="0.3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9.512946525239218E-3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-7.2417365549230263E-3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-2.0034451160524666E-3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5.2241445477052975E-5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1.1543648828134211E-3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6.1764079813354995E-5</v>
      </c>
    </row>
    <row r="1968" spans="2:11" x14ac:dyDescent="0.3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4.1344016619150811E-2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2.5716284051459398E-2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0.14336673969050262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4.3097428019729003E-2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0.1009371196812603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8.5725531047047249E-2</v>
      </c>
    </row>
    <row r="1970" spans="2:11" x14ac:dyDescent="0.3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7.6620370009008298E-3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2.4910525125215376E-2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3.6463401255446039E-2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5.6389064626588381E-2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3.6702260973384533E-2</v>
      </c>
    </row>
    <row r="1971" spans="2:11" x14ac:dyDescent="0.3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1.0401973559299799E-2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4.0328763835523029E-2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5.7087766598776214E-2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0.162592111547947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5.4039984697749524E-2</v>
      </c>
    </row>
    <row r="1972" spans="2:11" x14ac:dyDescent="0.3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3.7579337873615303E-5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5.0678969227130506E-4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2.4238614443430992E-4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1.1222821953738029E-3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7.9904866599261981E-5</v>
      </c>
    </row>
    <row r="1973" spans="2:11" x14ac:dyDescent="0.3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2.8903533628081171</v>
      </c>
      <c r="G1973" s="3">
        <f t="shared" ref="G1973" si="1306">SUM(G1974:G1996)</f>
        <v>3.0171933904205761</v>
      </c>
      <c r="H1973" s="3">
        <f t="shared" ref="H1973" si="1307">SUM(H1974:H1996)</f>
        <v>3.0391327724219241</v>
      </c>
      <c r="I1973" s="3">
        <f t="shared" ref="I1973" si="1308">SUM(I1974:I1996)</f>
        <v>2.9672103384780777</v>
      </c>
      <c r="J1973" s="3">
        <f t="shared" ref="J1973" si="1309">SUM(J1974:J1996)</f>
        <v>2.999287597331918</v>
      </c>
      <c r="K1973" s="3">
        <f t="shared" ref="K1973" si="1310">SUM(K1974:K1996)</f>
        <v>2.9883879453658597</v>
      </c>
    </row>
    <row r="1974" spans="2:11" x14ac:dyDescent="0.3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3.3382671330179107E-3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3.6535512109991591E-2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0.11826035413366175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0.27178892634072899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0.59701159255351188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1.0756385428393991</v>
      </c>
    </row>
    <row r="1976" spans="2:11" x14ac:dyDescent="0.3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1.0847154759053398E-2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3.0550877835233498E-2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7.6336066492792592E-2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0.17797448271650451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0.55841209088280908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0.94544335339128072</v>
      </c>
    </row>
    <row r="1977" spans="2:11" x14ac:dyDescent="0.3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2.2931610508930989E-3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1.8142215866968684E-2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3.066645917586314E-2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6.4294764568703228E-2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0.14202267034634308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0.19060449598845816</v>
      </c>
    </row>
    <row r="1978" spans="2:11" x14ac:dyDescent="0.3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1.2108627148079599E-2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2.0113117055396718E-2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1.5290435583142701E-2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3.4954643780437097E-2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1.7336180309780978E-2</v>
      </c>
    </row>
    <row r="1979" spans="2:11" x14ac:dyDescent="0.3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3.04814480126387E-2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0.13785957764310569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0.15219523333296309</v>
      </c>
    </row>
    <row r="1980" spans="2:11" x14ac:dyDescent="0.3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1.6650143515451101E-2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0.15064024254999547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0.13512117475201549</v>
      </c>
    </row>
    <row r="1981" spans="2:11" x14ac:dyDescent="0.3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4.9575623182846005E-3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2.6994345646549157E-2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3.4740936488182619E-2</v>
      </c>
    </row>
    <row r="1982" spans="2:11" x14ac:dyDescent="0.3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4.46339818904916E-5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5.9790498972138006E-4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1.08018215948369E-4</v>
      </c>
    </row>
    <row r="1983" spans="2:11" x14ac:dyDescent="0.3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0.43213444490833602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0.19690894474382395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0.20697792889884792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0.15740716148132802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0.13096059197488844</v>
      </c>
    </row>
    <row r="1984" spans="2:11" x14ac:dyDescent="0.3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6.2498357796098802E-2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8.5922627015595041E-2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0.1351523107501551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0.15301389661332196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8.3471280575438192E-2</v>
      </c>
    </row>
    <row r="1985" spans="2:11" x14ac:dyDescent="0.3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1.6292598215589798E-2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2.0655400795208816E-2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4.0444562142660373E-2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3.6460892454190472E-2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1.7007088080841979E-2</v>
      </c>
    </row>
    <row r="1986" spans="2:11" x14ac:dyDescent="0.3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3.57165659594499E-5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1.7800484959335199E-4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8.7454595345401985E-5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6.6878100359112807E-4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7.0338506874569975E-5</v>
      </c>
    </row>
    <row r="1987" spans="2:11" x14ac:dyDescent="0.3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0.64972116557486681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0.30555941976829465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0.46167534087135675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0.71002313593790978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0.90629962437074463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0.46446560007257304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5.4061506493913988E-2</v>
      </c>
    </row>
    <row r="1989" spans="2:11" x14ac:dyDescent="0.3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0.98747371782222726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0.70573303481664207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0.80633973910724499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0.89838746374372291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0.34807889168522838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4.1271812438619798E-2</v>
      </c>
    </row>
    <row r="1990" spans="2:11" x14ac:dyDescent="0.3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0.21097891683337783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0.13268400744221351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0.14884541892224079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0.1332117680947941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4.687269612097561E-2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7.9875286379933949E-3</v>
      </c>
    </row>
    <row r="1991" spans="2:11" x14ac:dyDescent="0.3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3.6819457620779858E-2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-5.9861254340229635E-3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-1.9979126854028483E-3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-3.1329196410509149E-4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6.9525600938949396E-4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4.7958820936385044E-5</v>
      </c>
    </row>
    <row r="1992" spans="2:11" x14ac:dyDescent="0.3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1.4427121468813319E-2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2.99331613328029E-2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0.11862585771437632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2.3200178927663004E-2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5.97423529554333E-2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4.9550582834671439E-2</v>
      </c>
    </row>
    <row r="1994" spans="2:11" x14ac:dyDescent="0.3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1.35444885971876E-2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3.27809012592154E-2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2.7641389636432298E-2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5.9850184438757552E-2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3.8934446419595245E-2</v>
      </c>
    </row>
    <row r="1995" spans="2:11" x14ac:dyDescent="0.3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4.8260042656685003E-3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1.0458722402917958E-2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1.4487076614369029E-2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2.2754608490180669E-2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1.3774228722185596E-2</v>
      </c>
    </row>
    <row r="1996" spans="2:11" x14ac:dyDescent="0.3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5.0513826087162904E-5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8.6764845780671208E-4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1.51475630103468E-4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7.8420761447552481E-4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6.2646541871416006E-5</v>
      </c>
    </row>
    <row r="1997" spans="2:11" x14ac:dyDescent="0.3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400.43598534781091</v>
      </c>
      <c r="G1997" s="3">
        <f t="shared" ref="G1997:K1997" si="1313">SUM(G1998:G2006)</f>
        <v>403.4142004491577</v>
      </c>
      <c r="H1997" s="3">
        <f t="shared" si="1313"/>
        <v>407.0500923175756</v>
      </c>
      <c r="I1997" s="3">
        <f t="shared" si="1313"/>
        <v>419.8565329954256</v>
      </c>
      <c r="J1997" s="3">
        <f t="shared" si="1313"/>
        <v>467.95937622230849</v>
      </c>
      <c r="K1997" s="3">
        <f t="shared" si="1313"/>
        <v>507.0310255404919</v>
      </c>
    </row>
    <row r="1998" spans="2:11" x14ac:dyDescent="0.3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1.2963800445698996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0.64923810124652948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1.6974983814920728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4.3975779779432145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14.934968481255344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61.641114123353439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206.81619017958928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364.63750700559808</v>
      </c>
    </row>
    <row r="2000" spans="2:11" x14ac:dyDescent="0.3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0.22391015357966798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0.51072204341931215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0.92649859023605086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1.6032485212846206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6.6020758066911283</v>
      </c>
    </row>
    <row r="2001" spans="2:11" x14ac:dyDescent="0.3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30.630122728781888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15.316661292429544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12.430399555627055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14.944100264133859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27.371061450971897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48.459929544256696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17.111796194968775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8.9685204213899024</v>
      </c>
    </row>
    <row r="2003" spans="2:11" x14ac:dyDescent="0.3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152.65624025446346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76.328637540546382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106.07632948167253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125.56425737485966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150.11179126785999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100.66868275981263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5.1456391289346683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2.445221655899517</v>
      </c>
    </row>
    <row r="2005" spans="2:11" x14ac:dyDescent="0.3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14.9086255563042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26.036093015501283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112.18109600619097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233.21197406415806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119.92402969156475</v>
      </c>
    </row>
    <row r="2006" spans="2:11" x14ac:dyDescent="0.3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3.3367579290192357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3.4000624556704353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3.5027130307525485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3.684675037353399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4.0705281333730587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4.4536709593485186</v>
      </c>
    </row>
    <row r="2007" spans="2:11" x14ac:dyDescent="0.3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41.627314132777762</v>
      </c>
      <c r="G2007" s="3">
        <f t="shared" ref="G2007" si="1316">SUM(G2008:G2016)</f>
        <v>42.379263698786986</v>
      </c>
      <c r="H2007" s="3">
        <f t="shared" ref="H2007" si="1317">SUM(H2008:H2016)</f>
        <v>43.476695713908803</v>
      </c>
      <c r="I2007" s="3">
        <f t="shared" ref="I2007" si="1318">SUM(I2008:I2016)</f>
        <v>45.397160090552617</v>
      </c>
      <c r="J2007" s="3">
        <f t="shared" ref="J2007" si="1319">SUM(J2008:J2016)</f>
        <v>49.362297758385786</v>
      </c>
      <c r="K2007" s="3">
        <f t="shared" ref="K2007" si="1320">SUM(K2008:K2016)</f>
        <v>53.372911609487659</v>
      </c>
    </row>
    <row r="2008" spans="2:11" x14ac:dyDescent="0.3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0.15567979596136458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0.45377840016972709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1.669224591086409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7.3949946637073314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27.452757399766643</v>
      </c>
    </row>
    <row r="2010" spans="2:11" x14ac:dyDescent="0.3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1.3855404783393534E-2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6.0681935143906213E-2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8.4656652266183019E-2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0.17291705150334477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4.873000631480676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10.8642291114289</v>
      </c>
    </row>
    <row r="2011" spans="2:11" x14ac:dyDescent="0.3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19.773445416239351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9.8866753378710293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11.777613609932704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0.2865522643644951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0.60444063847547724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0.61181757834132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0.50810157509384268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0.12802802524770179</v>
      </c>
    </row>
    <row r="2015" spans="2:11" x14ac:dyDescent="0.3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15.887781807966302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22.062077890989041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32.174541326107061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34.333062497207372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9.9282714812810617</v>
      </c>
    </row>
    <row r="2016" spans="2:11" x14ac:dyDescent="0.3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0.12184511806166554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0.28150122868422017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0.49829671576902201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0.88198420564345403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2.2531383908965625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4.9996255917633503</v>
      </c>
    </row>
    <row r="2017" spans="2:11" x14ac:dyDescent="0.3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3.10533495697689E-2</v>
      </c>
      <c r="G2017" s="3">
        <f t="shared" ref="G2017" si="1324">SUM(G2018,G2022,G2025)</f>
        <v>3.1832239245577619E-2</v>
      </c>
      <c r="H2017" s="3">
        <f t="shared" ref="H2017" si="1325">SUM(H2018,H2022,H2025)</f>
        <v>3.6327285159653118E-2</v>
      </c>
      <c r="I2017" s="3">
        <f t="shared" ref="I2017" si="1326">SUM(I2018,I2022,I2025)</f>
        <v>8.4948010997186393E-2</v>
      </c>
      <c r="J2017" s="3">
        <f t="shared" ref="J2017" si="1327">SUM(J2018,J2022,J2025)</f>
        <v>1.3143123548419005</v>
      </c>
      <c r="K2017" s="3">
        <f t="shared" ref="K2017" si="1328">SUM(K2018,K2022,K2025)</f>
        <v>2.8383928692311753</v>
      </c>
    </row>
    <row r="2018" spans="2:11" x14ac:dyDescent="0.3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3.10533495697689E-2</v>
      </c>
      <c r="G2018" s="1" cm="1">
        <f t="array" ref="G2018">SUMPRODUCT(ISNUMBER(SEARCH("SUP_ELCH2*",[1]OUT_SyntheticFuels!$C$4:$C$1000))*1,("Var_cap"=[1]OUT_SyntheticFuels!$B$4:$B$1000)*1,[1]OUT_SyntheticFuels!F$4:F$1000)</f>
        <v>3.1832239245577619E-2</v>
      </c>
      <c r="H2018" s="1" cm="1">
        <f t="array" ref="H2018">SUMPRODUCT(ISNUMBER(SEARCH("SUP_ELCH2*",[1]OUT_SyntheticFuels!$C$4:$C$1000))*1,("Var_cap"=[1]OUT_SyntheticFuels!$B$4:$B$1000)*1,[1]OUT_SyntheticFuels!G$4:G$1000)</f>
        <v>3.6327285159653118E-2</v>
      </c>
      <c r="I2018" s="1" cm="1">
        <f t="array" ref="I2018">SUMPRODUCT(ISNUMBER(SEARCH("SUP_ELCH2*",[1]OUT_SyntheticFuels!$C$4:$C$1000))*1,("Var_cap"=[1]OUT_SyntheticFuels!$B$4:$B$1000)*1,[1]OUT_SyntheticFuels!H$4:H$1000)</f>
        <v>8.4690462980071296E-2</v>
      </c>
      <c r="J2018" s="1" cm="1">
        <f t="array" ref="J2018">SUMPRODUCT(ISNUMBER(SEARCH("SUP_ELCH2*",[1]OUT_SyntheticFuels!$C$4:$C$1000))*1,("Var_cap"=[1]OUT_SyntheticFuels!$B$4:$B$1000)*1,[1]OUT_SyntheticFuels!I$4:I$1000)</f>
        <v>1.3134589381542943</v>
      </c>
      <c r="K2018" s="1" cm="1">
        <f t="array" ref="K2018">SUMPRODUCT(ISNUMBER(SEARCH("SUP_ELCH2*",[1]OUT_SyntheticFuels!$C$4:$C$1000))*1,("Var_cap"=[1]OUT_SyntheticFuels!$B$4:$B$1000)*1,[1]OUT_SyntheticFuels!J$4:J$1000)</f>
        <v>2.7820166551005845</v>
      </c>
    </row>
    <row r="2019" spans="2:11" x14ac:dyDescent="0.3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3.10533495697689E-2</v>
      </c>
      <c r="G2019" s="1">
        <f t="shared" ref="G2019" si="1332">G2018-G2020-G2021</f>
        <v>3.1832239245577619E-2</v>
      </c>
      <c r="H2019" s="1">
        <f t="shared" ref="H2019" si="1333">H2018-H2020-H2021</f>
        <v>3.6327285159653118E-2</v>
      </c>
      <c r="I2019" s="1">
        <f t="shared" ref="I2019" si="1334">I2018-I2020-I2021</f>
        <v>8.2844572375513112E-2</v>
      </c>
      <c r="J2019" s="1">
        <f t="shared" ref="J2019" si="1335">J2018-J2020-J2021</f>
        <v>1.1106103605302369</v>
      </c>
      <c r="K2019" s="1">
        <f t="shared" ref="K2019" si="1336">K2018-K2020-K2021</f>
        <v>2.5751128316332306</v>
      </c>
    </row>
    <row r="2020" spans="2:11" x14ac:dyDescent="0.3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1.84589060455819E-3</v>
      </c>
      <c r="J2020" s="1" cm="1">
        <f t="array" ref="J2020">SUMPRODUCT(ISNUMBER(SEARCH("SUP_ELCH2*D",[1]OUT_SyntheticFuels!$C$4:$C$1000))*1,("Var_cap"=[1]OUT_SyntheticFuels!$B$4:$B$1000)*1,[1]OUT_SyntheticFuels!I$4:I$1000)</f>
        <v>0.124624848761708</v>
      </c>
      <c r="K2020" s="1" cm="1">
        <f t="array" ref="K2020">SUMPRODUCT(ISNUMBER(SEARCH("SUP_ELCH2*D",[1]OUT_SyntheticFuels!$C$4:$C$1000))*1,("Var_cap"=[1]OUT_SyntheticFuels!$B$4:$B$1000)*1,[1]OUT_SyntheticFuels!J$4:J$1000)</f>
        <v>0.131501269800918</v>
      </c>
    </row>
    <row r="2021" spans="2:11" x14ac:dyDescent="0.3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7.8223728862349198E-2</v>
      </c>
      <c r="K2021" s="1" cm="1">
        <f t="array" ref="K2021">SUMPRODUCT(ISNUMBER(SEARCH("SUP_ELCH2*SOEC*",[1]OUT_SyntheticFuels!$C$4:$C$1000))*1,("Var_cap"=[1]OUT_SyntheticFuels!$B$4:$B$1000)*1,[1]OUT_SyntheticFuels!J$4:J$1000)</f>
        <v>7.5402553666435765E-2</v>
      </c>
    </row>
    <row r="2022" spans="2:11" x14ac:dyDescent="0.3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2.5754801711509799E-4</v>
      </c>
      <c r="J2022" s="1">
        <f t="shared" ref="J2022" si="1341">SUM(J2023:J2024)</f>
        <v>8.5341668760620794E-4</v>
      </c>
      <c r="K2022" s="1">
        <f t="shared" ref="K2022" si="1342">SUM(K2023:K2024)</f>
        <v>4.3365772319891679E-2</v>
      </c>
    </row>
    <row r="2023" spans="2:11" x14ac:dyDescent="0.3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2.5754801711509799E-4</v>
      </c>
      <c r="J2023" s="1" cm="1">
        <f t="array" ref="J2023">SUMPRODUCT(ISNUMBER(SEARCH("SUP_NGAH2",[1]OUT_SyntheticFuels!$C$4:$C$1000))*1,("Var_cap"=[1]OUT_SyntheticFuels!$B$4:$B$1000)*1,[1]OUT_SyntheticFuels!I$4:I$1000)-J2024</f>
        <v>6.6287299242470297E-4</v>
      </c>
      <c r="K2023" s="1" cm="1">
        <f t="array" ref="K2023">SUMPRODUCT(ISNUMBER(SEARCH("SUP_NGAH2",[1]OUT_SyntheticFuels!$C$4:$C$1000))*1,("Var_cap"=[1]OUT_SyntheticFuels!$B$4:$B$1000)*1,[1]OUT_SyntheticFuels!J$4:J$1000)-K2024</f>
        <v>1.5453174108570097E-2</v>
      </c>
    </row>
    <row r="2024" spans="2:11" x14ac:dyDescent="0.3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1.9054369518150499E-4</v>
      </c>
      <c r="K2024" s="1" cm="1">
        <f t="array" ref="K2024">SUMPRODUCT(ISNUMBER(SEARCH("SUP_NGAH2CCS",[1]OUT_SyntheticFuels!$C$4:$C$1000))*1,("Var_cap"=[1]OUT_SyntheticFuels!$B$4:$B$1000)*1,[1]OUT_SyntheticFuels!J$4:J$1000)</f>
        <v>2.7912598211321582E-2</v>
      </c>
    </row>
    <row r="2025" spans="2:11" x14ac:dyDescent="0.3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1.3010441810698971E-2</v>
      </c>
    </row>
    <row r="2026" spans="2:11" x14ac:dyDescent="0.3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5.4991828693224006E-3</v>
      </c>
    </row>
    <row r="2027" spans="2:11" x14ac:dyDescent="0.3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7.5112589413765703E-3</v>
      </c>
    </row>
    <row r="2028" spans="2:11" x14ac:dyDescent="0.3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3.6143711778516725E-2</v>
      </c>
      <c r="G2029" s="7" cm="1">
        <f t="array" ref="G2029">SUMPRODUCT(("CT_CWODBDS"=[1]OUT_SyntheticFuels!$C$4:$C$1000)*1,("Var_cap"=[1]OUT_SyntheticFuels!$B$4:$B$1000)*1,[1]OUT_SyntheticFuels!F$4:F$1000)</f>
        <v>2.8274619925693981E-2</v>
      </c>
      <c r="H2029" s="7" cm="1">
        <f t="array" ref="H2029">SUMPRODUCT(("CT_CWODBDS"=[1]OUT_SyntheticFuels!$C$4:$C$1000)*1,("Var_cap"=[1]OUT_SyntheticFuels!$B$4:$B$1000)*1,[1]OUT_SyntheticFuels!G$4:G$1000)</f>
        <v>2.7997100281308591E-2</v>
      </c>
      <c r="I2029" s="7" cm="1">
        <f t="array" ref="I2029">SUMPRODUCT(("CT_CWODBDS"=[1]OUT_SyntheticFuels!$C$4:$C$1000)*1,("Var_cap"=[1]OUT_SyntheticFuels!$B$4:$B$1000)*1,[1]OUT_SyntheticFuels!H$4:H$1000)</f>
        <v>7.9706755156038894E-3</v>
      </c>
      <c r="J2029" s="7" cm="1">
        <f t="array" ref="J2029">SUMPRODUCT(("CT_CWODBDS"=[1]OUT_SyntheticFuels!$C$4:$C$1000)*1,("Var_cap"=[1]OUT_SyntheticFuels!$B$4:$B$1000)*1,[1]OUT_SyntheticFuels!I$4:I$1000)</f>
        <v>6.0629204583180149E-3</v>
      </c>
      <c r="K2029" s="7" cm="1">
        <f t="array" ref="K2029">SUMPRODUCT(("CT_CWODBDS"=[1]OUT_SyntheticFuels!$C$4:$C$1000)*1,("Var_cap"=[1]OUT_SyntheticFuels!$B$4:$B$1000)*1,[1]OUT_SyntheticFuels!J$4:J$1000)</f>
        <v>4.9577351941524081E-3</v>
      </c>
    </row>
    <row r="2030" spans="2:11" x14ac:dyDescent="0.3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5.0723830582311202E-3</v>
      </c>
      <c r="K2030" s="7" cm="1">
        <f t="array" ref="K2030">SUMPRODUCT(("CT_CWODBDSCCS"=[1]OUT_SyntheticFuels!$C$4:$C$1000)*1,("Var_cap"=[1]OUT_SyntheticFuels!$B$4:$B$1000)*1,[1]OUT_SyntheticFuels!J$4:J$1000)</f>
        <v>5.2679127202117804E-3</v>
      </c>
    </row>
    <row r="2031" spans="2:11" x14ac:dyDescent="0.3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1.1038498674416355E-2</v>
      </c>
      <c r="G2031" s="7" cm="1">
        <f t="array" ref="G2031">SUMPRODUCT(("CT_CWODETH"=[1]OUT_SyntheticFuels!$C$4:$C$1000)*1,("Var_cap"=[1]OUT_SyntheticFuels!$B$4:$B$1000)*1,[1]OUT_SyntheticFuels!F$4:F$1000)</f>
        <v>1.0196594852971282E-2</v>
      </c>
      <c r="H2031" s="7" cm="1">
        <f t="array" ref="H2031">SUMPRODUCT(("CT_CWODETH"=[1]OUT_SyntheticFuels!$C$4:$C$1000)*1,("Var_cap"=[1]OUT_SyntheticFuels!$B$4:$B$1000)*1,[1]OUT_SyntheticFuels!G$4:G$1000)</f>
        <v>1.0181550608182021E-2</v>
      </c>
      <c r="I2031" s="7" cm="1">
        <f t="array" ref="I2031">SUMPRODUCT(("CT_CWODETH"=[1]OUT_SyntheticFuels!$C$4:$C$1000)*1,("Var_cap"=[1]OUT_SyntheticFuels!$B$4:$B$1000)*1,[1]OUT_SyntheticFuels!H$4:H$1000)</f>
        <v>6.61178907094131E-3</v>
      </c>
      <c r="J2031" s="7" cm="1">
        <f t="array" ref="J2031">SUMPRODUCT(("CT_CWODETH"=[1]OUT_SyntheticFuels!$C$4:$C$1000)*1,("Var_cap"=[1]OUT_SyntheticFuels!$B$4:$B$1000)*1,[1]OUT_SyntheticFuels!I$4:I$1000)</f>
        <v>5.1246139680963098E-3</v>
      </c>
      <c r="K2031" s="7" cm="1">
        <f t="array" ref="K2031">SUMPRODUCT(("CT_CWODETH"=[1]OUT_SyntheticFuels!$C$4:$C$1000)*1,("Var_cap"=[1]OUT_SyntheticFuels!$B$4:$B$1000)*1,[1]OUT_SyntheticFuels!J$4:J$1000)</f>
        <v>3.178654470305714E-3</v>
      </c>
    </row>
    <row r="2032" spans="2:11" x14ac:dyDescent="0.3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3.3989637070350799E-3</v>
      </c>
      <c r="K2032" s="7" cm="1">
        <f t="array" ref="K2032">SUMPRODUCT(("CT_CWODETHCCS"=[1]OUT_SyntheticFuels!$C$4:$C$1000)*1,("Var_cap"=[1]OUT_SyntheticFuels!$B$4:$B$1000)*1,[1]OUT_SyntheticFuels!J$4:J$1000)</f>
        <v>3.4974885748746899E-3</v>
      </c>
    </row>
    <row r="2033" spans="2:11" x14ac:dyDescent="0.3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0.131191064848313</v>
      </c>
      <c r="G2033" s="7" cm="1">
        <f t="array" ref="G2033">SUMPRODUCT(("SUP_MNRBIO"=[1]OUT_SyntheticFuels!$C$4:$C$1000)*1,("Var_cap"=[1]OUT_SyntheticFuels!$B$4:$B$1000)*1,[1]OUT_SyntheticFuels!F$4:F$1000)</f>
        <v>0.22409096390266067</v>
      </c>
      <c r="H2033" s="7" cm="1">
        <f t="array" ref="H2033">SUMPRODUCT(("SUP_MNRBIO"=[1]OUT_SyntheticFuels!$C$4:$C$1000)*1,("Var_cap"=[1]OUT_SyntheticFuels!$B$4:$B$1000)*1,[1]OUT_SyntheticFuels!G$4:G$1000)</f>
        <v>0.2244983344079981</v>
      </c>
      <c r="I2033" s="7" cm="1">
        <f t="array" ref="I2033">SUMPRODUCT(("SUP_MNRBIO"=[1]OUT_SyntheticFuels!$C$4:$C$1000)*1,("Var_cap"=[1]OUT_SyntheticFuels!$B$4:$B$1000)*1,[1]OUT_SyntheticFuels!H$4:H$1000)</f>
        <v>0.22463056584392885</v>
      </c>
      <c r="J2033" s="7" cm="1">
        <f t="array" ref="J2033">SUMPRODUCT(("SUP_MNRBIO"=[1]OUT_SyntheticFuels!$C$4:$C$1000)*1,("Var_cap"=[1]OUT_SyntheticFuels!$B$4:$B$1000)*1,[1]OUT_SyntheticFuels!I$4:I$1000)</f>
        <v>0.23826381407781308</v>
      </c>
      <c r="K2033" s="7" cm="1">
        <f t="array" ref="K2033">SUMPRODUCT(("SUP_MNRBIO"=[1]OUT_SyntheticFuels!$C$4:$C$1000)*1,("Var_cap"=[1]OUT_SyntheticFuels!$B$4:$B$1000)*1,[1]OUT_SyntheticFuels!J$4:J$1000)</f>
        <v>0.35054067773443726</v>
      </c>
    </row>
    <row r="2034" spans="2:11" x14ac:dyDescent="0.3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0.21413047631041909</v>
      </c>
      <c r="G2034" s="7" cm="1">
        <f t="array" ref="G2034">SUMPRODUCT(("SUP_WSTBIO"=[1]OUT_SyntheticFuels!$C$4:$C$1000)*1,("Var_cap"=[1]OUT_SyntheticFuels!$B$4:$B$1000)*1,[1]OUT_SyntheticFuels!F$4:F$1000)</f>
        <v>0.21435434784267404</v>
      </c>
      <c r="H2034" s="7" cm="1">
        <f t="array" ref="H2034">SUMPRODUCT(("SUP_WSTBIO"=[1]OUT_SyntheticFuels!$C$4:$C$1000)*1,("Var_cap"=[1]OUT_SyntheticFuels!$B$4:$B$1000)*1,[1]OUT_SyntheticFuels!G$4:G$1000)</f>
        <v>0.21407034723302987</v>
      </c>
      <c r="I2034" s="7" cm="1">
        <f t="array" ref="I2034">SUMPRODUCT(("SUP_WSTBIO"=[1]OUT_SyntheticFuels!$C$4:$C$1000)*1,("Var_cap"=[1]OUT_SyntheticFuels!$B$4:$B$1000)*1,[1]OUT_SyntheticFuels!H$4:H$1000)</f>
        <v>0.21550021756689247</v>
      </c>
      <c r="J2034" s="7" cm="1">
        <f t="array" ref="J2034">SUMPRODUCT(("SUP_WSTBIO"=[1]OUT_SyntheticFuels!$C$4:$C$1000)*1,("Var_cap"=[1]OUT_SyntheticFuels!$B$4:$B$1000)*1,[1]OUT_SyntheticFuels!I$4:I$1000)</f>
        <v>0.20950140839542203</v>
      </c>
      <c r="K2034" s="7" cm="1">
        <f t="array" ref="K2034">SUMPRODUCT(("SUP_WSTBIO"=[1]OUT_SyntheticFuels!$C$4:$C$1000)*1,("Var_cap"=[1]OUT_SyntheticFuels!$B$4:$B$1000)*1,[1]OUT_SyntheticFuels!J$4:J$1000)</f>
        <v>0.21014757096916056</v>
      </c>
    </row>
    <row r="2035" spans="2:11" x14ac:dyDescent="0.3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4.3240790651275004E-3</v>
      </c>
      <c r="K2036" s="7" cm="1">
        <f t="array" ref="K2036">SUMPRODUCT(("SUP_WSTHTGBIO"=[1]OUT_SyntheticFuels!$C$4:$C$1000)*1,("Var_cap"=[1]OUT_SyntheticFuels!$B$4:$B$1000)*1,[1]OUT_SyntheticFuels!J$4:J$1000)</f>
        <v>4.4233471426822803E-3</v>
      </c>
    </row>
    <row r="2037" spans="2:11" x14ac:dyDescent="0.3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1.85790153599466E-3</v>
      </c>
      <c r="K2037" s="7" cm="1">
        <f t="array" ref="K2037">SUMPRODUCT(("SUP_WSTHTGBIOCCS"=[1]OUT_SyntheticFuels!$C$4:$C$1000)*1,("Var_cap"=[1]OUT_SyntheticFuels!$B$4:$B$1000)*1,[1]OUT_SyntheticFuels!J$4:J$1000)</f>
        <v>2.6300291073825311E-3</v>
      </c>
    </row>
    <row r="2038" spans="2:11" x14ac:dyDescent="0.3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3.8339642806368301E-4</v>
      </c>
      <c r="G2038" s="7" cm="1">
        <f t="array" ref="G2038">SUMPRODUCT(("SUP_WODBIO"=[1]OUT_SyntheticFuels!$C$4:$C$1000)*1,("Var_cap"=[1]OUT_SyntheticFuels!$B$4:$B$1000)*1,[1]OUT_SyntheticFuels!F$4:F$1000)</f>
        <v>7.3165448868721212E-3</v>
      </c>
      <c r="H2038" s="7" cm="1">
        <f t="array" ref="H2038">SUMPRODUCT(("SUP_WODBIO"=[1]OUT_SyntheticFuels!$C$4:$C$1000)*1,("Var_cap"=[1]OUT_SyntheticFuels!$B$4:$B$1000)*1,[1]OUT_SyntheticFuels!G$4:G$1000)</f>
        <v>7.5079084078175165E-3</v>
      </c>
      <c r="I2038" s="7" cm="1">
        <f t="array" ref="I2038">SUMPRODUCT(("SUP_WODBIO"=[1]OUT_SyntheticFuels!$C$4:$C$1000)*1,("Var_cap"=[1]OUT_SyntheticFuels!$B$4:$B$1000)*1,[1]OUT_SyntheticFuels!H$4:H$1000)</f>
        <v>7.5414902848915319E-3</v>
      </c>
      <c r="J2038" s="7" cm="1">
        <f t="array" ref="J2038">SUMPRODUCT(("SUP_WODBIO"=[1]OUT_SyntheticFuels!$C$4:$C$1000)*1,("Var_cap"=[1]OUT_SyntheticFuels!$B$4:$B$1000)*1,[1]OUT_SyntheticFuels!I$4:I$1000)</f>
        <v>7.0101175528585486E-3</v>
      </c>
      <c r="K2038" s="7" cm="1">
        <f t="array" ref="K2038">SUMPRODUCT(("SUP_WODBIO"=[1]OUT_SyntheticFuels!$C$4:$C$1000)*1,("Var_cap"=[1]OUT_SyntheticFuels!$B$4:$B$1000)*1,[1]OUT_SyntheticFuels!J$4:J$1000)</f>
        <v>4.243250787317009E-3</v>
      </c>
    </row>
    <row r="2039" spans="2:11" x14ac:dyDescent="0.3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3.1166205906470799E-3</v>
      </c>
      <c r="K2039" s="7" cm="1">
        <f t="array" ref="K2039">SUMPRODUCT(("SUP_WODBIOCCS"=[1]OUT_SyntheticFuels!$C$4:$C$1000)*1,("Var_cap"=[1]OUT_SyntheticFuels!$B$4:$B$1000)*1,[1]OUT_SyntheticFuels!J$4:J$1000)</f>
        <v>3.1605120070123298E-3</v>
      </c>
    </row>
    <row r="2040" spans="2:11" x14ac:dyDescent="0.3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6.5671617478330779E-2</v>
      </c>
      <c r="G2040" s="7" cm="1">
        <f t="array" ref="G2040">SUMPRODUCT(("SUP_BIONGA"=[1]OUT_SyntheticFuels!$C$4:$C$1000)*1,("Var_cap"=[1]OUT_SyntheticFuels!$B$4:$B$1000)*1,[1]OUT_SyntheticFuels!F$4:F$1000)</f>
        <v>0.1894720035097954</v>
      </c>
      <c r="H2040" s="7" cm="1">
        <f t="array" ref="H2040">SUMPRODUCT(("SUP_BIONGA"=[1]OUT_SyntheticFuels!$C$4:$C$1000)*1,("Var_cap"=[1]OUT_SyntheticFuels!$B$4:$B$1000)*1,[1]OUT_SyntheticFuels!G$4:G$1000)</f>
        <v>0.17803492352741609</v>
      </c>
      <c r="I2040" s="7" cm="1">
        <f t="array" ref="I2040">SUMPRODUCT(("SUP_BIONGA"=[1]OUT_SyntheticFuels!$C$4:$C$1000)*1,("Var_cap"=[1]OUT_SyntheticFuels!$B$4:$B$1000)*1,[1]OUT_SyntheticFuels!H$4:H$1000)</f>
        <v>0.16485983884683347</v>
      </c>
      <c r="J2040" s="7" cm="1">
        <f t="array" ref="J2040">SUMPRODUCT(("SUP_BIONGA"=[1]OUT_SyntheticFuels!$C$4:$C$1000)*1,("Var_cap"=[1]OUT_SyntheticFuels!$B$4:$B$1000)*1,[1]OUT_SyntheticFuels!I$4:I$1000)</f>
        <v>0.17914111026673241</v>
      </c>
      <c r="K2040" s="7" cm="1">
        <f t="array" ref="K2040">SUMPRODUCT(("SUP_BIONGA"=[1]OUT_SyntheticFuels!$C$4:$C$1000)*1,("Var_cap"=[1]OUT_SyntheticFuels!$B$4:$B$1000)*1,[1]OUT_SyntheticFuels!J$4:J$1000)</f>
        <v>0.22250869346169061</v>
      </c>
    </row>
    <row r="2041" spans="2:11" x14ac:dyDescent="0.3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0.40151293793394288</v>
      </c>
      <c r="G2041" s="7" cm="1">
        <f t="array" ref="G2041">SUMPRODUCT(("CT_CWODPLT"=[1]OUT_SyntheticFuels!$C$4:$C$1000)*1,("Var_cap"=[1]OUT_SyntheticFuels!$B$4:$B$1000)*1,[1]OUT_SyntheticFuels!F$4:F$1000)</f>
        <v>0.42846594267991306</v>
      </c>
      <c r="H2041" s="7" cm="1">
        <f t="array" ref="H2041">SUMPRODUCT(("CT_CWODPLT"=[1]OUT_SyntheticFuels!$C$4:$C$1000)*1,("Var_cap"=[1]OUT_SyntheticFuels!$B$4:$B$1000)*1,[1]OUT_SyntheticFuels!G$4:G$1000)</f>
        <v>0.43138455267789189</v>
      </c>
      <c r="I2041" s="7" cm="1">
        <f t="array" ref="I2041">SUMPRODUCT(("CT_CWODPLT"=[1]OUT_SyntheticFuels!$C$4:$C$1000)*1,("Var_cap"=[1]OUT_SyntheticFuels!$B$4:$B$1000)*1,[1]OUT_SyntheticFuels!H$4:H$1000)</f>
        <v>0.43368635746321382</v>
      </c>
      <c r="J2041" s="7" cm="1">
        <f t="array" ref="J2041">SUMPRODUCT(("CT_CWODPLT"=[1]OUT_SyntheticFuels!$C$4:$C$1000)*1,("Var_cap"=[1]OUT_SyntheticFuels!$B$4:$B$1000)*1,[1]OUT_SyntheticFuels!I$4:I$1000)</f>
        <v>0.47268681049147271</v>
      </c>
      <c r="K2041" s="7" cm="1">
        <f t="array" ref="K2041">SUMPRODUCT(("CT_CWODPLT"=[1]OUT_SyntheticFuels!$C$4:$C$1000)*1,("Var_cap"=[1]OUT_SyntheticFuels!$B$4:$B$1000)*1,[1]OUT_SyntheticFuels!J$4:J$1000)</f>
        <v>0.4867588218737024</v>
      </c>
    </row>
    <row r="2042" spans="2:11" x14ac:dyDescent="0.3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3.56435784314176E-4</v>
      </c>
      <c r="J2042" s="7" cm="1">
        <f t="array" ref="J2042">SUMPRODUCT(("SUP_H2NGA"=[1]OUT_SyntheticFuels!$C$4:$C$1000)*1,("Var_cap"=[1]OUT_SyntheticFuels!$B$4:$B$1000)*1,[1]OUT_SyntheticFuels!I$4:I$1000)</f>
        <v>4.0389281617836115E-2</v>
      </c>
      <c r="K2042" s="7" cm="1">
        <f t="array" ref="K2042">SUMPRODUCT(("SUP_H2NGA"=[1]OUT_SyntheticFuels!$C$4:$C$1000)*1,("Var_cap"=[1]OUT_SyntheticFuels!$B$4:$B$1000)*1,[1]OUT_SyntheticFuels!J$4:J$1000)</f>
        <v>4.2838673313719509E-2</v>
      </c>
    </row>
    <row r="2043" spans="2:11" x14ac:dyDescent="0.3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5.4724045645259496E-4</v>
      </c>
      <c r="J2043" s="7" cm="1">
        <f t="array" ref="J2043">SUMPRODUCT(("SUP_H2DSL"=[1]OUT_SyntheticFuels!$C$4:$C$1000)*1,("Var_cap"=[1]OUT_SyntheticFuels!$B$4:$B$1000)*1,[1]OUT_SyntheticFuels!I$4:I$1000)</f>
        <v>0.41357601657931486</v>
      </c>
      <c r="K2043" s="7" cm="1">
        <f t="array" ref="K2043">SUMPRODUCT(("SUP_H2DSL"=[1]OUT_SyntheticFuels!$C$4:$C$1000)*1,("Var_cap"=[1]OUT_SyntheticFuels!$B$4:$B$1000)*1,[1]OUT_SyntheticFuels!J$4:J$1000)</f>
        <v>1.0929104836338972</v>
      </c>
    </row>
    <row r="2044" spans="2:11" x14ac:dyDescent="0.3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5.2724972162520103E-4</v>
      </c>
      <c r="J2044" s="7" cm="1">
        <f t="array" ref="J2044">SUMPRODUCT(("SUP_H2GSL"=[1]OUT_SyntheticFuels!$C$4:$C$1000)*1,("Var_cap"=[1]OUT_SyntheticFuels!$B$4:$B$1000)*1,[1]OUT_SyntheticFuels!I$4:I$1000)</f>
        <v>8.4264890492638758E-2</v>
      </c>
      <c r="K2044" s="7" cm="1">
        <f t="array" ref="K2044">SUMPRODUCT(("SUP_H2GSL"=[1]OUT_SyntheticFuels!$C$4:$C$1000)*1,("Var_cap"=[1]OUT_SyntheticFuels!$B$4:$B$1000)*1,[1]OUT_SyntheticFuels!J$4:J$1000)</f>
        <v>8.4016251956669827E-2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714.21157184246636</v>
      </c>
      <c r="D3" s="3">
        <f t="shared" ref="D3:H3" si="0">SUM(D4:D7)</f>
        <v>704.31991269356217</v>
      </c>
      <c r="E3" s="3">
        <f t="shared" si="0"/>
        <v>687.50572819809418</v>
      </c>
      <c r="F3" s="3">
        <f t="shared" si="0"/>
        <v>642.24743873242778</v>
      </c>
      <c r="G3" s="3">
        <f t="shared" si="0"/>
        <v>587.9524321359329</v>
      </c>
      <c r="H3" s="3">
        <f t="shared" si="0"/>
        <v>556.1999682393631</v>
      </c>
    </row>
    <row r="4" spans="2:8" x14ac:dyDescent="0.3">
      <c r="B4" s="25" t="s">
        <v>1728</v>
      </c>
      <c r="C4" s="1">
        <f>'SPS1'!F761</f>
        <v>142.22579270666549</v>
      </c>
      <c r="D4" s="1">
        <f>'SPS1'!G761</f>
        <v>140.24237684361086</v>
      </c>
      <c r="E4" s="1">
        <f>'SPS1'!H761</f>
        <v>140.7644394624744</v>
      </c>
      <c r="F4" s="1">
        <f>'SPS1'!I761</f>
        <v>143.70662212756594</v>
      </c>
      <c r="G4" s="1">
        <f>'SPS1'!J761</f>
        <v>146.05200260069796</v>
      </c>
      <c r="H4" s="1">
        <f>'SPS1'!K761</f>
        <v>150.84153116339454</v>
      </c>
    </row>
    <row r="5" spans="2:8" x14ac:dyDescent="0.3">
      <c r="B5" s="25" t="s">
        <v>1729</v>
      </c>
      <c r="C5" s="1">
        <f>'SPS1'!F880</f>
        <v>140.1060760560438</v>
      </c>
      <c r="D5" s="1">
        <f>'SPS1'!G880</f>
        <v>139.87104179290336</v>
      </c>
      <c r="E5" s="1">
        <f>'SPS1'!H880</f>
        <v>142.81655159520969</v>
      </c>
      <c r="F5" s="1">
        <f>'SPS1'!I880</f>
        <v>136.01732122635718</v>
      </c>
      <c r="G5" s="1">
        <f>'SPS1'!J880</f>
        <v>125.00229014556305</v>
      </c>
      <c r="H5" s="1">
        <f>'SPS1'!K880</f>
        <v>115.1889374164204</v>
      </c>
    </row>
    <row r="6" spans="2:8" x14ac:dyDescent="0.3">
      <c r="B6" s="25" t="s">
        <v>1730</v>
      </c>
      <c r="C6" s="1">
        <f>'SPS1'!F970</f>
        <v>217.53603182667115</v>
      </c>
      <c r="D6" s="1">
        <f>'SPS1'!G970</f>
        <v>216.56800441637421</v>
      </c>
      <c r="E6" s="1">
        <f>'SPS1'!H970</f>
        <v>218.20687415392129</v>
      </c>
      <c r="F6" s="1">
        <f>'SPS1'!I970</f>
        <v>213.03009801075351</v>
      </c>
      <c r="G6" s="1">
        <f>'SPS1'!J970</f>
        <v>194.69638343179645</v>
      </c>
      <c r="H6" s="1">
        <f>'SPS1'!K970</f>
        <v>182.12320803831821</v>
      </c>
    </row>
    <row r="7" spans="2:8" x14ac:dyDescent="0.3">
      <c r="B7" s="25" t="s">
        <v>1731</v>
      </c>
      <c r="C7" s="1">
        <f>'SPS1'!F1134+'SPS1'!F1313+'SPS1'!F1397+'SPS1'!F1481+'SPS1'!F1488+'SPS1'!F1495+'SPS1'!F1544+'SPS1'!F1591+'SPS1'!F1638</f>
        <v>214.34367125308586</v>
      </c>
      <c r="D7" s="1">
        <f>'SPS1'!G1134+'SPS1'!G1313+'SPS1'!G1397+'SPS1'!G1481+'SPS1'!G1488+'SPS1'!G1495+'SPS1'!G1544+'SPS1'!G1591+'SPS1'!G1638</f>
        <v>207.63848964067375</v>
      </c>
      <c r="E7" s="1">
        <f>'SPS1'!H1134+'SPS1'!H1313+'SPS1'!H1397+'SPS1'!H1481+'SPS1'!H1488+'SPS1'!H1495+'SPS1'!H1544+'SPS1'!H1591+'SPS1'!H1638</f>
        <v>185.71786298648883</v>
      </c>
      <c r="F7" s="1">
        <f>'SPS1'!I1134+'SPS1'!I1313+'SPS1'!I1397+'SPS1'!I1481+'SPS1'!I1488+'SPS1'!I1495+'SPS1'!I1544+'SPS1'!I1591+'SPS1'!I1638</f>
        <v>149.49339736775119</v>
      </c>
      <c r="G7" s="1">
        <f>'SPS1'!J1134+'SPS1'!J1313+'SPS1'!J1397+'SPS1'!J1481+'SPS1'!J1488+'SPS1'!J1495+'SPS1'!J1544+'SPS1'!J1591+'SPS1'!J1638</f>
        <v>122.20175595787546</v>
      </c>
      <c r="H7" s="1">
        <f>'SPS1'!K1134+'SPS1'!K1313+'SPS1'!K1397+'SPS1'!K1481+'SPS1'!K1488+'SPS1'!K1495+'SPS1'!K1544+'SPS1'!K1591+'SPS1'!K1638</f>
        <v>108.04629162122991</v>
      </c>
    </row>
    <row r="8" spans="2:8" x14ac:dyDescent="0.3">
      <c r="B8" s="2" t="s">
        <v>1736</v>
      </c>
      <c r="C8" s="3">
        <f>SUM(C9:C12)</f>
        <v>525.69208127169929</v>
      </c>
      <c r="D8" s="3">
        <f t="shared" ref="D8:H8" si="1">SUM(D9:D12)</f>
        <v>499.17064293275939</v>
      </c>
      <c r="E8" s="3">
        <f t="shared" si="1"/>
        <v>501.13768067501468</v>
      </c>
      <c r="F8" s="3">
        <f t="shared" si="1"/>
        <v>530.59986932600498</v>
      </c>
      <c r="G8" s="3">
        <f t="shared" si="1"/>
        <v>493.18070786469445</v>
      </c>
      <c r="H8" s="3">
        <f t="shared" si="1"/>
        <v>494.7309445055231</v>
      </c>
    </row>
    <row r="9" spans="2:8" x14ac:dyDescent="0.3">
      <c r="B9" s="25" t="s">
        <v>1733</v>
      </c>
      <c r="C9" s="1">
        <f>'SPS1'!F289+'SPS1'!F407</f>
        <v>510.56319132847648</v>
      </c>
      <c r="D9" s="1">
        <f>'SPS1'!G289+'SPS1'!G407</f>
        <v>476.14756138066178</v>
      </c>
      <c r="E9" s="1">
        <f>'SPS1'!H289+'SPS1'!H407</f>
        <v>474.3997179269457</v>
      </c>
      <c r="F9" s="1">
        <f>'SPS1'!I289+'SPS1'!I407</f>
        <v>501.41574850993243</v>
      </c>
      <c r="G9" s="1">
        <f>'SPS1'!J289+'SPS1'!J407</f>
        <v>450.39928993409865</v>
      </c>
      <c r="H9" s="1">
        <f>'SPS1'!K289+'SPS1'!K407</f>
        <v>417.60553902019694</v>
      </c>
    </row>
    <row r="10" spans="2:8" x14ac:dyDescent="0.3">
      <c r="B10" s="25" t="s">
        <v>1734</v>
      </c>
      <c r="C10" s="1">
        <f>'SPS1'!F588+'SPS1'!F602+'SPS1'!F642</f>
        <v>15.120378478590041</v>
      </c>
      <c r="D10" s="1">
        <f>'SPS1'!G588+'SPS1'!G602+'SPS1'!G642</f>
        <v>22.942103764306648</v>
      </c>
      <c r="E10" s="1">
        <f>'SPS1'!H588+'SPS1'!H602+'SPS1'!H642</f>
        <v>26.449420253218481</v>
      </c>
      <c r="F10" s="1">
        <f>'SPS1'!I588+'SPS1'!I602+'SPS1'!I642</f>
        <v>26.605418503186591</v>
      </c>
      <c r="G10" s="1">
        <f>'SPS1'!J588+'SPS1'!J602+'SPS1'!J642</f>
        <v>27.972956486182994</v>
      </c>
      <c r="H10" s="1">
        <f>'SPS1'!K588+'SPS1'!K602+'SPS1'!K642</f>
        <v>36.934535989576652</v>
      </c>
    </row>
    <row r="11" spans="2:8" x14ac:dyDescent="0.3">
      <c r="B11" s="25" t="s">
        <v>1732</v>
      </c>
      <c r="C11" s="1">
        <f>'SPS1'!F677</f>
        <v>8.5114646327420843E-3</v>
      </c>
      <c r="D11" s="1">
        <f>'SPS1'!G677</f>
        <v>8.0977787790949191E-2</v>
      </c>
      <c r="E11" s="1">
        <f>'SPS1'!H677</f>
        <v>0.28854249485051903</v>
      </c>
      <c r="F11" s="1">
        <f>'SPS1'!I677</f>
        <v>2.5787023128860231</v>
      </c>
      <c r="G11" s="1">
        <f>'SPS1'!J677</f>
        <v>14.796412182701605</v>
      </c>
      <c r="H11" s="1">
        <f>'SPS1'!K677</f>
        <v>40.0471735997019</v>
      </c>
    </row>
    <row r="12" spans="2:8" x14ac:dyDescent="0.3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1.2049261711219362E-2</v>
      </c>
      <c r="H12" s="1">
        <f>'SPS1'!K1702</f>
        <v>0.14369589604756317</v>
      </c>
    </row>
    <row r="13" spans="2:8" x14ac:dyDescent="0.3">
      <c r="B13" s="2" t="s">
        <v>1737</v>
      </c>
      <c r="C13" s="3">
        <f>'SPS1'!F2+'SPS1'!F20-'SPS1'!F55</f>
        <v>977.59480599741744</v>
      </c>
      <c r="D13" s="3">
        <f>'SPS1'!G2+'SPS1'!G20-'SPS1'!G55</f>
        <v>962.53042912179376</v>
      </c>
      <c r="E13" s="3">
        <f>'SPS1'!H2+'SPS1'!H20-'SPS1'!H55</f>
        <v>911.40651359734136</v>
      </c>
      <c r="F13" s="3">
        <f>'SPS1'!I2+'SPS1'!I20-'SPS1'!I55</f>
        <v>863.17882087885027</v>
      </c>
      <c r="G13" s="3">
        <f>'SPS1'!J2+'SPS1'!J20-'SPS1'!J55</f>
        <v>730.28789049273257</v>
      </c>
      <c r="H13" s="3">
        <f>'SPS1'!K2+'SPS1'!K20-'SPS1'!K55</f>
        <v>656.18723446415856</v>
      </c>
    </row>
    <row r="14" spans="2:8" x14ac:dyDescent="0.3">
      <c r="B14" s="25" t="s">
        <v>1738</v>
      </c>
      <c r="C14" s="1">
        <f>'SPS1'!F2</f>
        <v>299.37350398786106</v>
      </c>
      <c r="D14" s="1">
        <f>'SPS1'!G2</f>
        <v>294.57541886315329</v>
      </c>
      <c r="E14" s="1">
        <f>'SPS1'!H2</f>
        <v>341.81650870380514</v>
      </c>
      <c r="F14" s="1">
        <f>'SPS1'!I2</f>
        <v>368.39501848483985</v>
      </c>
      <c r="G14" s="1">
        <f>'SPS1'!J2</f>
        <v>433.13491782644638</v>
      </c>
      <c r="H14" s="1">
        <f>'SPS1'!K2</f>
        <v>572.02954157985903</v>
      </c>
    </row>
    <row r="15" spans="2:8" x14ac:dyDescent="0.3">
      <c r="B15" s="25" t="s">
        <v>19</v>
      </c>
      <c r="C15" s="1">
        <f>'SPS1'!F20</f>
        <v>795.39311770553581</v>
      </c>
      <c r="D15" s="1">
        <f>'SPS1'!G20</f>
        <v>702.54634821216814</v>
      </c>
      <c r="E15" s="1">
        <f>'SPS1'!H20</f>
        <v>623.75703455988321</v>
      </c>
      <c r="F15" s="1">
        <f>'SPS1'!I20</f>
        <v>525.26685222438437</v>
      </c>
      <c r="G15" s="1">
        <f>'SPS1'!J20</f>
        <v>311.55567788346423</v>
      </c>
      <c r="H15" s="1">
        <f>'SPS1'!K20</f>
        <v>106.05568453507888</v>
      </c>
    </row>
    <row r="16" spans="2:8" x14ac:dyDescent="0.3">
      <c r="B16" s="25" t="s">
        <v>24</v>
      </c>
      <c r="C16" s="1">
        <f>'SPS1'!F55</f>
        <v>117.17181569597953</v>
      </c>
      <c r="D16" s="1">
        <f>'SPS1'!G55</f>
        <v>34.591337953527749</v>
      </c>
      <c r="E16" s="1">
        <f>'SPS1'!H55</f>
        <v>54.167029666346998</v>
      </c>
      <c r="F16" s="1">
        <f>'SPS1'!I55</f>
        <v>30.48304983037389</v>
      </c>
      <c r="G16" s="1">
        <f>'SPS1'!J55</f>
        <v>14.402705217178118</v>
      </c>
      <c r="H16" s="1">
        <f>'SPS1'!K55</f>
        <v>21.897991650779343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2025-04-15T14:19:05Z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