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f\OneDrive\Documentos\"/>
    </mc:Choice>
  </mc:AlternateContent>
  <bookViews>
    <workbookView xWindow="0" yWindow="0" windowWidth="24000" windowHeight="9804" tabRatio="599"/>
  </bookViews>
  <sheets>
    <sheet name="App" sheetId="1" r:id="rId1"/>
    <sheet name="Chave" sheetId="2" r:id="rId2"/>
  </sheets>
  <definedNames>
    <definedName name="Aporte">App!$D$17</definedName>
    <definedName name="Quantidade_anos">App!$D$18</definedName>
    <definedName name="Rendimento_carteira">App!$D$13</definedName>
    <definedName name="Taxa_mensal">App!$D$19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7" i="1"/>
  <c r="C38" i="1"/>
  <c r="C39" i="1"/>
  <c r="C40" i="1"/>
  <c r="C41" i="1"/>
  <c r="C36" i="1"/>
  <c r="I12" i="2"/>
  <c r="C18" i="2"/>
  <c r="C19" i="2"/>
  <c r="C20" i="2"/>
  <c r="C21" i="2"/>
  <c r="C22" i="2"/>
  <c r="C17" i="2"/>
  <c r="C12" i="2"/>
  <c r="C13" i="2"/>
  <c r="C14" i="2"/>
  <c r="C15" i="2"/>
  <c r="C16" i="2"/>
  <c r="C11" i="2"/>
  <c r="C6" i="2"/>
  <c r="C7" i="2"/>
  <c r="C8" i="2"/>
  <c r="C9" i="2"/>
  <c r="C10" i="2"/>
  <c r="C5" i="2"/>
  <c r="D20" i="1"/>
  <c r="D21" i="1" s="1"/>
  <c r="D14" i="1"/>
  <c r="C25" i="1"/>
  <c r="D25" i="1" s="1"/>
  <c r="C28" i="1"/>
  <c r="D28" i="1" s="1"/>
  <c r="C27" i="1"/>
  <c r="D27" i="1" s="1"/>
  <c r="C26" i="1"/>
  <c r="D26" i="1" s="1"/>
  <c r="C24" i="1"/>
  <c r="D24" i="1" s="1"/>
  <c r="D37" i="1" l="1"/>
  <c r="D36" i="1"/>
  <c r="D39" i="1"/>
  <c r="D41" i="1"/>
  <c r="D40" i="1"/>
  <c r="D38" i="1"/>
  <c r="D42" i="1" l="1"/>
</calcChain>
</file>

<file path=xl/sharedStrings.xml><?xml version="1.0" encoding="utf-8"?>
<sst xmlns="http://schemas.openxmlformats.org/spreadsheetml/2006/main" count="71" uniqueCount="35">
  <si>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</si>
  <si>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</si>
  <si>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</si>
  <si>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</si>
  <si>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</si>
  <si>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</si>
  <si>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</si>
  <si>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</si>
  <si>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</si>
  <si>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</si>
  <si>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</si>
  <si>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</si>
  <si>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</si>
  <si>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</si>
  <si>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Sugestão de investimento</t>
  </si>
  <si>
    <t>CONFIGURAÇÕES</t>
  </si>
  <si>
    <t>Quanto investir por mês?</t>
  </si>
  <si>
    <t>Moderado</t>
  </si>
  <si>
    <t>VALOR A SER INVESTIDO POR MêS</t>
  </si>
  <si>
    <t>PERFIL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</si>
  <si>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</si>
  <si>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</si>
  <si>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</si>
  <si>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</si>
  <si>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</si>
  <si>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</si>
  <si>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</si>
  <si>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</si>
  <si>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</si>
  <si>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</si>
  <si>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</si>
  <si>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 xml:space="preserve">PORCENTAGEM </t>
  </si>
  <si>
    <t>CHAVECOMPOSTA</t>
  </si>
  <si>
    <t>Moderado-TIJOLO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</si>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</sst>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C4C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5371D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ck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ck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ck">
        <color theme="1"/>
      </left>
      <right/>
      <top style="thick">
        <color theme="1"/>
      </top>
      <bottom style="thin">
        <color theme="0" tint="-0.499984740745262"/>
      </bottom>
      <diagonal/>
    </border>
    <border>
      <left/>
      <right/>
      <top style="thick">
        <color theme="1"/>
      </top>
      <bottom style="thin">
        <color theme="0" tint="-0.499984740745262"/>
      </bottom>
      <diagonal/>
    </border>
    <border>
      <left/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Fill="1" applyAlignment="1">
      <alignment vertical="center"/>
    </xf>
    <xf numFmtId="9" fontId="0" fillId="0" borderId="0" xfId="0" applyNumberFormat="1" applyAlignment="1">
      <alignment horizontal="center"/>
    </xf>
    <xf numFmtId="9" fontId="0" fillId="0" borderId="15" xfId="0" applyNumberFormat="1" applyBorder="1" applyAlignment="1">
      <alignment horizontal="center"/>
    </xf>
    <xf numFmtId="0" fontId="8" fillId="4" borderId="6" xfId="0" applyFont="1" applyFill="1" applyBorder="1" applyAlignment="1">
      <alignment horizontal="left" indent="4"/>
    </xf>
    <xf numFmtId="0" fontId="8" fillId="0" borderId="6" xfId="0" applyFont="1" applyBorder="1" applyAlignment="1">
      <alignment horizontal="left" indent="4"/>
    </xf>
    <xf numFmtId="0" fontId="9" fillId="4" borderId="6" xfId="0" applyFont="1" applyFill="1" applyBorder="1" applyAlignment="1">
      <alignment horizontal="left" indent="4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indent="4"/>
    </xf>
    <xf numFmtId="8" fontId="0" fillId="4" borderId="6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  <xf numFmtId="0" fontId="8" fillId="4" borderId="16" xfId="0" applyFont="1" applyFill="1" applyBorder="1" applyAlignment="1">
      <alignment horizontal="left" indent="4"/>
    </xf>
    <xf numFmtId="8" fontId="0" fillId="4" borderId="17" xfId="0" applyNumberFormat="1" applyFill="1" applyBorder="1" applyAlignment="1">
      <alignment horizontal="center"/>
    </xf>
    <xf numFmtId="8" fontId="0" fillId="4" borderId="18" xfId="0" applyNumberFormat="1" applyFill="1" applyBorder="1" applyAlignment="1">
      <alignment horizontal="center"/>
    </xf>
    <xf numFmtId="0" fontId="8" fillId="0" borderId="14" xfId="0" applyFont="1" applyBorder="1" applyAlignment="1">
      <alignment horizontal="left" indent="4"/>
    </xf>
    <xf numFmtId="167" fontId="3" fillId="0" borderId="15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left" indent="4"/>
    </xf>
    <xf numFmtId="8" fontId="3" fillId="4" borderId="15" xfId="0" applyNumberFormat="1" applyFont="1" applyFill="1" applyBorder="1" applyAlignment="1">
      <alignment horizontal="center"/>
    </xf>
    <xf numFmtId="0" fontId="9" fillId="4" borderId="16" xfId="0" applyFont="1" applyFill="1" applyBorder="1" applyAlignment="1">
      <alignment horizontal="left" indent="4"/>
    </xf>
    <xf numFmtId="0" fontId="9" fillId="4" borderId="17" xfId="0" applyFont="1" applyFill="1" applyBorder="1" applyAlignment="1">
      <alignment horizontal="left" indent="4"/>
    </xf>
    <xf numFmtId="8" fontId="3" fillId="4" borderId="18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indent="4"/>
    </xf>
    <xf numFmtId="167" fontId="0" fillId="0" borderId="15" xfId="1" applyNumberFormat="1" applyFont="1" applyBorder="1" applyAlignment="1">
      <alignment horizontal="center"/>
    </xf>
    <xf numFmtId="0" fontId="8" fillId="4" borderId="16" xfId="0" applyFont="1" applyFill="1" applyBorder="1" applyAlignment="1">
      <alignment horizontal="left" indent="4"/>
    </xf>
    <xf numFmtId="0" fontId="8" fillId="4" borderId="17" xfId="0" applyFont="1" applyFill="1" applyBorder="1" applyAlignment="1">
      <alignment horizontal="left" indent="4"/>
    </xf>
    <xf numFmtId="167" fontId="0" fillId="4" borderId="18" xfId="0" applyNumberFormat="1" applyFill="1" applyBorder="1" applyAlignment="1">
      <alignment horizont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2" applyFont="1"/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6" borderId="9" xfId="0" applyFill="1" applyBorder="1"/>
    <xf numFmtId="0" fontId="3" fillId="4" borderId="8" xfId="0" applyFont="1" applyFill="1" applyBorder="1" applyAlignment="1">
      <alignment horizontal="left"/>
    </xf>
    <xf numFmtId="167" fontId="0" fillId="4" borderId="2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5" fillId="7" borderId="2" xfId="3" applyFont="1" applyFill="1" applyBorder="1"/>
    <xf numFmtId="0" fontId="6" fillId="7" borderId="25" xfId="3" applyFont="1" applyFill="1" applyBorder="1" applyAlignment="1">
      <alignment horizontal="center"/>
    </xf>
    <xf numFmtId="0" fontId="6" fillId="7" borderId="19" xfId="3" applyFont="1" applyFill="1" applyBorder="1" applyAlignment="1">
      <alignment horizontal="center"/>
    </xf>
    <xf numFmtId="167" fontId="0" fillId="4" borderId="7" xfId="0" applyNumberFormat="1" applyFill="1" applyBorder="1" applyAlignment="1">
      <alignment horizontal="center"/>
    </xf>
    <xf numFmtId="167" fontId="3" fillId="6" borderId="10" xfId="0" applyNumberFormat="1" applyFont="1" applyFill="1" applyBorder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5371DF"/>
      <color rgb="FF31C4C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335280</xdr:colOff>
      <xdr:row>0</xdr:row>
      <xdr:rowOff>83820</xdr:rowOff>
    </xdr:from>
    <xdr:to>
      <xdr:col>4</xdr:col>
      <xdr:colOff>15240</xdr:colOff>
      <xdr:row>8</xdr:row>
      <xdr:rowOff>108405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35280" y="83820"/>
          <a:ext cx="7139940" cy="148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42"/>
  <sheetViews>
    <sheetView showGridLines="0" showRowColHeaders="0" tabSelected="1" workbookViewId="0">
      <selection activeCell="B35" sqref="B35"/>
    </sheetView>
  </sheetViews>
  <sheetFormatPr defaultColWidth="0" defaultRowHeight="14.4" x14ac:dyDescent="0.3"/>
  <cols>
    <col min="1" max="1" width="5.109375" customWidth="1"/>
    <col min="2" max="2" width="48.44140625" customWidth="1"/>
    <col min="3" max="3" width="40.6640625" customWidth="1"/>
    <col min="4" max="4" width="14.5546875" customWidth="1"/>
    <col min="5" max="5" width="6.33203125" customWidth="1"/>
    <col min="6" max="6" width="4.6640625" customWidth="1"/>
    <col min="7" max="7" width="3.6640625" customWidth="1"/>
    <col min="8" max="16384" width="8.88671875" hidden="1"/>
  </cols>
  <sheetData>
    <row r="10" spans="2:7" ht="15" thickBot="1" x14ac:dyDescent="0.35"/>
    <row r="11" spans="2:7" ht="24" thickTop="1" x14ac:dyDescent="0.3">
      <c r="B11" s="35" t="s">
        <v>15</v>
      </c>
      <c r="C11" s="36"/>
      <c r="D11" s="37"/>
    </row>
    <row r="12" spans="2:7" ht="15.6" x14ac:dyDescent="0.3">
      <c r="B12" s="27" t="s">
        <v>13</v>
      </c>
      <c r="C12" s="6"/>
      <c r="D12" s="28">
        <v>4200</v>
      </c>
    </row>
    <row r="13" spans="2:7" ht="15.6" x14ac:dyDescent="0.3">
      <c r="B13" s="27" t="s">
        <v>12</v>
      </c>
      <c r="C13" s="6"/>
      <c r="D13" s="5">
        <v>6.0000000000000001E-3</v>
      </c>
    </row>
    <row r="14" spans="2:7" ht="16.2" thickBot="1" x14ac:dyDescent="0.35">
      <c r="B14" s="29" t="s">
        <v>14</v>
      </c>
      <c r="C14" s="30"/>
      <c r="D14" s="31">
        <f>D12*30%</f>
        <v>1260</v>
      </c>
    </row>
    <row r="15" spans="2:7" ht="16.8" customHeight="1" thickTop="1" thickBot="1" x14ac:dyDescent="0.35"/>
    <row r="16" spans="2:7" ht="30" customHeight="1" thickTop="1" x14ac:dyDescent="0.3">
      <c r="B16" s="32" t="s">
        <v>4</v>
      </c>
      <c r="C16" s="33"/>
      <c r="D16" s="34"/>
      <c r="G16" s="3"/>
    </row>
    <row r="17" spans="1:4" ht="15.6" customHeight="1" x14ac:dyDescent="0.3">
      <c r="B17" s="18" t="s">
        <v>16</v>
      </c>
      <c r="C17" s="7"/>
      <c r="D17" s="19">
        <v>1260</v>
      </c>
    </row>
    <row r="18" spans="1:4" ht="14.4" customHeight="1" x14ac:dyDescent="0.3">
      <c r="B18" s="18" t="s">
        <v>0</v>
      </c>
      <c r="C18" s="7"/>
      <c r="D18" s="20">
        <v>10</v>
      </c>
    </row>
    <row r="19" spans="1:4" ht="14.4" customHeight="1" x14ac:dyDescent="0.3">
      <c r="B19" s="18" t="s">
        <v>1</v>
      </c>
      <c r="C19" s="7"/>
      <c r="D19" s="21">
        <v>1.0789999999999999E-2</v>
      </c>
    </row>
    <row r="20" spans="1:4" ht="14.4" customHeight="1" x14ac:dyDescent="0.3">
      <c r="B20" s="22" t="s">
        <v>2</v>
      </c>
      <c r="C20" s="8"/>
      <c r="D20" s="23">
        <f>FV(Taxa_mensal,Quantidade_anos*12,Aporte*-1)</f>
        <v>306538.10778801696</v>
      </c>
    </row>
    <row r="21" spans="1:4" ht="15" customHeight="1" thickBot="1" x14ac:dyDescent="0.35">
      <c r="B21" s="24" t="s">
        <v>3</v>
      </c>
      <c r="C21" s="25"/>
      <c r="D21" s="26">
        <f>D20*D13</f>
        <v>1839.2286467281017</v>
      </c>
    </row>
    <row r="22" spans="1:4" ht="15.6" thickTop="1" thickBot="1" x14ac:dyDescent="0.35"/>
    <row r="23" spans="1:4" ht="30" customHeight="1" thickTop="1" x14ac:dyDescent="0.3">
      <c r="B23" s="9" t="s">
        <v>10</v>
      </c>
      <c r="C23" s="10"/>
      <c r="D23" s="11" t="s">
        <v>11</v>
      </c>
    </row>
    <row r="24" spans="1:4" ht="15.6" x14ac:dyDescent="0.3">
      <c r="A24" s="1">
        <v>2</v>
      </c>
      <c r="B24" s="12" t="s">
        <v>5</v>
      </c>
      <c r="C24" s="13">
        <f>FV($D$19,$A24*12,D17*-1)</f>
        <v>34306.810395032975</v>
      </c>
      <c r="D24" s="14">
        <f>C24*Rendimento_carteira</f>
        <v>205.84086237019787</v>
      </c>
    </row>
    <row r="25" spans="1:4" ht="15.6" x14ac:dyDescent="0.3">
      <c r="A25" s="1">
        <v>5</v>
      </c>
      <c r="B25" s="12" t="s">
        <v>6</v>
      </c>
      <c r="C25" s="13">
        <f>FV($D$19,$A25*12,D17*-1)</f>
        <v>105558.91163809443</v>
      </c>
      <c r="D25" s="14">
        <f>C25*Rendimento_carteira</f>
        <v>633.35346982856663</v>
      </c>
    </row>
    <row r="26" spans="1:4" ht="15.6" x14ac:dyDescent="0.3">
      <c r="A26" s="1">
        <v>10</v>
      </c>
      <c r="B26" s="12" t="s">
        <v>7</v>
      </c>
      <c r="C26" s="13">
        <f>FV($D$19,$A26*12,D17*-1)</f>
        <v>306538.10778801696</v>
      </c>
      <c r="D26" s="14">
        <f>C26*Rendimento_carteira</f>
        <v>1839.2286467281017</v>
      </c>
    </row>
    <row r="27" spans="1:4" ht="15.6" x14ac:dyDescent="0.3">
      <c r="A27" s="1">
        <v>20</v>
      </c>
      <c r="B27" s="12" t="s">
        <v>8</v>
      </c>
      <c r="C27" s="13">
        <f>FV($D$19,$A27*12,D17*-1)</f>
        <v>1417749.9841223215</v>
      </c>
      <c r="D27" s="14">
        <f>C27*Rendimento_carteira</f>
        <v>8506.4999047339297</v>
      </c>
    </row>
    <row r="28" spans="1:4" ht="16.2" thickBot="1" x14ac:dyDescent="0.35">
      <c r="A28" s="1">
        <v>30</v>
      </c>
      <c r="B28" s="15" t="s">
        <v>9</v>
      </c>
      <c r="C28" s="16">
        <f>FV($D$19,$A28*12,D17*-1)</f>
        <v>5445933.7653059401</v>
      </c>
      <c r="D28" s="17">
        <f>C28*Rendimento_carteira</f>
        <v>32675.602591835643</v>
      </c>
    </row>
    <row r="29" spans="1:4" ht="15" thickTop="1" x14ac:dyDescent="0.3"/>
    <row r="31" spans="1:4" ht="15" thickBot="1" x14ac:dyDescent="0.35"/>
    <row r="32" spans="1:4" ht="20.399999999999999" customHeight="1" x14ac:dyDescent="0.5">
      <c r="B32" s="56" t="s">
        <v>19</v>
      </c>
      <c r="C32" s="57" t="s">
        <v>20</v>
      </c>
      <c r="D32" s="58"/>
    </row>
    <row r="33" spans="2:4" ht="15" customHeight="1" thickBot="1" x14ac:dyDescent="0.35">
      <c r="B33" s="53" t="s">
        <v>18</v>
      </c>
      <c r="C33" s="54">
        <f>Aporte</f>
        <v>1260</v>
      </c>
      <c r="D33" s="55"/>
    </row>
    <row r="34" spans="2:4" ht="15" thickBot="1" x14ac:dyDescent="0.35"/>
    <row r="35" spans="2:4" x14ac:dyDescent="0.3">
      <c r="B35" s="46" t="s">
        <v>21</v>
      </c>
      <c r="C35" s="47" t="s">
        <v>22</v>
      </c>
      <c r="D35" s="48" t="s">
        <v>23</v>
      </c>
    </row>
    <row r="36" spans="2:4" x14ac:dyDescent="0.3">
      <c r="B36" s="49" t="s">
        <v>24</v>
      </c>
      <c r="C36" s="50">
        <f>VLOOKUP(C$32&amp;"-"&amp;B36,Chave!$C$4:$F$22,4,FALSE)</f>
        <v>0.5</v>
      </c>
      <c r="D36" s="59">
        <f>C36*$C$33</f>
        <v>630</v>
      </c>
    </row>
    <row r="37" spans="2:4" x14ac:dyDescent="0.3">
      <c r="B37" s="49" t="s">
        <v>25</v>
      </c>
      <c r="C37" s="50">
        <f>VLOOKUP(C$32&amp;"-"&amp;B37,Chave!$C$4:$F$22,4,FALSE)</f>
        <v>0.1</v>
      </c>
      <c r="D37" s="59">
        <f t="shared" ref="D37:D41" si="0">C37*$C$33</f>
        <v>126</v>
      </c>
    </row>
    <row r="38" spans="2:4" x14ac:dyDescent="0.3">
      <c r="B38" s="49" t="s">
        <v>26</v>
      </c>
      <c r="C38" s="50">
        <f>VLOOKUP(C$32&amp;"-"&amp;B38,Chave!$C$4:$F$22,4,FALSE)</f>
        <v>0.05</v>
      </c>
      <c r="D38" s="59">
        <f t="shared" si="0"/>
        <v>63</v>
      </c>
    </row>
    <row r="39" spans="2:4" x14ac:dyDescent="0.3">
      <c r="B39" s="49" t="s">
        <v>27</v>
      </c>
      <c r="C39" s="50">
        <f>VLOOKUP(C$32&amp;"-"&amp;B39,Chave!$C$4:$F$22,4,FALSE)</f>
        <v>0.05</v>
      </c>
      <c r="D39" s="59">
        <f t="shared" si="0"/>
        <v>63</v>
      </c>
    </row>
    <row r="40" spans="2:4" x14ac:dyDescent="0.3">
      <c r="B40" s="49" t="s">
        <v>28</v>
      </c>
      <c r="C40" s="50">
        <f>VLOOKUP(C$32&amp;"-"&amp;B40,Chave!$C$4:$F$22,4,FALSE)</f>
        <v>0.2</v>
      </c>
      <c r="D40" s="59">
        <f t="shared" si="0"/>
        <v>252</v>
      </c>
    </row>
    <row r="41" spans="2:4" x14ac:dyDescent="0.3">
      <c r="B41" s="49" t="s">
        <v>29</v>
      </c>
      <c r="C41" s="50">
        <f>VLOOKUP(C$32&amp;"-"&amp;B41,Chave!$C$4:$F$22,4,FALSE)</f>
        <v>0.1</v>
      </c>
      <c r="D41" s="59">
        <f t="shared" si="0"/>
        <v>126</v>
      </c>
    </row>
    <row r="42" spans="2:4" ht="15" thickBot="1" x14ac:dyDescent="0.35">
      <c r="B42" s="51" t="s">
        <v>34</v>
      </c>
      <c r="C42" s="52"/>
      <c r="D42" s="60">
        <f>SUM(D36:D41)</f>
        <v>1260</v>
      </c>
    </row>
  </sheetData>
  <mergeCells count="13">
    <mergeCell ref="C33:D33"/>
    <mergeCell ref="C32:D32"/>
    <mergeCell ref="B12:C12"/>
    <mergeCell ref="B13:C13"/>
    <mergeCell ref="B14:C14"/>
    <mergeCell ref="B23:C23"/>
    <mergeCell ref="B16:D16"/>
    <mergeCell ref="B11:D11"/>
    <mergeCell ref="B20:C20"/>
    <mergeCell ref="B17:C17"/>
    <mergeCell ref="B18:C18"/>
    <mergeCell ref="B19:C19"/>
    <mergeCell ref="B21:C21"/>
  </mergeCells>
  <dataValidations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2"/>
  <sheetViews>
    <sheetView workbookViewId="0">
      <selection activeCell="C34" sqref="C34"/>
    </sheetView>
  </sheetViews>
  <sheetFormatPr defaultRowHeight="14.4" x14ac:dyDescent="0.3"/>
  <cols>
    <col min="3" max="3" width="29.21875" bestFit="1" customWidth="1"/>
    <col min="4" max="4" width="19.109375" style="2" customWidth="1"/>
    <col min="5" max="5" width="22.109375" customWidth="1"/>
    <col min="6" max="6" width="22.88671875" style="2" customWidth="1"/>
    <col min="8" max="8" width="21.77734375" customWidth="1"/>
    <col min="11" max="11" width="10.21875" bestFit="1" customWidth="1"/>
  </cols>
  <sheetData>
    <row r="4" spans="3:9" x14ac:dyDescent="0.3">
      <c r="C4" t="s">
        <v>32</v>
      </c>
      <c r="D4" s="2" t="s">
        <v>19</v>
      </c>
      <c r="E4" s="38" t="s">
        <v>21</v>
      </c>
      <c r="F4" s="2" t="s">
        <v>31</v>
      </c>
    </row>
    <row r="5" spans="3:9" x14ac:dyDescent="0.3">
      <c r="C5" s="39" t="str">
        <f>$D$5&amp;"-"&amp;E5</f>
        <v>Conservador-PAPEL</v>
      </c>
      <c r="D5" s="40" t="s">
        <v>30</v>
      </c>
      <c r="E5" s="40" t="s">
        <v>24</v>
      </c>
      <c r="F5" s="41">
        <v>0.3</v>
      </c>
    </row>
    <row r="6" spans="3:9" x14ac:dyDescent="0.3">
      <c r="C6" s="39" t="str">
        <f t="shared" ref="C6:C10" si="0">$D$5&amp;"-"&amp;E6</f>
        <v>Conservador-TIJOLO</v>
      </c>
      <c r="D6" s="40" t="s">
        <v>30</v>
      </c>
      <c r="E6" s="40" t="s">
        <v>25</v>
      </c>
      <c r="F6" s="41">
        <v>0.5</v>
      </c>
    </row>
    <row r="7" spans="3:9" x14ac:dyDescent="0.3">
      <c r="C7" s="39" t="str">
        <f t="shared" si="0"/>
        <v>Conservador-HÍBRIDOS</v>
      </c>
      <c r="D7" s="40" t="s">
        <v>30</v>
      </c>
      <c r="E7" s="40" t="s">
        <v>26</v>
      </c>
      <c r="F7" s="41">
        <v>0.1</v>
      </c>
    </row>
    <row r="8" spans="3:9" x14ac:dyDescent="0.3">
      <c r="C8" s="39" t="str">
        <f t="shared" si="0"/>
        <v>Conservador-FOFs</v>
      </c>
      <c r="D8" s="40" t="s">
        <v>30</v>
      </c>
      <c r="E8" s="40" t="s">
        <v>27</v>
      </c>
      <c r="F8" s="41">
        <v>0.1</v>
      </c>
    </row>
    <row r="9" spans="3:9" x14ac:dyDescent="0.3">
      <c r="C9" s="39" t="str">
        <f t="shared" si="0"/>
        <v>Conservador-DESENVOLVIMENTO</v>
      </c>
      <c r="D9" s="40" t="s">
        <v>30</v>
      </c>
      <c r="E9" s="40" t="s">
        <v>28</v>
      </c>
      <c r="F9" s="41">
        <v>0</v>
      </c>
    </row>
    <row r="10" spans="3:9" ht="15" thickBot="1" x14ac:dyDescent="0.35">
      <c r="C10" s="42" t="str">
        <f t="shared" si="0"/>
        <v>Conservador-HOTELARIAS</v>
      </c>
      <c r="D10" s="43" t="s">
        <v>30</v>
      </c>
      <c r="E10" s="43" t="s">
        <v>29</v>
      </c>
      <c r="F10" s="44">
        <v>0</v>
      </c>
    </row>
    <row r="11" spans="3:9" x14ac:dyDescent="0.3">
      <c r="C11" t="str">
        <f>$D$11&amp;"-"&amp;E11</f>
        <v>Moderado-PAPEL</v>
      </c>
      <c r="D11" s="2" t="s">
        <v>17</v>
      </c>
      <c r="E11" s="2" t="s">
        <v>24</v>
      </c>
      <c r="F11" s="4">
        <v>0.32</v>
      </c>
    </row>
    <row r="12" spans="3:9" x14ac:dyDescent="0.3">
      <c r="C12" t="str">
        <f t="shared" ref="C12:C16" si="1">$D$11&amp;"-"&amp;E12</f>
        <v>Moderado-TIJOLO</v>
      </c>
      <c r="D12" s="2" t="s">
        <v>17</v>
      </c>
      <c r="E12" s="2" t="s">
        <v>25</v>
      </c>
      <c r="F12" s="4">
        <v>0.35</v>
      </c>
      <c r="H12" t="s">
        <v>33</v>
      </c>
      <c r="I12" s="45">
        <f>VLOOKUP(H12,$C$4:$F$22,4,FALSE)</f>
        <v>0.35</v>
      </c>
    </row>
    <row r="13" spans="3:9" x14ac:dyDescent="0.3">
      <c r="C13" t="str">
        <f t="shared" si="1"/>
        <v>Moderado-HÍBRIDOS</v>
      </c>
      <c r="D13" s="2" t="s">
        <v>17</v>
      </c>
      <c r="E13" s="2" t="s">
        <v>26</v>
      </c>
      <c r="F13" s="4">
        <v>0.08</v>
      </c>
    </row>
    <row r="14" spans="3:9" x14ac:dyDescent="0.3">
      <c r="C14" t="str">
        <f t="shared" si="1"/>
        <v>Moderado-FOFs</v>
      </c>
      <c r="D14" s="2" t="s">
        <v>17</v>
      </c>
      <c r="E14" s="2" t="s">
        <v>27</v>
      </c>
      <c r="F14" s="4">
        <v>0.05</v>
      </c>
    </row>
    <row r="15" spans="3:9" x14ac:dyDescent="0.3">
      <c r="C15" t="str">
        <f t="shared" si="1"/>
        <v>Moderado-DESENVOLVIMENTO</v>
      </c>
      <c r="D15" s="2" t="s">
        <v>17</v>
      </c>
      <c r="E15" s="2" t="s">
        <v>28</v>
      </c>
      <c r="F15" s="4">
        <v>0.1</v>
      </c>
    </row>
    <row r="16" spans="3:9" ht="15" thickBot="1" x14ac:dyDescent="0.35">
      <c r="C16" s="42" t="str">
        <f t="shared" si="1"/>
        <v>Moderado-HOTELARIAS</v>
      </c>
      <c r="D16" s="43" t="s">
        <v>17</v>
      </c>
      <c r="E16" s="43" t="s">
        <v>29</v>
      </c>
      <c r="F16" s="44">
        <v>0.1</v>
      </c>
    </row>
    <row r="17" spans="3:6" x14ac:dyDescent="0.3">
      <c r="C17" t="str">
        <f>$D$17&amp;"-"&amp;E17</f>
        <v>Agressivo-PAPEL</v>
      </c>
      <c r="D17" s="2" t="s">
        <v>20</v>
      </c>
      <c r="E17" s="2" t="s">
        <v>24</v>
      </c>
      <c r="F17" s="4">
        <v>0.5</v>
      </c>
    </row>
    <row r="18" spans="3:6" x14ac:dyDescent="0.3">
      <c r="C18" t="str">
        <f t="shared" ref="C18:C22" si="2">$D$17&amp;"-"&amp;E18</f>
        <v>Agressivo-TIJOLO</v>
      </c>
      <c r="D18" s="2" t="s">
        <v>20</v>
      </c>
      <c r="E18" s="2" t="s">
        <v>25</v>
      </c>
      <c r="F18" s="4">
        <v>0.1</v>
      </c>
    </row>
    <row r="19" spans="3:6" x14ac:dyDescent="0.3">
      <c r="C19" t="str">
        <f t="shared" si="2"/>
        <v>Agressivo-HÍBRIDOS</v>
      </c>
      <c r="D19" s="2" t="s">
        <v>20</v>
      </c>
      <c r="E19" s="2" t="s">
        <v>26</v>
      </c>
      <c r="F19" s="4">
        <v>0.05</v>
      </c>
    </row>
    <row r="20" spans="3:6" x14ac:dyDescent="0.3">
      <c r="C20" t="str">
        <f t="shared" si="2"/>
        <v>Agressivo-FOFs</v>
      </c>
      <c r="D20" s="2" t="s">
        <v>20</v>
      </c>
      <c r="E20" s="2" t="s">
        <v>27</v>
      </c>
      <c r="F20" s="4">
        <v>0.05</v>
      </c>
    </row>
    <row r="21" spans="3:6" x14ac:dyDescent="0.3">
      <c r="C21" t="str">
        <f t="shared" si="2"/>
        <v>Agressivo-DESENVOLVIMENTO</v>
      </c>
      <c r="D21" s="2" t="s">
        <v>20</v>
      </c>
      <c r="E21" s="2" t="s">
        <v>28</v>
      </c>
      <c r="F21" s="4">
        <v>0.2</v>
      </c>
    </row>
    <row r="22" spans="3:6" x14ac:dyDescent="0.3">
      <c r="C22" t="str">
        <f t="shared" si="2"/>
        <v>Agressivo-HOTELARIAS</v>
      </c>
      <c r="D22" s="2" t="s">
        <v>20</v>
      </c>
      <c r="E22" s="2" t="s">
        <v>29</v>
      </c>
      <c r="F22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App</vt:lpstr>
      <vt:lpstr>Chave</vt:lpstr>
      <vt:lpstr>Aporte</vt:lpstr>
      <vt:lpstr>Quantidade_anos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FELIX FONSECA</dc:creator>
  <cp:lastModifiedBy>KARINA FELIX FONSECA</cp:lastModifiedBy>
  <dcterms:created xsi:type="dcterms:W3CDTF">2025-06-26T16:34:43Z</dcterms:created>
  <dcterms:modified xsi:type="dcterms:W3CDTF">2025-06-26T18:39:34Z</dcterms:modified>
</cp:coreProperties>
</file>