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c39cdb0366ac80/Desktop/sql_excel/"/>
    </mc:Choice>
  </mc:AlternateContent>
  <xr:revisionPtr revIDLastSave="3" documentId="13_ncr:1_{254CCD34-3DB7-42D2-B421-B11B8E751F44}" xr6:coauthVersionLast="47" xr6:coauthVersionMax="47" xr10:uidLastSave="{FEC95E12-91D7-4515-9481-7B88904FE9D3}"/>
  <bookViews>
    <workbookView xWindow="-110" yWindow="-110" windowWidth="21820" windowHeight="13900" firstSheet="3" activeTab="3" xr2:uid="{741A11FF-4562-420F-80AF-197D30DBF910}"/>
  </bookViews>
  <sheets>
    <sheet name="Sheet1" sheetId="1" r:id="rId1"/>
    <sheet name="con format" sheetId="11" r:id="rId2"/>
    <sheet name="data validation" sheetId="12" r:id="rId3"/>
    <sheet name="sorting" sheetId="4" r:id="rId4"/>
    <sheet name="remove dup" sheetId="5" r:id="rId5"/>
    <sheet name="text date" sheetId="6" r:id="rId6"/>
    <sheet name="lookup" sheetId="7" r:id="rId7"/>
    <sheet name="logical func" sheetId="8" r:id="rId8"/>
    <sheet name="Sheet8" sheetId="9" r:id="rId9"/>
    <sheet name="FLASH FILL" sheetId="13" r:id="rId10"/>
    <sheet name="auto goal" sheetId="14" r:id="rId11"/>
    <sheet name="pivot table" sheetId="2" r:id="rId12"/>
  </sheets>
  <definedNames>
    <definedName name="_xlnm._FilterDatabase" localSheetId="0" hidden="1">Sheet1!$D$28:$D$37</definedName>
    <definedName name="_xlnm._FilterDatabase" localSheetId="3" hidden="1">sorting!$A$1:$G$15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8" l="1"/>
  <c r="D2" i="8"/>
  <c r="G13" i="14"/>
  <c r="G14" i="14"/>
  <c r="G15" i="14"/>
  <c r="G16" i="14"/>
  <c r="G12" i="14"/>
  <c r="F2" i="14" l="1"/>
  <c r="C19" i="8"/>
  <c r="C22" i="8"/>
  <c r="C21" i="8"/>
  <c r="C18" i="8"/>
  <c r="B15" i="8"/>
  <c r="B14" i="8"/>
  <c r="B13" i="8"/>
  <c r="F3" i="8"/>
  <c r="F4" i="8"/>
  <c r="F5" i="8"/>
  <c r="F6" i="8"/>
  <c r="F7" i="8"/>
  <c r="F8" i="8"/>
  <c r="F9" i="8"/>
  <c r="F10" i="8"/>
  <c r="F11" i="8"/>
  <c r="F12" i="8"/>
  <c r="F2" i="8"/>
  <c r="E3" i="8"/>
  <c r="E4" i="8"/>
  <c r="E5" i="8"/>
  <c r="E6" i="8"/>
  <c r="E7" i="8"/>
  <c r="E8" i="8"/>
  <c r="E9" i="8"/>
  <c r="E10" i="8"/>
  <c r="E11" i="8"/>
  <c r="E12" i="8"/>
  <c r="E2" i="8"/>
  <c r="D3" i="8"/>
  <c r="D4" i="8"/>
  <c r="D5" i="8"/>
  <c r="D6" i="8"/>
  <c r="D7" i="8"/>
  <c r="D8" i="8"/>
  <c r="D9" i="8"/>
  <c r="D10" i="8"/>
  <c r="D11" i="8"/>
  <c r="D12" i="8"/>
  <c r="H7" i="7"/>
  <c r="G7" i="7"/>
  <c r="H3" i="7"/>
  <c r="G3" i="7"/>
  <c r="B12" i="6"/>
  <c r="B10" i="6"/>
  <c r="B3" i="6"/>
  <c r="B2" i="6"/>
  <c r="B4" i="6" s="1"/>
  <c r="H137" i="1"/>
  <c r="H138" i="1"/>
  <c r="H139" i="1"/>
  <c r="H140" i="1"/>
  <c r="H136" i="1"/>
  <c r="E136" i="1"/>
  <c r="E135" i="1"/>
  <c r="K118" i="1"/>
  <c r="J118" i="1"/>
  <c r="F132" i="1"/>
  <c r="F131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00" i="1"/>
  <c r="J74" i="1"/>
  <c r="J84" i="1"/>
  <c r="J71" i="1"/>
  <c r="J57" i="1"/>
  <c r="K63" i="1"/>
  <c r="J63" i="1"/>
  <c r="J60" i="1"/>
  <c r="J56" i="1"/>
  <c r="F18" i="1"/>
  <c r="B18" i="1"/>
  <c r="D18" i="1" s="1"/>
  <c r="A18" i="1"/>
  <c r="N3" i="1"/>
  <c r="M6" i="1"/>
  <c r="M5" i="1"/>
  <c r="M4" i="1"/>
  <c r="M8" i="1"/>
  <c r="M3" i="1"/>
  <c r="A13" i="1" s="1"/>
  <c r="K3" i="1"/>
  <c r="J3" i="1"/>
  <c r="F4" i="1"/>
  <c r="J4" i="1" s="1"/>
  <c r="F5" i="1"/>
  <c r="K5" i="1" s="1"/>
  <c r="F6" i="1"/>
  <c r="N6" i="1" s="1"/>
  <c r="F7" i="1"/>
  <c r="J7" i="1" s="1"/>
  <c r="F8" i="1"/>
  <c r="N8" i="1" s="1"/>
  <c r="H4" i="1"/>
  <c r="H5" i="1"/>
  <c r="H6" i="1"/>
  <c r="H7" i="1"/>
  <c r="H8" i="1"/>
  <c r="H3" i="1"/>
  <c r="D5" i="1"/>
  <c r="E5" i="1" s="1"/>
  <c r="L5" i="1" s="1"/>
  <c r="D6" i="1"/>
  <c r="G6" i="1" s="1"/>
  <c r="D7" i="1"/>
  <c r="M7" i="1" s="1"/>
  <c r="D8" i="1"/>
  <c r="E8" i="1" s="1"/>
  <c r="L8" i="1" s="1"/>
  <c r="D4" i="1"/>
  <c r="E4" i="1" s="1"/>
  <c r="L4" i="1" s="1"/>
  <c r="D3" i="1"/>
  <c r="E3" i="1" s="1"/>
  <c r="L3" i="1" s="1"/>
  <c r="B5" i="6" l="1"/>
  <c r="B8" i="6"/>
  <c r="B6" i="6"/>
  <c r="B9" i="6" s="1"/>
  <c r="B7" i="6"/>
  <c r="E7" i="1"/>
  <c r="L7" i="1" s="1"/>
  <c r="G7" i="1"/>
  <c r="G5" i="1"/>
  <c r="C13" i="1"/>
  <c r="J6" i="1"/>
  <c r="G8" i="1"/>
  <c r="J5" i="1"/>
  <c r="N5" i="1"/>
  <c r="G3" i="1"/>
  <c r="K8" i="1"/>
  <c r="K4" i="1"/>
  <c r="E6" i="1"/>
  <c r="L6" i="1" s="1"/>
  <c r="G4" i="1"/>
  <c r="K7" i="1"/>
  <c r="N4" i="1"/>
  <c r="J8" i="1"/>
  <c r="K6" i="1"/>
  <c r="N7" i="1"/>
  <c r="H18" i="1"/>
  <c r="G18" i="1"/>
  <c r="E18" i="1"/>
  <c r="C1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<sst xmlns="http://schemas.openxmlformats.org/spreadsheetml/2006/main" count="833" uniqueCount="329">
  <si>
    <t>Text Function</t>
  </si>
  <si>
    <t>Prefix</t>
  </si>
  <si>
    <t>First Name</t>
  </si>
  <si>
    <t>Last Name</t>
  </si>
  <si>
    <t>Mr.</t>
  </si>
  <si>
    <t>mehta</t>
  </si>
  <si>
    <t>jan</t>
  </si>
  <si>
    <t>feb</t>
  </si>
  <si>
    <t>mar</t>
  </si>
  <si>
    <t>apr</t>
  </si>
  <si>
    <t>may</t>
  </si>
  <si>
    <t>jun</t>
  </si>
  <si>
    <t>concatenate</t>
  </si>
  <si>
    <t>lower</t>
  </si>
  <si>
    <t>upper</t>
  </si>
  <si>
    <t>proper</t>
  </si>
  <si>
    <t>length</t>
  </si>
  <si>
    <t>left</t>
  </si>
  <si>
    <t>right</t>
  </si>
  <si>
    <t>mid</t>
  </si>
  <si>
    <t>JAN</t>
  </si>
  <si>
    <t>find</t>
  </si>
  <si>
    <t>replace</t>
  </si>
  <si>
    <t>Condition statement</t>
  </si>
  <si>
    <t>if</t>
  </si>
  <si>
    <t>And</t>
  </si>
  <si>
    <t>condiiton</t>
  </si>
  <si>
    <r>
      <t>Date and time</t>
    </r>
    <r>
      <rPr>
        <sz val="26"/>
        <color theme="1"/>
        <rFont val="Arial Black"/>
        <family val="2"/>
      </rPr>
      <t xml:space="preserve"> function</t>
    </r>
  </si>
  <si>
    <t>Today</t>
  </si>
  <si>
    <t>now</t>
  </si>
  <si>
    <t>Day</t>
  </si>
  <si>
    <t>Month</t>
  </si>
  <si>
    <t>Year</t>
  </si>
  <si>
    <t>Date</t>
  </si>
  <si>
    <t>Hour</t>
  </si>
  <si>
    <t>Mins</t>
  </si>
  <si>
    <t>Data Validation</t>
  </si>
  <si>
    <t>Student name</t>
  </si>
  <si>
    <t>Exam name</t>
  </si>
  <si>
    <t>Exam date</t>
  </si>
  <si>
    <t>Exam points</t>
  </si>
  <si>
    <t>James Walker</t>
  </si>
  <si>
    <t>Biology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</si>
  <si>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</si>
  <si>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</si>
  <si>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</si>
  <si>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</si>
  <si>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</si>
  <si>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</si>
  <si>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</si>
  <si>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</si>
  <si>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</si>
  <si>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Sorting And Filtering</t>
  </si>
  <si>
    <t>Removing duplicates</t>
  </si>
  <si>
    <t>Lookup Function</t>
  </si>
  <si>
    <t>Product 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</si>
  <si>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</si>
  <si>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</si>
  <si>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</si>
  <si>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</si>
  <si>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</si>
  <si>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</si>
  <si>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</si>
  <si>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</si>
  <si>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</si>
  <si>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</si>
  <si>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 name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</si>
  <si>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</si>
  <si>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</si>
  <si>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</si>
  <si>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</si>
  <si>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</si>
  <si>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</si>
  <si>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</si>
  <si>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</si>
  <si>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</si>
  <si>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</si>
  <si>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Sale</t>
  </si>
  <si>
    <t xml:space="preserve">Product Id </t>
  </si>
  <si>
    <t>sale</t>
  </si>
  <si>
    <t>it is used to search fro m data</t>
  </si>
  <si>
    <t>VLOOKUP Function</t>
  </si>
  <si>
    <t>Xlookup Function</t>
  </si>
  <si>
    <t>loogical function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</si>
  <si>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</si>
  <si>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</si>
  <si>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</si>
  <si>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</si>
  <si>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</si>
  <si>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</si>
  <si>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</si>
  <si>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</si>
  <si>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</si>
  <si>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</si>
  <si>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</si>
  <si>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</si>
  <si>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</si>
  <si>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</si>
  <si>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Finance &amp; Accounting</t>
  </si>
  <si>
    <t>Aerial</t>
  </si>
  <si>
    <t>General - Sga</t>
  </si>
  <si>
    <t>General - Con</t>
  </si>
  <si>
    <t>Field Operations</t>
  </si>
  <si>
    <t>General - Eng</t>
  </si>
  <si>
    <t>Engineers</t>
  </si>
  <si>
    <t>Executive</t>
  </si>
  <si>
    <t>Splicing</t>
  </si>
  <si>
    <t>Zone C</t>
  </si>
  <si>
    <t>Zone A</t>
  </si>
  <si>
    <t>Zone B</t>
  </si>
  <si>
    <t>EMP ID</t>
  </si>
  <si>
    <t>EMP NAME</t>
  </si>
  <si>
    <t>DIVISION</t>
  </si>
  <si>
    <t>ZONE</t>
  </si>
  <si>
    <t>AGE</t>
  </si>
  <si>
    <t>AND</t>
  </si>
  <si>
    <t>salary</t>
  </si>
  <si>
    <t>0r</t>
  </si>
  <si>
    <t>Count</t>
  </si>
  <si>
    <t>SUMIF</t>
  </si>
  <si>
    <t>countif</t>
  </si>
  <si>
    <t>not logical function</t>
  </si>
  <si>
    <t>if error</t>
  </si>
  <si>
    <t>Datatype</t>
  </si>
  <si>
    <t>text</t>
  </si>
  <si>
    <t>number</t>
  </si>
  <si>
    <t>error from formula</t>
  </si>
  <si>
    <t>Data</t>
  </si>
  <si>
    <t>tutorial point</t>
  </si>
  <si>
    <t>if error fun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</si>
  <si>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</si>
  <si>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</si>
  <si>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</si>
  <si>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</si>
  <si>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</si>
  <si>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</si>
  <si>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</si>
  <si>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</si>
  <si>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</si>
  <si>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</si>
  <si>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</si>
  <si>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</si>
  <si>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</si>
  <si>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</si>
  <si>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</si>
  <si>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</si>
  <si>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</si>
  <si>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</si>
  <si>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</si>
  <si>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</si>
  <si>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</si>
  <si>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</si>
  <si>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</si>
  <si>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</si>
  <si>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</si>
  <si>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</si>
  <si>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</si>
  <si>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</si>
  <si>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</si>
  <si>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</si>
  <si>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</si>
  <si>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</si>
  <si>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</si>
  <si>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</si>
  <si>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</si>
  <si>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</si>
  <si>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Sum of Final Test</t>
  </si>
  <si>
    <t>customerID</t>
  </si>
  <si>
    <t>gender</t>
  </si>
  <si>
    <t>SeniorCitizen</t>
  </si>
  <si>
    <t>7590-VHVEG</t>
  </si>
  <si>
    <t>Female</t>
  </si>
  <si>
    <t>5575-GNVDE</t>
  </si>
  <si>
    <t>Male</t>
  </si>
  <si>
    <t>3668-QPYBK</t>
  </si>
  <si>
    <t>7795-CFOCW</t>
  </si>
  <si>
    <t>9237-HQITU</t>
  </si>
  <si>
    <t>9305-CDSKC</t>
  </si>
  <si>
    <t>1452-KIOVK</t>
  </si>
  <si>
    <t>6713-OKOMC</t>
  </si>
  <si>
    <t>7892-POOKP</t>
  </si>
  <si>
    <t>6388-TABGU</t>
  </si>
  <si>
    <t>9763-GRSKD</t>
  </si>
  <si>
    <t>7469-LKBCI</t>
  </si>
  <si>
    <t>8091-TTVAX</t>
  </si>
  <si>
    <t>0280-XJGEX</t>
  </si>
  <si>
    <t>PaymentMethod</t>
  </si>
  <si>
    <t>MonthlyCharges</t>
  </si>
  <si>
    <t>TotalCharges</t>
  </si>
  <si>
    <t>Churn</t>
  </si>
  <si>
    <t>Electronic check</t>
  </si>
  <si>
    <t>No</t>
  </si>
  <si>
    <t>Mailed check</t>
  </si>
  <si>
    <t>Yes</t>
  </si>
  <si>
    <t>Bank transfer (automatic)</t>
  </si>
  <si>
    <t>Credit card (automatic)</t>
  </si>
  <si>
    <t>Names</t>
  </si>
  <si>
    <t>Department</t>
  </si>
  <si>
    <t>Names in a cell</t>
  </si>
  <si>
    <t>Value</t>
  </si>
  <si>
    <t>VishwanaTAN AnAND</t>
  </si>
  <si>
    <t>Ulysses S. GrandTotal</t>
  </si>
  <si>
    <t>Marketing</t>
  </si>
  <si>
    <t>Britney CUBES, Ed Shewalk, Britney CUBES</t>
  </si>
  <si>
    <t>Richard Function</t>
  </si>
  <si>
    <t>Franklin D Choosevelt</t>
  </si>
  <si>
    <t>Harry S TRUEman</t>
  </si>
  <si>
    <t>Billie Eyelash, Backalley Boys, Crickets, Backalley Boys, Britney CUBES, Britney CUBES</t>
  </si>
  <si>
    <t>Alia BAHTTEXT</t>
  </si>
  <si>
    <t>Pra BASE</t>
  </si>
  <si>
    <t>Mammo T</t>
  </si>
  <si>
    <t>HR</t>
  </si>
  <si>
    <t>Taylor SHIFT, String, Justout Beiber, String</t>
  </si>
  <si>
    <t>Rajini COTH</t>
  </si>
  <si>
    <t>Britney CUBES, Britney CUBES, Ed Shewalk, Justout Beiber, Britney CUBES</t>
  </si>
  <si>
    <t>VALUE Arjun</t>
  </si>
  <si>
    <t>Amitabh FUNCTION</t>
  </si>
  <si>
    <t>Backalley Boys, Crickets, String, Billie Eyelash, Char, Taylor SHIFT</t>
  </si>
  <si>
    <t>Aishwarya ROW</t>
  </si>
  <si>
    <t>Jimmy Charter</t>
  </si>
  <si>
    <t>Large Bush</t>
  </si>
  <si>
    <t>Finance</t>
  </si>
  <si>
    <t>Crickets, Char, Backalley Boys, Britney CUBES</t>
  </si>
  <si>
    <t>Exact Hoover</t>
  </si>
  <si>
    <t>Mani RatNAME</t>
  </si>
  <si>
    <t>Fill Clinton</t>
  </si>
  <si>
    <t>Char, Backalley Boys, Crickets, Crickets, Taylor SHIFT, Ed Shewalk</t>
  </si>
  <si>
    <t>Paresh ROWLEVEL</t>
  </si>
  <si>
    <t>John IF Kennedy</t>
  </si>
  <si>
    <t>Dwight D. EisenLower</t>
  </si>
  <si>
    <t>Shahrukh SCAN</t>
  </si>
  <si>
    <t>SachIF Tendulkar</t>
  </si>
  <si>
    <t>Gerald Find</t>
  </si>
  <si>
    <t>Abraham LinColumn</t>
  </si>
  <si>
    <t>Wood ROW Wilson</t>
  </si>
  <si>
    <t>ShaHIDE Kapoor</t>
  </si>
  <si>
    <t>Upper</t>
  </si>
  <si>
    <t>con</t>
  </si>
  <si>
    <t>len</t>
  </si>
  <si>
    <t>trim</t>
  </si>
  <si>
    <t>amit sexana</t>
  </si>
  <si>
    <t>year</t>
  </si>
  <si>
    <t>name</t>
  </si>
  <si>
    <t>city</t>
  </si>
  <si>
    <t>indore</t>
  </si>
  <si>
    <t>jaipur</t>
  </si>
  <si>
    <t>gwalior</t>
  </si>
  <si>
    <t>mumbai</t>
  </si>
  <si>
    <t>mysure</t>
  </si>
  <si>
    <t>pune</t>
  </si>
  <si>
    <t>manali</t>
  </si>
  <si>
    <t>udaipur</t>
  </si>
  <si>
    <t>Vlookup</t>
  </si>
  <si>
    <t>and</t>
  </si>
  <si>
    <t>sum</t>
  </si>
  <si>
    <t>average</t>
  </si>
  <si>
    <t>Row Labels</t>
  </si>
  <si>
    <t>Grand Total</t>
  </si>
  <si>
    <t>Sum of Unit Test 2</t>
  </si>
  <si>
    <t>Fname</t>
  </si>
  <si>
    <t>Lname</t>
  </si>
  <si>
    <t>Constance</t>
  </si>
  <si>
    <t>Boone</t>
  </si>
  <si>
    <t>Gillian</t>
  </si>
  <si>
    <t>Tillman</t>
  </si>
  <si>
    <t>Giselle</t>
  </si>
  <si>
    <t>Lancaster</t>
  </si>
  <si>
    <t>James</t>
  </si>
  <si>
    <t>Walker</t>
  </si>
  <si>
    <t>Kibo</t>
  </si>
  <si>
    <t>Underwood</t>
  </si>
  <si>
    <t>Louis</t>
  </si>
  <si>
    <t>Mcgee</t>
  </si>
  <si>
    <t>Phyllis</t>
  </si>
  <si>
    <t>Paul</t>
  </si>
  <si>
    <t>Velma</t>
  </si>
  <si>
    <t>Clemons</t>
  </si>
  <si>
    <t>Zenaida</t>
  </si>
  <si>
    <t>Decker</t>
  </si>
  <si>
    <t>TEXT TO COLUMNS</t>
  </si>
  <si>
    <t>FLASH FILL</t>
  </si>
  <si>
    <t>Flass Fill</t>
  </si>
  <si>
    <t>Ctrl+E</t>
  </si>
  <si>
    <t>c.boone</t>
  </si>
  <si>
    <t>g.tillman</t>
  </si>
  <si>
    <t>g.lancaster</t>
  </si>
  <si>
    <t>j.walker</t>
  </si>
  <si>
    <t>k.underwood</t>
  </si>
  <si>
    <t>l.mcgee</t>
  </si>
  <si>
    <t>p.paul</t>
  </si>
  <si>
    <t>v.clemons</t>
  </si>
  <si>
    <t>z.decker</t>
  </si>
  <si>
    <t>east</t>
  </si>
  <si>
    <t>west</t>
  </si>
  <si>
    <t>south</t>
  </si>
  <si>
    <t>north</t>
  </si>
  <si>
    <t>central</t>
  </si>
  <si>
    <t>Q1</t>
  </si>
  <si>
    <t>Q2</t>
  </si>
  <si>
    <t>Q3</t>
  </si>
  <si>
    <t>Q4</t>
  </si>
  <si>
    <t>AUTO SUM</t>
  </si>
  <si>
    <t>Goal seek in excel</t>
  </si>
  <si>
    <t>Phy</t>
  </si>
  <si>
    <t>Maths</t>
  </si>
  <si>
    <t>Eng</t>
  </si>
  <si>
    <t>science</t>
  </si>
  <si>
    <t>SST</t>
  </si>
  <si>
    <t>kumar</t>
  </si>
  <si>
    <t>rohit</t>
  </si>
  <si>
    <t>shubham</t>
  </si>
  <si>
    <t>anil</t>
  </si>
  <si>
    <t>kash</t>
  </si>
  <si>
    <t>total marks</t>
  </si>
  <si>
    <t>days</t>
  </si>
  <si>
    <t>mon</t>
  </si>
  <si>
    <t>tue</t>
  </si>
  <si>
    <t>wed</t>
  </si>
  <si>
    <t>thu</t>
  </si>
  <si>
    <t>fri</t>
  </si>
  <si>
    <t>sat</t>
  </si>
  <si>
    <t>sun</t>
  </si>
  <si>
    <t>month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</si>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</sst>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24"/>
      <color theme="1"/>
      <name val="Arial Black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8"/>
      <color theme="1"/>
      <name val="Arial Black"/>
      <family val="2"/>
    </font>
    <font>
      <b/>
      <u/>
      <sz val="11"/>
      <color theme="1"/>
      <name val="Arial Black"/>
      <family val="2"/>
    </font>
    <font>
      <b/>
      <sz val="26"/>
      <color theme="1"/>
      <name val="Arial Black"/>
      <family val="2"/>
    </font>
    <font>
      <sz val="26"/>
      <color theme="1"/>
      <name val="Arial Black"/>
      <family val="2"/>
    </font>
    <font>
      <sz val="26"/>
      <color theme="1"/>
      <name val="Calibri"/>
      <family val="2"/>
      <scheme val="minor"/>
    </font>
    <font>
      <b/>
      <sz val="22"/>
      <color rgb="FFFF0000"/>
      <name val="Arial Black"/>
      <family val="2"/>
    </font>
    <font>
      <u/>
      <sz val="14"/>
      <color rgb="FFFFFFFF"/>
      <name val="Roboto"/>
    </font>
    <font>
      <u/>
      <sz val="14"/>
      <color theme="1"/>
      <name val="Calibri"/>
      <family val="2"/>
      <scheme val="minor"/>
    </font>
    <font>
      <sz val="14"/>
      <color rgb="FF606266"/>
      <name val="Roboto"/>
    </font>
    <font>
      <sz val="18"/>
      <color theme="1"/>
      <name val="Arial Black"/>
      <family val="2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3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B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83C2"/>
      </bottom>
      <diagonal/>
    </border>
    <border>
      <left style="medium">
        <color rgb="FFF5F7FA"/>
      </left>
      <right/>
      <top style="medium">
        <color rgb="FFF5F7FA"/>
      </top>
      <bottom style="medium">
        <color rgb="FFF5F7FA"/>
      </bottom>
      <diagonal/>
    </border>
    <border>
      <left/>
      <right/>
      <top style="medium">
        <color rgb="FFF5F7FA"/>
      </top>
      <bottom style="medium">
        <color rgb="FFF5F7FA"/>
      </bottom>
      <diagonal/>
    </border>
    <border>
      <left/>
      <right style="medium">
        <color rgb="FFF5F7FA"/>
      </right>
      <top style="medium">
        <color rgb="FFF5F7FA"/>
      </top>
      <bottom style="medium">
        <color rgb="FFF5F7FA"/>
      </bottom>
      <diagonal/>
    </border>
    <border>
      <left style="medium">
        <color rgb="FFF5F7FA"/>
      </left>
      <right/>
      <top style="medium">
        <color rgb="FFF5F7FA"/>
      </top>
      <bottom style="medium">
        <color rgb="FFEBEEF5"/>
      </bottom>
      <diagonal/>
    </border>
    <border>
      <left/>
      <right/>
      <top style="medium">
        <color rgb="FFF5F7FA"/>
      </top>
      <bottom style="medium">
        <color rgb="FFEBEEF5"/>
      </bottom>
      <diagonal/>
    </border>
    <border>
      <left/>
      <right style="medium">
        <color rgb="FFF5F7FA"/>
      </right>
      <top style="medium">
        <color rgb="FFF5F7FA"/>
      </top>
      <bottom style="medium">
        <color rgb="FFEBEEF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2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6" fillId="0" borderId="0" xfId="0" applyFont="1"/>
    <xf numFmtId="0" fontId="7" fillId="4" borderId="0" xfId="0" applyFont="1" applyFill="1"/>
    <xf numFmtId="0" fontId="9" fillId="4" borderId="0" xfId="0" applyFont="1" applyFill="1"/>
    <xf numFmtId="0" fontId="0" fillId="4" borderId="0" xfId="0" applyFill="1"/>
    <xf numFmtId="14" fontId="1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11" fillId="6" borderId="1" xfId="0" applyFont="1" applyFill="1" applyBorder="1" applyAlignment="1">
      <alignment horizontal="left" vertical="center" indent="1"/>
    </xf>
    <xf numFmtId="0" fontId="12" fillId="0" borderId="0" xfId="0" applyFont="1"/>
    <xf numFmtId="0" fontId="13" fillId="7" borderId="2" xfId="0" applyFont="1" applyFill="1" applyBorder="1" applyAlignment="1">
      <alignment horizontal="left" vertical="center" indent="1"/>
    </xf>
    <xf numFmtId="0" fontId="13" fillId="7" borderId="3" xfId="0" applyFont="1" applyFill="1" applyBorder="1" applyAlignment="1">
      <alignment horizontal="left" vertical="center" indent="1"/>
    </xf>
    <xf numFmtId="14" fontId="13" fillId="7" borderId="3" xfId="0" applyNumberFormat="1" applyFont="1" applyFill="1" applyBorder="1" applyAlignment="1">
      <alignment horizontal="left" vertical="center" indent="1"/>
    </xf>
    <xf numFmtId="0" fontId="13" fillId="7" borderId="4" xfId="0" applyFont="1" applyFill="1" applyBorder="1" applyAlignment="1">
      <alignment horizontal="left" vertical="center" indent="1"/>
    </xf>
    <xf numFmtId="0" fontId="14" fillId="0" borderId="0" xfId="0" applyFont="1"/>
    <xf numFmtId="0" fontId="13" fillId="8" borderId="2" xfId="0" applyFont="1" applyFill="1" applyBorder="1" applyAlignment="1">
      <alignment horizontal="left" vertical="center" indent="1"/>
    </xf>
    <xf numFmtId="0" fontId="13" fillId="7" borderId="5" xfId="0" applyFont="1" applyFill="1" applyBorder="1" applyAlignment="1">
      <alignment horizontal="left" vertical="center" indent="1"/>
    </xf>
    <xf numFmtId="0" fontId="13" fillId="8" borderId="3" xfId="0" applyFont="1" applyFill="1" applyBorder="1" applyAlignment="1">
      <alignment horizontal="left" vertical="center" indent="1"/>
    </xf>
    <xf numFmtId="0" fontId="13" fillId="7" borderId="6" xfId="0" applyFont="1" applyFill="1" applyBorder="1" applyAlignment="1">
      <alignment horizontal="left" vertical="center" indent="1"/>
    </xf>
    <xf numFmtId="14" fontId="13" fillId="8" borderId="3" xfId="0" applyNumberFormat="1" applyFont="1" applyFill="1" applyBorder="1" applyAlignment="1">
      <alignment horizontal="left" vertical="center" indent="1"/>
    </xf>
    <xf numFmtId="14" fontId="13" fillId="7" borderId="6" xfId="0" applyNumberFormat="1" applyFont="1" applyFill="1" applyBorder="1" applyAlignment="1">
      <alignment horizontal="left" vertical="center" indent="1"/>
    </xf>
    <xf numFmtId="0" fontId="13" fillId="8" borderId="4" xfId="0" applyFont="1" applyFill="1" applyBorder="1" applyAlignment="1">
      <alignment horizontal="left" vertical="center" indent="1"/>
    </xf>
    <xf numFmtId="0" fontId="13" fillId="7" borderId="7" xfId="0" applyFont="1" applyFill="1" applyBorder="1" applyAlignment="1">
      <alignment horizontal="left" vertical="center" indent="1"/>
    </xf>
    <xf numFmtId="0" fontId="16" fillId="0" borderId="0" xfId="0" applyFont="1"/>
    <xf numFmtId="0" fontId="17" fillId="0" borderId="0" xfId="0" applyFont="1"/>
    <xf numFmtId="0" fontId="0" fillId="9" borderId="8" xfId="0" applyFill="1" applyBorder="1"/>
    <xf numFmtId="0" fontId="0" fillId="0" borderId="0" xfId="0" applyAlignment="1">
      <alignment wrapText="1"/>
    </xf>
    <xf numFmtId="0" fontId="4" fillId="9" borderId="0" xfId="0" applyFont="1" applyFill="1"/>
    <xf numFmtId="0" fontId="18" fillId="0" borderId="0" xfId="0" applyFont="1"/>
    <xf numFmtId="0" fontId="19" fillId="0" borderId="0" xfId="0" applyFont="1"/>
    <xf numFmtId="0" fontId="0" fillId="9" borderId="0" xfId="0" applyFill="1"/>
    <xf numFmtId="0" fontId="20" fillId="0" borderId="0" xfId="0" applyFont="1"/>
    <xf numFmtId="0" fontId="0" fillId="10" borderId="8" xfId="0" applyFill="1" applyBorder="1"/>
    <xf numFmtId="0" fontId="0" fillId="0" borderId="0" xfId="0" pivotButton="1"/>
    <xf numFmtId="0" fontId="0" fillId="0" borderId="10" xfId="0" applyBorder="1"/>
    <xf numFmtId="0" fontId="22" fillId="11" borderId="9" xfId="0" applyFont="1" applyFill="1" applyBorder="1"/>
    <xf numFmtId="0" fontId="22" fillId="11" borderId="9" xfId="0" applyFont="1" applyFill="1" applyBorder="1" applyAlignment="1">
      <alignment horizontal="center"/>
    </xf>
    <xf numFmtId="0" fontId="22" fillId="11" borderId="9" xfId="0" applyFont="1" applyFill="1" applyBorder="1" applyAlignment="1">
      <alignment horizontal="left"/>
    </xf>
    <xf numFmtId="15" fontId="0" fillId="0" borderId="10" xfId="0" applyNumberFormat="1" applyBorder="1" applyAlignment="1">
      <alignment horizontal="left"/>
    </xf>
    <xf numFmtId="165" fontId="0" fillId="0" borderId="10" xfId="1" applyNumberFormat="1" applyFont="1" applyBorder="1" applyAlignment="1">
      <alignment horizontal="center"/>
    </xf>
    <xf numFmtId="0" fontId="22" fillId="9" borderId="0" xfId="0" applyFont="1" applyFill="1"/>
    <xf numFmtId="0" fontId="0" fillId="0" borderId="0" xfId="0" applyAlignment="1">
      <alignment horizontal="left" indent="1"/>
    </xf>
    <xf numFmtId="0" fontId="23" fillId="0" borderId="0" xfId="0" applyFont="1"/>
    <xf numFmtId="0" fontId="18" fillId="5" borderId="0" xfId="0" applyFont="1" applyFill="1"/>
    <xf numFmtId="0" fontId="2" fillId="2" borderId="0" xfId="0" applyFont="1" applyFill="1" applyAlignment="1">
      <alignment horizontal="left" vertical="center" indent="1"/>
    </xf>
    <xf numFmtId="0" fontId="10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Currency 2" xfId="1" xr:uid="{C0D39B1A-2481-4BB9-A680-AB4154C5C60D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[excel_1.xlsx]Sheet8!PivotTable1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Sheet8!$A$4:$A$22</c:f>
              <c:multiLvlStrCache>
                <c:ptCount val="9"/>
                <c:lvl>
                  <c:pt idx="0">
                    <c:v>M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</c:lvl>
                <c:lvl>
                  <c:pt idx="0">
                    <c:v>Abhimanyu</c:v>
                  </c:pt>
                  <c:pt idx="1">
                    <c:v>Gopi</c:v>
                  </c:pt>
                  <c:pt idx="2">
                    <c:v>Hari</c:v>
                  </c:pt>
                  <c:pt idx="3">
                    <c:v>Lalita</c:v>
                  </c:pt>
                  <c:pt idx="4">
                    <c:v>RNM</c:v>
                  </c:pt>
                  <c:pt idx="5">
                    <c:v>Student2</c:v>
                  </c:pt>
                  <c:pt idx="6">
                    <c:v>Student5</c:v>
                  </c:pt>
                  <c:pt idx="7">
                    <c:v>Sudevi</c:v>
                  </c:pt>
                  <c:pt idx="8">
                    <c:v>Visakha</c:v>
                  </c:pt>
                </c:lvl>
              </c:multiLvlStrCache>
            </c:multiLvlStrRef>
          </c:cat>
          <c:val>
            <c:numRef>
              <c:f>Sheet8!$B$4:$B$22</c:f>
              <c:numCache>
                <c:formatCode>General</c:formatCode>
                <c:ptCount val="9"/>
                <c:pt idx="0">
                  <c:v>81</c:v>
                </c:pt>
                <c:pt idx="1">
                  <c:v>96</c:v>
                </c:pt>
                <c:pt idx="2">
                  <c:v>80</c:v>
                </c:pt>
                <c:pt idx="3">
                  <c:v>92</c:v>
                </c:pt>
                <c:pt idx="4">
                  <c:v>77</c:v>
                </c:pt>
                <c:pt idx="5">
                  <c:v>92</c:v>
                </c:pt>
                <c:pt idx="6">
                  <c:v>87</c:v>
                </c:pt>
                <c:pt idx="7">
                  <c:v>87</c:v>
                </c:pt>
                <c:pt idx="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0-44F5-A591-A625A3568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8673184"/>
        <c:axId val="238671264"/>
      </c:barChart>
      <c:catAx>
        <c:axId val="238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1264"/>
        <c:crosses val="autoZero"/>
        <c:auto val="1"/>
        <c:lblAlgn val="ctr"/>
        <c:lblOffset val="100"/>
        <c:noMultiLvlLbl val="0"/>
      </c:catAx>
      <c:valAx>
        <c:axId val="2386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[excel_1.xlsx]Sheet8!PivotTable1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69203849518808"/>
          <c:y val="0.33633821813939924"/>
          <c:w val="0.73458530183727033"/>
          <c:h val="0.36886519393409156"/>
        </c:manualLayout>
      </c:layout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Sheet8!$A$4:$A$22</c:f>
              <c:multiLvlStrCache>
                <c:ptCount val="9"/>
                <c:lvl>
                  <c:pt idx="0">
                    <c:v>M</c:v>
                  </c:pt>
                  <c:pt idx="1">
                    <c:v>F</c:v>
                  </c:pt>
                  <c:pt idx="2">
                    <c:v>M</c:v>
                  </c:pt>
                  <c:pt idx="3">
                    <c:v>F</c:v>
                  </c:pt>
                  <c:pt idx="4">
                    <c:v>M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</c:lvl>
                <c:lvl>
                  <c:pt idx="0">
                    <c:v>Abhimanyu</c:v>
                  </c:pt>
                  <c:pt idx="1">
                    <c:v>Gopi</c:v>
                  </c:pt>
                  <c:pt idx="2">
                    <c:v>Hari</c:v>
                  </c:pt>
                  <c:pt idx="3">
                    <c:v>Lalita</c:v>
                  </c:pt>
                  <c:pt idx="4">
                    <c:v>RNM</c:v>
                  </c:pt>
                  <c:pt idx="5">
                    <c:v>Student2</c:v>
                  </c:pt>
                  <c:pt idx="6">
                    <c:v>Student5</c:v>
                  </c:pt>
                  <c:pt idx="7">
                    <c:v>Sudevi</c:v>
                  </c:pt>
                  <c:pt idx="8">
                    <c:v>Visakha</c:v>
                  </c:pt>
                </c:lvl>
              </c:multiLvlStrCache>
            </c:multiLvlStrRef>
          </c:cat>
          <c:val>
            <c:numRef>
              <c:f>Sheet8!$B$4:$B$22</c:f>
              <c:numCache>
                <c:formatCode>General</c:formatCode>
                <c:ptCount val="9"/>
                <c:pt idx="0">
                  <c:v>81</c:v>
                </c:pt>
                <c:pt idx="1">
                  <c:v>96</c:v>
                </c:pt>
                <c:pt idx="2">
                  <c:v>80</c:v>
                </c:pt>
                <c:pt idx="3">
                  <c:v>92</c:v>
                </c:pt>
                <c:pt idx="4">
                  <c:v>77</c:v>
                </c:pt>
                <c:pt idx="5">
                  <c:v>92</c:v>
                </c:pt>
                <c:pt idx="6">
                  <c:v>87</c:v>
                </c:pt>
                <c:pt idx="7">
                  <c:v>87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43C5-BDDE-35C0F1C8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10928"/>
        <c:axId val="240010448"/>
      </c:lineChart>
      <c:catAx>
        <c:axId val="2400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0448"/>
        <c:crosses val="autoZero"/>
        <c:auto val="1"/>
        <c:lblAlgn val="ctr"/>
        <c:lblOffset val="100"/>
        <c:noMultiLvlLbl val="0"/>
      </c:catAx>
      <c:valAx>
        <c:axId val="2400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[excel_1.xlsx]Sheet8!PivotTable3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Sheet8!$O$10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Sheet8!$O$11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Sheet8!$O$11</c:f>
              <c:numCache>
                <c:formatCode>General</c:formatCode>
                <c:ptCount val="1"/>
                <c:pt idx="0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C-41D5-B86F-62E36CFB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734496"/>
        <c:axId val="244734976"/>
      </c:barChart>
      <c:catAx>
        <c:axId val="24473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4976"/>
        <c:crosses val="autoZero"/>
        <c:auto val="1"/>
        <c:lblAlgn val="ctr"/>
        <c:lblOffset val="100"/>
        <c:noMultiLvlLbl val="0"/>
      </c:catAx>
      <c:valAx>
        <c:axId val="2447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47625</xdr:rowOff>
    </xdr:from>
    <xdr:to>
      <xdr:col>11</xdr:col>
      <xdr:colOff>393700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EF8C2-56B4-8B67-4794-667CE536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450850</xdr:colOff>
      <xdr:row>17</xdr:row>
      <xdr:rowOff>9525</xdr:rowOff>
    </xdr:from>
    <xdr:to>
      <xdr:col>11</xdr:col>
      <xdr:colOff>400050</xdr:colOff>
      <xdr:row>31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92391-0C58-A20B-9FEA-1327FBCB0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6</xdr:row>
      <xdr:rowOff>15875</xdr:rowOff>
    </xdr:from>
    <xdr:to>
      <xdr:col>20</xdr:col>
      <xdr:colOff>698500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1C96D-6741-C4A9-FF6C-BEB787714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 Verma" refreshedDate="45555.587085648149" createdVersion="8" refreshedVersion="8" minRefreshableVersion="3" recordCount="22" xr:uid="{C2485CE7-D894-48F0-B365-AEA6745A7C58}">
  <cacheSource type="worksheet">
    <worksheetSource ref="A1:H23" sheet="pivot table"/>
  </cacheSource>
  <cacheFields count="8">
    <cacheField name="Name" numFmtId="0">
      <sharedItems count="22">
        <s v="Abhimanyu"/>
        <s v="Arjun"/>
        <s v="Champa"/>
        <s v="Gopal"/>
        <s v="Gopi"/>
        <s v="Hari"/>
        <s v="Indu"/>
        <s v="Keshav"/>
        <s v="Lalita"/>
        <s v="Madhav"/>
        <s v="Sam"/>
        <s v="RNM"/>
        <s v="Student1"/>
        <s v="Student8"/>
        <s v="Student2"/>
        <s v="Student4"/>
        <s v="Student5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 count="6">
        <n v="10"/>
        <n v="5"/>
        <n v="8"/>
        <n v="9"/>
        <n v="7"/>
        <n v="6"/>
      </sharedItems>
    </cacheField>
    <cacheField name="House" numFmtId="0">
      <sharedItems/>
    </cacheField>
    <cacheField name="Unit Test 1" numFmtId="0">
      <sharedItems containsSemiMixedTypes="0" containsString="0" containsNumber="1" containsInteger="1" minValue="70" maxValue="91" count="9">
        <n v="84"/>
        <n v="82"/>
        <n v="81"/>
        <n v="70"/>
        <n v="88"/>
        <n v="90"/>
        <n v="87"/>
        <n v="86"/>
        <n v="91"/>
      </sharedItems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6"/>
    <x v="0"/>
    <s v="Bhoomi"/>
    <x v="0"/>
    <n v="79"/>
    <n v="81"/>
  </r>
  <r>
    <x v="1"/>
    <x v="0"/>
    <n v="11"/>
    <x v="1"/>
    <s v="Vayu"/>
    <x v="1"/>
    <n v="83"/>
    <n v="91"/>
  </r>
  <r>
    <x v="2"/>
    <x v="1"/>
    <n v="15"/>
    <x v="2"/>
    <s v="Jal"/>
    <x v="2"/>
    <n v="78"/>
    <n v="88"/>
  </r>
  <r>
    <x v="3"/>
    <x v="0"/>
    <n v="14"/>
    <x v="2"/>
    <s v="Bhoomi"/>
    <x v="3"/>
    <n v="75"/>
    <n v="79"/>
  </r>
  <r>
    <x v="4"/>
    <x v="1"/>
    <n v="16"/>
    <x v="0"/>
    <s v="Agni"/>
    <x v="4"/>
    <n v="92"/>
    <n v="96"/>
  </r>
  <r>
    <x v="5"/>
    <x v="0"/>
    <n v="16"/>
    <x v="0"/>
    <s v="Bhoomi"/>
    <x v="1"/>
    <n v="81"/>
    <n v="80"/>
  </r>
  <r>
    <x v="6"/>
    <x v="1"/>
    <n v="14"/>
    <x v="2"/>
    <s v="Vayu"/>
    <x v="5"/>
    <n v="86"/>
    <n v="89"/>
  </r>
  <r>
    <x v="7"/>
    <x v="0"/>
    <n v="15"/>
    <x v="3"/>
    <s v="Agni"/>
    <x v="6"/>
    <n v="89"/>
    <n v="96"/>
  </r>
  <r>
    <x v="8"/>
    <x v="1"/>
    <n v="17"/>
    <x v="0"/>
    <s v="Vayu"/>
    <x v="3"/>
    <n v="90"/>
    <n v="92"/>
  </r>
  <r>
    <x v="9"/>
    <x v="0"/>
    <n v="12"/>
    <x v="4"/>
    <s v="Jal"/>
    <x v="7"/>
    <n v="92"/>
    <n v="89"/>
  </r>
  <r>
    <x v="10"/>
    <x v="0"/>
    <n v="11"/>
    <x v="5"/>
    <s v="Agni"/>
    <x v="8"/>
    <n v="81"/>
    <n v="94"/>
  </r>
  <r>
    <x v="11"/>
    <x v="0"/>
    <n v="16"/>
    <x v="0"/>
    <s v="Agni"/>
    <x v="7"/>
    <n v="81"/>
    <n v="77"/>
  </r>
  <r>
    <x v="12"/>
    <x v="0"/>
    <n v="15"/>
    <x v="3"/>
    <s v="Agni"/>
    <x v="6"/>
    <n v="89"/>
    <n v="95"/>
  </r>
  <r>
    <x v="13"/>
    <x v="1"/>
    <n v="15"/>
    <x v="2"/>
    <s v="Vayu"/>
    <x v="2"/>
    <n v="90"/>
    <n v="95"/>
  </r>
  <r>
    <x v="14"/>
    <x v="1"/>
    <n v="17"/>
    <x v="0"/>
    <s v="Vayu"/>
    <x v="3"/>
    <n v="90"/>
    <n v="92"/>
  </r>
  <r>
    <x v="15"/>
    <x v="1"/>
    <n v="12"/>
    <x v="4"/>
    <s v="Jal"/>
    <x v="7"/>
    <n v="92"/>
    <n v="89"/>
  </r>
  <r>
    <x v="16"/>
    <x v="1"/>
    <n v="16"/>
    <x v="0"/>
    <s v="Jal"/>
    <x v="2"/>
    <n v="80"/>
    <n v="87"/>
  </r>
  <r>
    <x v="17"/>
    <x v="1"/>
    <n v="16"/>
    <x v="0"/>
    <s v="Jal"/>
    <x v="2"/>
    <n v="80"/>
    <n v="87"/>
  </r>
  <r>
    <x v="18"/>
    <x v="0"/>
    <n v="15"/>
    <x v="3"/>
    <s v="Vayu"/>
    <x v="6"/>
    <n v="89"/>
    <n v="95"/>
  </r>
  <r>
    <x v="19"/>
    <x v="1"/>
    <n v="11"/>
    <x v="5"/>
    <s v="Vayu"/>
    <x v="4"/>
    <n v="90"/>
    <n v="92"/>
  </r>
  <r>
    <x v="20"/>
    <x v="1"/>
    <n v="16"/>
    <x v="0"/>
    <s v="Bhoomi"/>
    <x v="3"/>
    <n v="87"/>
    <n v="85"/>
  </r>
  <r>
    <x v="21"/>
    <x v="1"/>
    <n v="14"/>
    <x v="2"/>
    <s v="Agni"/>
    <x v="8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3475C-4B3D-42FB-8E8E-17DC6F09361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10:O11" firstHeaderRow="1" firstDataRow="1" firstDataCol="0"/>
  <pivotFields count="8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Unit Test 2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C1EC4-C692-4E59-971E-A837D6727DA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2" firstHeaderRow="1" firstDataRow="1" firstDataCol="1" rowPageCount="1" colPageCount="1"/>
  <pivotFields count="8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showAll="0">
      <items count="7">
        <item x="1"/>
        <item x="5"/>
        <item x="4"/>
        <item x="2"/>
        <item x="3"/>
        <item x="0"/>
        <item t="default"/>
      </items>
    </pivotField>
    <pivotField showAll="0"/>
    <pivotField showAll="0">
      <items count="10">
        <item x="3"/>
        <item x="2"/>
        <item x="1"/>
        <item x="0"/>
        <item x="7"/>
        <item x="6"/>
        <item x="4"/>
        <item x="5"/>
        <item x="8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1"/>
    </i>
    <i>
      <x v="4"/>
    </i>
    <i r="1">
      <x/>
    </i>
    <i>
      <x v="5"/>
    </i>
    <i r="1">
      <x v="1"/>
    </i>
    <i>
      <x v="8"/>
    </i>
    <i r="1">
      <x/>
    </i>
    <i>
      <x v="10"/>
    </i>
    <i r="1">
      <x v="1"/>
    </i>
    <i>
      <x v="13"/>
    </i>
    <i r="1">
      <x/>
    </i>
    <i>
      <x v="15"/>
    </i>
    <i r="1">
      <x/>
    </i>
    <i>
      <x v="17"/>
    </i>
    <i r="1">
      <x/>
    </i>
    <i>
      <x v="20"/>
    </i>
    <i r="1">
      <x/>
    </i>
    <i t="grand">
      <x/>
    </i>
  </rowItems>
  <colItems count="1">
    <i/>
  </colItems>
  <pageFields count="1">
    <pageField fld="3" item="5" hier="-1"/>
  </pageFields>
  <dataFields count="1">
    <dataField name="Sum of Final Test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D917-73B2-4874-820C-72F4CD2FFED2}">
  <dimension ref="A1:N140"/>
  <sheetViews>
    <sheetView topLeftCell="A31" workbookViewId="0">
      <selection activeCell="D42" sqref="D42:D51"/>
    </sheetView>
  </sheetViews>
  <sheetFormatPr defaultRowHeight="17" x14ac:dyDescent="0.5"/>
  <cols>
    <col min="1" max="1" width="21.1796875" style="1" customWidth="1"/>
    <col min="2" max="2" width="15.1796875" bestFit="1" customWidth="1"/>
    <col min="3" max="3" width="17.1796875" customWidth="1"/>
    <col min="4" max="4" width="22.453125" customWidth="1"/>
    <col min="5" max="5" width="16" bestFit="1" customWidth="1"/>
    <col min="6" max="6" width="15.7265625" bestFit="1" customWidth="1"/>
    <col min="7" max="7" width="19.90625" customWidth="1"/>
    <col min="8" max="8" width="15.1796875" bestFit="1" customWidth="1"/>
    <col min="9" max="9" width="15.1796875" customWidth="1"/>
    <col min="10" max="10" width="12.6328125" bestFit="1" customWidth="1"/>
  </cols>
  <sheetData>
    <row r="1" spans="1:14" ht="37" x14ac:dyDescent="0.35">
      <c r="A1" s="50" t="s">
        <v>0</v>
      </c>
      <c r="B1" s="50"/>
      <c r="C1" s="50"/>
      <c r="D1" s="50"/>
      <c r="E1" s="2"/>
    </row>
    <row r="2" spans="1:14" x14ac:dyDescent="0.5">
      <c r="A2" s="1" t="s">
        <v>1</v>
      </c>
      <c r="B2" s="4" t="s">
        <v>2</v>
      </c>
      <c r="C2" s="4" t="s">
        <v>3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/>
      <c r="J2" s="4" t="s">
        <v>17</v>
      </c>
      <c r="K2" s="4" t="s">
        <v>18</v>
      </c>
      <c r="L2" s="4" t="s">
        <v>19</v>
      </c>
      <c r="M2" s="4" t="s">
        <v>21</v>
      </c>
      <c r="N2" s="4" t="s">
        <v>22</v>
      </c>
    </row>
    <row r="3" spans="1:14" x14ac:dyDescent="0.5">
      <c r="A3" s="3" t="s">
        <v>4</v>
      </c>
      <c r="B3" t="s">
        <v>6</v>
      </c>
      <c r="C3" t="s">
        <v>5</v>
      </c>
      <c r="D3" t="str">
        <f>CONCATENATE(A3,B3,C3)</f>
        <v>Mr.janmehta</v>
      </c>
      <c r="E3" t="str">
        <f>LOWER(D3)</f>
        <v>mr.janmehta</v>
      </c>
      <c r="F3" t="s">
        <v>20</v>
      </c>
      <c r="G3" t="str">
        <f>PROPER(D3)</f>
        <v>Mr.Janmehta</v>
      </c>
      <c r="H3">
        <f>LEN(C3)</f>
        <v>5</v>
      </c>
      <c r="J3" t="str">
        <f>LEFT(F3)</f>
        <v>J</v>
      </c>
      <c r="K3" t="str">
        <f>RIGHT(F3)</f>
        <v>N</v>
      </c>
      <c r="L3" t="str">
        <f>MID(E3,2,6)</f>
        <v>r.janm</v>
      </c>
      <c r="M3">
        <f>FIND("j",B3)</f>
        <v>1</v>
      </c>
      <c r="N3" t="str">
        <f>REPLACE(F3,1,2,"I")</f>
        <v>IN</v>
      </c>
    </row>
    <row r="4" spans="1:14" x14ac:dyDescent="0.5">
      <c r="A4" s="3" t="s">
        <v>4</v>
      </c>
      <c r="B4" t="s">
        <v>7</v>
      </c>
      <c r="C4" t="s">
        <v>5</v>
      </c>
      <c r="D4" t="str">
        <f>CONCATENATE(A4,B4,C4)</f>
        <v>Mr.febmehta</v>
      </c>
      <c r="E4" t="str">
        <f t="shared" ref="E4:E8" si="0">LOWER(D4)</f>
        <v>mr.febmehta</v>
      </c>
      <c r="F4" t="str">
        <f t="shared" ref="F4:F8" si="1">UPPER(B4)</f>
        <v>FEB</v>
      </c>
      <c r="G4" t="str">
        <f t="shared" ref="G4:G8" si="2">PROPER(D4)</f>
        <v>Mr.Febmehta</v>
      </c>
      <c r="H4">
        <f t="shared" ref="H4:H8" si="3">LEN(C4)</f>
        <v>5</v>
      </c>
      <c r="J4" t="str">
        <f t="shared" ref="J4:J8" si="4">LEFT(F4)</f>
        <v>F</v>
      </c>
      <c r="K4" t="str">
        <f t="shared" ref="K4:K8" si="5">RIGHT(F4)</f>
        <v>B</v>
      </c>
      <c r="L4" t="str">
        <f>MID(E4,2,6)</f>
        <v>r.febm</v>
      </c>
      <c r="M4">
        <f>FIND("e",B4)</f>
        <v>2</v>
      </c>
      <c r="N4" t="str">
        <f t="shared" ref="N4:N8" si="6">REPLACE(F4,1,2,"I")</f>
        <v>IB</v>
      </c>
    </row>
    <row r="5" spans="1:14" x14ac:dyDescent="0.5">
      <c r="A5" s="3" t="s">
        <v>4</v>
      </c>
      <c r="B5" t="s">
        <v>8</v>
      </c>
      <c r="C5" t="s">
        <v>5</v>
      </c>
      <c r="D5" t="str">
        <f t="shared" ref="D5:D8" si="7">CONCATENATE(A5,B5,C5)</f>
        <v>Mr.marmehta</v>
      </c>
      <c r="E5" t="str">
        <f t="shared" si="0"/>
        <v>mr.marmehta</v>
      </c>
      <c r="F5" t="str">
        <f t="shared" si="1"/>
        <v>MAR</v>
      </c>
      <c r="G5" t="str">
        <f t="shared" si="2"/>
        <v>Mr.Marmehta</v>
      </c>
      <c r="H5">
        <f t="shared" si="3"/>
        <v>5</v>
      </c>
      <c r="J5" t="str">
        <f t="shared" si="4"/>
        <v>M</v>
      </c>
      <c r="K5" t="str">
        <f t="shared" si="5"/>
        <v>R</v>
      </c>
      <c r="L5" t="str">
        <f t="shared" ref="L5:L8" si="8">MID(E5,2,6)</f>
        <v>r.marm</v>
      </c>
      <c r="M5">
        <f>FIND("a",B5)</f>
        <v>2</v>
      </c>
      <c r="N5" t="str">
        <f t="shared" si="6"/>
        <v>IR</v>
      </c>
    </row>
    <row r="6" spans="1:14" x14ac:dyDescent="0.5">
      <c r="A6" s="3" t="s">
        <v>4</v>
      </c>
      <c r="B6" t="s">
        <v>9</v>
      </c>
      <c r="C6" t="s">
        <v>5</v>
      </c>
      <c r="D6" t="str">
        <f t="shared" si="7"/>
        <v>Mr.aprmehta</v>
      </c>
      <c r="E6" t="str">
        <f t="shared" si="0"/>
        <v>mr.aprmehta</v>
      </c>
      <c r="F6" t="str">
        <f t="shared" si="1"/>
        <v>APR</v>
      </c>
      <c r="G6" t="str">
        <f t="shared" si="2"/>
        <v>Mr.Aprmehta</v>
      </c>
      <c r="H6">
        <f t="shared" si="3"/>
        <v>5</v>
      </c>
      <c r="J6" t="str">
        <f t="shared" si="4"/>
        <v>A</v>
      </c>
      <c r="K6" t="str">
        <f t="shared" si="5"/>
        <v>R</v>
      </c>
      <c r="L6" t="str">
        <f t="shared" si="8"/>
        <v>r.aprm</v>
      </c>
      <c r="M6">
        <f>FIND("a",C6)</f>
        <v>5</v>
      </c>
      <c r="N6" t="str">
        <f t="shared" si="6"/>
        <v>IR</v>
      </c>
    </row>
    <row r="7" spans="1:14" x14ac:dyDescent="0.5">
      <c r="A7" s="3" t="s">
        <v>4</v>
      </c>
      <c r="B7" t="s">
        <v>10</v>
      </c>
      <c r="C7" t="s">
        <v>5</v>
      </c>
      <c r="D7" t="str">
        <f t="shared" si="7"/>
        <v>Mr.maymehta</v>
      </c>
      <c r="E7" t="str">
        <f t="shared" si="0"/>
        <v>mr.maymehta</v>
      </c>
      <c r="F7" t="str">
        <f t="shared" si="1"/>
        <v>MAY</v>
      </c>
      <c r="G7" t="str">
        <f t="shared" si="2"/>
        <v>Mr.Maymehta</v>
      </c>
      <c r="H7">
        <f t="shared" si="3"/>
        <v>5</v>
      </c>
      <c r="J7" t="str">
        <f t="shared" si="4"/>
        <v>M</v>
      </c>
      <c r="K7" t="str">
        <f t="shared" si="5"/>
        <v>Y</v>
      </c>
      <c r="L7" t="str">
        <f t="shared" si="8"/>
        <v>r.maym</v>
      </c>
      <c r="M7">
        <f>FIND("y",D7)</f>
        <v>6</v>
      </c>
      <c r="N7" t="str">
        <f t="shared" si="6"/>
        <v>IY</v>
      </c>
    </row>
    <row r="8" spans="1:14" x14ac:dyDescent="0.5">
      <c r="A8" s="3" t="s">
        <v>4</v>
      </c>
      <c r="B8" t="s">
        <v>11</v>
      </c>
      <c r="C8" t="s">
        <v>5</v>
      </c>
      <c r="D8" t="str">
        <f t="shared" si="7"/>
        <v>Mr.junmehta</v>
      </c>
      <c r="E8" t="str">
        <f t="shared" si="0"/>
        <v>mr.junmehta</v>
      </c>
      <c r="F8" t="str">
        <f t="shared" si="1"/>
        <v>JUN</v>
      </c>
      <c r="G8" t="str">
        <f t="shared" si="2"/>
        <v>Mr.Junmehta</v>
      </c>
      <c r="H8">
        <f t="shared" si="3"/>
        <v>5</v>
      </c>
      <c r="J8" t="str">
        <f t="shared" si="4"/>
        <v>J</v>
      </c>
      <c r="K8" t="str">
        <f t="shared" si="5"/>
        <v>N</v>
      </c>
      <c r="L8" t="str">
        <f t="shared" si="8"/>
        <v>r.junm</v>
      </c>
      <c r="M8">
        <f t="shared" ref="M8" si="9">FIND("j",B8)</f>
        <v>1</v>
      </c>
      <c r="N8" t="str">
        <f t="shared" si="6"/>
        <v>IN</v>
      </c>
    </row>
    <row r="11" spans="1:14" ht="43" x14ac:dyDescent="1.2">
      <c r="A11" s="5" t="s">
        <v>23</v>
      </c>
      <c r="B11" s="6"/>
      <c r="C11" s="6"/>
      <c r="D11" s="6"/>
      <c r="E11" s="6"/>
      <c r="F11" s="6"/>
    </row>
    <row r="12" spans="1:14" x14ac:dyDescent="0.5">
      <c r="A12" s="7" t="s">
        <v>24</v>
      </c>
      <c r="B12" s="4" t="s">
        <v>25</v>
      </c>
      <c r="C12" s="4" t="s">
        <v>26</v>
      </c>
    </row>
    <row r="13" spans="1:14" x14ac:dyDescent="0.5">
      <c r="A13" s="1" t="str">
        <f>IF(M3=1,"one","no")</f>
        <v>one</v>
      </c>
      <c r="C13" t="b">
        <f>M3&gt;2</f>
        <v>0</v>
      </c>
    </row>
    <row r="16" spans="1:14" ht="39.5" x14ac:dyDescent="1.1000000000000001">
      <c r="A16" s="8" t="s">
        <v>27</v>
      </c>
      <c r="B16" s="9"/>
      <c r="C16" s="9"/>
      <c r="D16" s="10"/>
      <c r="E16" s="10"/>
      <c r="F16" s="10"/>
    </row>
    <row r="17" spans="1:11" x14ac:dyDescent="0.5">
      <c r="A17" s="1" t="s">
        <v>28</v>
      </c>
      <c r="B17" t="s">
        <v>29</v>
      </c>
      <c r="C17" t="s">
        <v>30</v>
      </c>
      <c r="D17" t="s">
        <v>31</v>
      </c>
      <c r="E17" t="s">
        <v>32</v>
      </c>
      <c r="F17" t="s">
        <v>33</v>
      </c>
      <c r="G17" t="s">
        <v>34</v>
      </c>
      <c r="H17" t="s">
        <v>35</v>
      </c>
    </row>
    <row r="18" spans="1:11" x14ac:dyDescent="0.5">
      <c r="A18" s="11">
        <f ca="1">TODAY()</f>
        <v>45564</v>
      </c>
      <c r="B18" s="12">
        <f ca="1">NOW()</f>
        <v>45564.846410300925</v>
      </c>
      <c r="C18">
        <f ca="1">DAY(B18)</f>
        <v>29</v>
      </c>
      <c r="D18">
        <f ca="1">MONTH(B18)</f>
        <v>9</v>
      </c>
      <c r="E18">
        <f ca="1">YEAR(B18)</f>
        <v>2024</v>
      </c>
      <c r="F18" s="13">
        <f>DATE(24,9,19)</f>
        <v>9029</v>
      </c>
      <c r="G18">
        <f ca="1">HOUR(B18)</f>
        <v>20</v>
      </c>
      <c r="H18" s="12">
        <f ca="1">MIN(B18)</f>
        <v>45564.846410300925</v>
      </c>
      <c r="I18" s="12"/>
    </row>
    <row r="20" spans="1:11" ht="33.5" x14ac:dyDescent="0.95">
      <c r="G20" s="51" t="s">
        <v>36</v>
      </c>
      <c r="H20" s="51"/>
      <c r="I20" s="51"/>
      <c r="J20" s="51"/>
      <c r="K20" s="51"/>
    </row>
    <row r="21" spans="1:11" x14ac:dyDescent="0.5">
      <c r="A21" s="1" t="s">
        <v>33</v>
      </c>
    </row>
    <row r="22" spans="1:11" x14ac:dyDescent="0.5">
      <c r="A22" s="11">
        <v>44563</v>
      </c>
    </row>
    <row r="26" spans="1:11" ht="28" x14ac:dyDescent="0.8">
      <c r="D26" s="20" t="s">
        <v>52</v>
      </c>
    </row>
    <row r="27" spans="1:11" s="15" customFormat="1" ht="19" thickBot="1" x14ac:dyDescent="0.5">
      <c r="A27" s="14" t="s">
        <v>37</v>
      </c>
      <c r="B27" s="14" t="s">
        <v>38</v>
      </c>
      <c r="C27" s="14" t="s">
        <v>39</v>
      </c>
      <c r="D27" s="14" t="s">
        <v>40</v>
      </c>
    </row>
    <row r="28" spans="1:11" ht="18.5" thickBot="1" x14ac:dyDescent="0.4">
      <c r="A28" s="16" t="s">
        <v>49</v>
      </c>
      <c r="B28" s="17" t="s">
        <v>42</v>
      </c>
      <c r="C28" s="18">
        <v>42526</v>
      </c>
      <c r="D28" s="19">
        <v>16</v>
      </c>
    </row>
    <row r="29" spans="1:11" ht="18.5" thickBot="1" x14ac:dyDescent="0.4">
      <c r="A29" s="16" t="s">
        <v>48</v>
      </c>
      <c r="B29" s="17" t="s">
        <v>42</v>
      </c>
      <c r="C29" s="18">
        <v>42526</v>
      </c>
      <c r="D29" s="19">
        <v>38</v>
      </c>
    </row>
    <row r="30" spans="1:11" ht="18.5" thickBot="1" x14ac:dyDescent="0.4">
      <c r="A30" s="16" t="s">
        <v>50</v>
      </c>
      <c r="B30" s="17" t="s">
        <v>42</v>
      </c>
      <c r="C30" s="18">
        <v>42526</v>
      </c>
      <c r="D30" s="19">
        <v>73</v>
      </c>
    </row>
    <row r="31" spans="1:11" ht="18.5" thickBot="1" x14ac:dyDescent="0.4">
      <c r="A31" s="16" t="s">
        <v>41</v>
      </c>
      <c r="B31" s="17" t="s">
        <v>42</v>
      </c>
      <c r="C31" s="18">
        <v>42526</v>
      </c>
      <c r="D31" s="19">
        <v>31</v>
      </c>
    </row>
    <row r="32" spans="1:11" ht="18.5" thickBot="1" x14ac:dyDescent="0.4">
      <c r="A32" s="16" t="s">
        <v>44</v>
      </c>
      <c r="B32" s="17" t="s">
        <v>42</v>
      </c>
      <c r="C32" s="18">
        <v>42526</v>
      </c>
      <c r="D32" s="19">
        <v>81</v>
      </c>
    </row>
    <row r="33" spans="1:7" ht="18.5" thickBot="1" x14ac:dyDescent="0.4">
      <c r="A33" s="21" t="s">
        <v>51</v>
      </c>
      <c r="B33" s="23" t="s">
        <v>42</v>
      </c>
      <c r="C33" s="25">
        <v>42526</v>
      </c>
      <c r="D33" s="27">
        <v>16</v>
      </c>
    </row>
    <row r="34" spans="1:7" ht="18.5" thickBot="1" x14ac:dyDescent="0.4">
      <c r="A34" s="16" t="s">
        <v>45</v>
      </c>
      <c r="B34" s="17" t="s">
        <v>42</v>
      </c>
      <c r="C34" s="18">
        <v>42526</v>
      </c>
      <c r="D34" s="19">
        <v>11</v>
      </c>
    </row>
    <row r="35" spans="1:7" ht="18.5" thickBot="1" x14ac:dyDescent="0.4">
      <c r="A35" s="16" t="s">
        <v>46</v>
      </c>
      <c r="B35" s="17" t="s">
        <v>42</v>
      </c>
      <c r="C35" s="18">
        <v>42526</v>
      </c>
      <c r="D35" s="19">
        <v>18</v>
      </c>
    </row>
    <row r="36" spans="1:7" ht="18.5" thickBot="1" x14ac:dyDescent="0.4">
      <c r="A36" s="16" t="s">
        <v>43</v>
      </c>
      <c r="B36" s="17" t="s">
        <v>42</v>
      </c>
      <c r="C36" s="18">
        <v>42526</v>
      </c>
      <c r="D36" s="19">
        <v>43</v>
      </c>
    </row>
    <row r="37" spans="1:7" ht="18.5" thickBot="1" x14ac:dyDescent="0.4">
      <c r="A37" s="22" t="s">
        <v>47</v>
      </c>
      <c r="B37" s="24" t="s">
        <v>42</v>
      </c>
      <c r="C37" s="26">
        <v>42526</v>
      </c>
      <c r="D37" s="28">
        <v>55</v>
      </c>
    </row>
    <row r="39" spans="1:7" ht="26" x14ac:dyDescent="0.6">
      <c r="D39" s="52" t="s">
        <v>53</v>
      </c>
      <c r="E39" s="52"/>
    </row>
    <row r="41" spans="1:7" ht="28" x14ac:dyDescent="0.8">
      <c r="D41" s="1"/>
      <c r="G41" s="20" t="s">
        <v>52</v>
      </c>
    </row>
    <row r="42" spans="1:7" ht="18.5" thickBot="1" x14ac:dyDescent="0.55000000000000004">
      <c r="D42" s="14" t="s">
        <v>37</v>
      </c>
      <c r="E42" s="14" t="s">
        <v>38</v>
      </c>
      <c r="F42" s="14" t="s">
        <v>39</v>
      </c>
      <c r="G42" s="14" t="s">
        <v>40</v>
      </c>
    </row>
    <row r="43" spans="1:7" ht="18.5" thickBot="1" x14ac:dyDescent="0.55000000000000004">
      <c r="D43" s="16" t="s">
        <v>49</v>
      </c>
      <c r="E43" s="17" t="s">
        <v>42</v>
      </c>
      <c r="F43" s="18">
        <v>42526</v>
      </c>
      <c r="G43" s="19">
        <v>16</v>
      </c>
    </row>
    <row r="44" spans="1:7" ht="18.5" thickBot="1" x14ac:dyDescent="0.55000000000000004">
      <c r="D44" s="16" t="s">
        <v>48</v>
      </c>
      <c r="E44" s="17" t="s">
        <v>42</v>
      </c>
      <c r="F44" s="18">
        <v>42526</v>
      </c>
      <c r="G44" s="19">
        <v>38</v>
      </c>
    </row>
    <row r="45" spans="1:7" ht="18.5" thickBot="1" x14ac:dyDescent="0.55000000000000004">
      <c r="B45" s="29"/>
      <c r="D45" s="16" t="s">
        <v>50</v>
      </c>
      <c r="E45" s="17" t="s">
        <v>42</v>
      </c>
      <c r="F45" s="18">
        <v>42526</v>
      </c>
      <c r="G45" s="19">
        <v>73</v>
      </c>
    </row>
    <row r="46" spans="1:7" ht="18.5" thickBot="1" x14ac:dyDescent="0.55000000000000004">
      <c r="D46" s="16" t="s">
        <v>41</v>
      </c>
      <c r="E46" s="17" t="s">
        <v>42</v>
      </c>
      <c r="F46" s="18">
        <v>42526</v>
      </c>
      <c r="G46" s="19">
        <v>31</v>
      </c>
    </row>
    <row r="47" spans="1:7" ht="18.5" thickBot="1" x14ac:dyDescent="0.55000000000000004">
      <c r="D47" s="16" t="s">
        <v>44</v>
      </c>
      <c r="E47" s="17" t="s">
        <v>42</v>
      </c>
      <c r="F47" s="18">
        <v>42526</v>
      </c>
      <c r="G47" s="19">
        <v>81</v>
      </c>
    </row>
    <row r="48" spans="1:7" ht="18.5" thickBot="1" x14ac:dyDescent="0.55000000000000004">
      <c r="D48" s="16" t="s">
        <v>45</v>
      </c>
      <c r="E48" s="17" t="s">
        <v>42</v>
      </c>
      <c r="F48" s="18">
        <v>42526</v>
      </c>
      <c r="G48" s="19">
        <v>11</v>
      </c>
    </row>
    <row r="49" spans="4:11" ht="18.5" thickBot="1" x14ac:dyDescent="0.55000000000000004">
      <c r="D49" s="16" t="s">
        <v>46</v>
      </c>
      <c r="E49" s="17" t="s">
        <v>42</v>
      </c>
      <c r="F49" s="18">
        <v>42526</v>
      </c>
      <c r="G49" s="19">
        <v>18</v>
      </c>
    </row>
    <row r="50" spans="4:11" ht="18.5" thickBot="1" x14ac:dyDescent="0.55000000000000004">
      <c r="D50" s="16" t="s">
        <v>43</v>
      </c>
      <c r="E50" s="17" t="s">
        <v>42</v>
      </c>
      <c r="F50" s="18">
        <v>42526</v>
      </c>
      <c r="G50" s="19">
        <v>43</v>
      </c>
    </row>
    <row r="51" spans="4:11" ht="18.5" thickBot="1" x14ac:dyDescent="0.55000000000000004">
      <c r="D51" s="16" t="s">
        <v>47</v>
      </c>
      <c r="E51" s="17" t="s">
        <v>42</v>
      </c>
      <c r="F51" s="18">
        <v>42526</v>
      </c>
      <c r="G51" s="19">
        <v>55</v>
      </c>
    </row>
    <row r="54" spans="4:11" ht="32.5" x14ac:dyDescent="0.7">
      <c r="D54" s="30" t="s">
        <v>54</v>
      </c>
      <c r="E54" s="29"/>
      <c r="F54" s="32" t="s">
        <v>80</v>
      </c>
      <c r="G54" s="32"/>
    </row>
    <row r="55" spans="4:11" x14ac:dyDescent="0.5">
      <c r="H55" s="31" t="s">
        <v>78</v>
      </c>
      <c r="I55" s="31"/>
      <c r="J55" s="31" t="s">
        <v>79</v>
      </c>
    </row>
    <row r="56" spans="4:11" x14ac:dyDescent="0.5">
      <c r="D56" s="4" t="s">
        <v>55</v>
      </c>
      <c r="E56" s="4" t="s">
        <v>66</v>
      </c>
      <c r="F56" s="4" t="s">
        <v>77</v>
      </c>
      <c r="H56" s="4" t="s">
        <v>60</v>
      </c>
      <c r="I56" s="4"/>
      <c r="J56">
        <f>LOOKUP(H56,D57:F66)</f>
        <v>432</v>
      </c>
    </row>
    <row r="57" spans="4:11" x14ac:dyDescent="0.5">
      <c r="D57" t="s">
        <v>56</v>
      </c>
      <c r="E57" t="s">
        <v>67</v>
      </c>
      <c r="F57">
        <v>230</v>
      </c>
      <c r="H57" t="s">
        <v>60</v>
      </c>
      <c r="J57">
        <f>LOOKUP(H57,D57:D66,F57:F66)</f>
        <v>432</v>
      </c>
    </row>
    <row r="58" spans="4:11" x14ac:dyDescent="0.5">
      <c r="D58" t="s">
        <v>57</v>
      </c>
      <c r="E58" t="s">
        <v>68</v>
      </c>
      <c r="F58">
        <v>345</v>
      </c>
    </row>
    <row r="59" spans="4:11" x14ac:dyDescent="0.5">
      <c r="D59" t="s">
        <v>58</v>
      </c>
      <c r="E59" t="s">
        <v>69</v>
      </c>
      <c r="F59">
        <v>432</v>
      </c>
      <c r="H59" s="31" t="s">
        <v>78</v>
      </c>
      <c r="I59" s="36"/>
      <c r="J59" s="33" t="s">
        <v>66</v>
      </c>
    </row>
    <row r="60" spans="4:11" x14ac:dyDescent="0.5">
      <c r="D60" t="s">
        <v>59</v>
      </c>
      <c r="E60" t="s">
        <v>70</v>
      </c>
      <c r="F60">
        <v>321</v>
      </c>
      <c r="H60" t="s">
        <v>58</v>
      </c>
      <c r="J60" t="str">
        <f>LOOKUP(H60,D57:E66)</f>
        <v>Name3</v>
      </c>
    </row>
    <row r="61" spans="4:11" x14ac:dyDescent="0.5">
      <c r="D61" t="s">
        <v>60</v>
      </c>
      <c r="E61" t="s">
        <v>71</v>
      </c>
      <c r="F61">
        <v>432</v>
      </c>
    </row>
    <row r="62" spans="4:11" x14ac:dyDescent="0.5">
      <c r="D62" t="s">
        <v>61</v>
      </c>
      <c r="E62" t="s">
        <v>72</v>
      </c>
      <c r="F62">
        <v>456</v>
      </c>
      <c r="H62" s="4" t="s">
        <v>55</v>
      </c>
      <c r="I62" s="4"/>
      <c r="J62" s="4" t="s">
        <v>66</v>
      </c>
      <c r="K62" s="4" t="s">
        <v>77</v>
      </c>
    </row>
    <row r="63" spans="4:11" x14ac:dyDescent="0.5">
      <c r="D63" t="s">
        <v>62</v>
      </c>
      <c r="E63" t="s">
        <v>73</v>
      </c>
      <c r="F63">
        <v>654</v>
      </c>
      <c r="H63" t="s">
        <v>60</v>
      </c>
      <c r="J63" t="str">
        <f>LOOKUP(H63,D57:E66)</f>
        <v>Name5</v>
      </c>
      <c r="K63">
        <f>LOOKUP(H63,D57:F66)</f>
        <v>432</v>
      </c>
    </row>
    <row r="64" spans="4:11" x14ac:dyDescent="0.5">
      <c r="D64" t="s">
        <v>63</v>
      </c>
      <c r="E64" t="s">
        <v>74</v>
      </c>
      <c r="F64">
        <v>356</v>
      </c>
    </row>
    <row r="65" spans="4:10" x14ac:dyDescent="0.5">
      <c r="D65" t="s">
        <v>64</v>
      </c>
      <c r="E65" t="s">
        <v>75</v>
      </c>
      <c r="F65">
        <v>654</v>
      </c>
    </row>
    <row r="66" spans="4:10" x14ac:dyDescent="0.5">
      <c r="D66" t="s">
        <v>65</v>
      </c>
      <c r="E66" t="s">
        <v>76</v>
      </c>
      <c r="F66">
        <v>456</v>
      </c>
    </row>
    <row r="68" spans="4:10" ht="19" x14ac:dyDescent="0.5">
      <c r="D68" s="34" t="s">
        <v>81</v>
      </c>
    </row>
    <row r="70" spans="4:10" x14ac:dyDescent="0.5">
      <c r="D70" s="4" t="s">
        <v>55</v>
      </c>
      <c r="E70" s="4" t="s">
        <v>66</v>
      </c>
      <c r="F70" s="4" t="s">
        <v>77</v>
      </c>
      <c r="H70" s="4" t="s">
        <v>55</v>
      </c>
      <c r="I70" s="4"/>
      <c r="J70" s="4" t="s">
        <v>77</v>
      </c>
    </row>
    <row r="71" spans="4:10" x14ac:dyDescent="0.5">
      <c r="D71" t="s">
        <v>56</v>
      </c>
      <c r="E71" t="s">
        <v>67</v>
      </c>
      <c r="F71">
        <v>230</v>
      </c>
      <c r="H71" t="s">
        <v>60</v>
      </c>
      <c r="J71">
        <f>VLOOKUP(H71,D71:F80,3,FALSE)</f>
        <v>432</v>
      </c>
    </row>
    <row r="72" spans="4:10" x14ac:dyDescent="0.5">
      <c r="D72" t="s">
        <v>57</v>
      </c>
      <c r="E72" t="s">
        <v>68</v>
      </c>
      <c r="F72">
        <v>345</v>
      </c>
    </row>
    <row r="73" spans="4:10" x14ac:dyDescent="0.5">
      <c r="D73" t="s">
        <v>58</v>
      </c>
      <c r="E73" t="s">
        <v>69</v>
      </c>
      <c r="F73">
        <v>432</v>
      </c>
      <c r="H73" s="4" t="s">
        <v>66</v>
      </c>
      <c r="I73" s="4"/>
      <c r="J73" s="4" t="s">
        <v>77</v>
      </c>
    </row>
    <row r="74" spans="4:10" x14ac:dyDescent="0.5">
      <c r="D74" t="s">
        <v>59</v>
      </c>
      <c r="E74" t="s">
        <v>70</v>
      </c>
      <c r="F74">
        <v>321</v>
      </c>
      <c r="H74" t="s">
        <v>69</v>
      </c>
      <c r="J74">
        <f>VLOOKUP(H74,E71:F80,2,1)</f>
        <v>432</v>
      </c>
    </row>
    <row r="75" spans="4:10" x14ac:dyDescent="0.5">
      <c r="D75" t="s">
        <v>60</v>
      </c>
      <c r="E75" t="s">
        <v>71</v>
      </c>
      <c r="F75">
        <v>432</v>
      </c>
    </row>
    <row r="76" spans="4:10" x14ac:dyDescent="0.5">
      <c r="D76" t="s">
        <v>61</v>
      </c>
      <c r="E76" t="s">
        <v>72</v>
      </c>
      <c r="F76">
        <v>456</v>
      </c>
    </row>
    <row r="77" spans="4:10" x14ac:dyDescent="0.5">
      <c r="D77" t="s">
        <v>62</v>
      </c>
      <c r="E77" t="s">
        <v>73</v>
      </c>
      <c r="F77">
        <v>654</v>
      </c>
    </row>
    <row r="78" spans="4:10" x14ac:dyDescent="0.5">
      <c r="D78" t="s">
        <v>63</v>
      </c>
      <c r="E78" t="s">
        <v>74</v>
      </c>
      <c r="F78">
        <v>356</v>
      </c>
    </row>
    <row r="79" spans="4:10" x14ac:dyDescent="0.5">
      <c r="D79" t="s">
        <v>64</v>
      </c>
      <c r="E79" t="s">
        <v>75</v>
      </c>
      <c r="F79">
        <v>654</v>
      </c>
    </row>
    <row r="80" spans="4:10" x14ac:dyDescent="0.5">
      <c r="D80" t="s">
        <v>65</v>
      </c>
      <c r="E80" t="s">
        <v>76</v>
      </c>
      <c r="F80">
        <v>456</v>
      </c>
    </row>
    <row r="82" spans="4:10" ht="21" x14ac:dyDescent="0.5">
      <c r="D82" s="35" t="s">
        <v>82</v>
      </c>
    </row>
    <row r="83" spans="4:10" x14ac:dyDescent="0.5">
      <c r="D83" s="4" t="s">
        <v>55</v>
      </c>
      <c r="E83" s="4" t="s">
        <v>66</v>
      </c>
      <c r="F83" s="4" t="s">
        <v>77</v>
      </c>
      <c r="H83" s="4" t="s">
        <v>55</v>
      </c>
      <c r="I83" s="4"/>
      <c r="J83" s="4" t="s">
        <v>77</v>
      </c>
    </row>
    <row r="84" spans="4:10" x14ac:dyDescent="0.5">
      <c r="D84" t="s">
        <v>56</v>
      </c>
      <c r="E84" t="s">
        <v>67</v>
      </c>
      <c r="F84">
        <v>230</v>
      </c>
      <c r="H84" t="s">
        <v>58</v>
      </c>
      <c r="J84" t="e" vm="1">
        <f ca="1">_xlfn.XLOOKUP(H84,D84:D93,F84:F93,"not found")</f>
        <v>#NAME?</v>
      </c>
    </row>
    <row r="85" spans="4:10" x14ac:dyDescent="0.5">
      <c r="D85" t="s">
        <v>57</v>
      </c>
      <c r="E85" t="s">
        <v>68</v>
      </c>
      <c r="F85">
        <v>345</v>
      </c>
    </row>
    <row r="86" spans="4:10" x14ac:dyDescent="0.5">
      <c r="D86" t="s">
        <v>58</v>
      </c>
      <c r="E86" t="s">
        <v>69</v>
      </c>
      <c r="F86">
        <v>432</v>
      </c>
    </row>
    <row r="87" spans="4:10" x14ac:dyDescent="0.5">
      <c r="D87" t="s">
        <v>59</v>
      </c>
      <c r="E87" t="s">
        <v>70</v>
      </c>
      <c r="F87">
        <v>321</v>
      </c>
    </row>
    <row r="88" spans="4:10" x14ac:dyDescent="0.5">
      <c r="D88" t="s">
        <v>60</v>
      </c>
      <c r="E88" t="s">
        <v>71</v>
      </c>
      <c r="F88">
        <v>432</v>
      </c>
    </row>
    <row r="89" spans="4:10" x14ac:dyDescent="0.5">
      <c r="D89" t="s">
        <v>61</v>
      </c>
      <c r="E89" t="s">
        <v>72</v>
      </c>
      <c r="F89">
        <v>456</v>
      </c>
    </row>
    <row r="90" spans="4:10" x14ac:dyDescent="0.5">
      <c r="D90" t="s">
        <v>62</v>
      </c>
      <c r="E90" t="s">
        <v>73</v>
      </c>
      <c r="F90">
        <v>654</v>
      </c>
    </row>
    <row r="91" spans="4:10" x14ac:dyDescent="0.5">
      <c r="D91" t="s">
        <v>63</v>
      </c>
      <c r="E91" t="s">
        <v>74</v>
      </c>
      <c r="F91">
        <v>356</v>
      </c>
    </row>
    <row r="92" spans="4:10" x14ac:dyDescent="0.5">
      <c r="D92" t="s">
        <v>64</v>
      </c>
      <c r="E92" t="s">
        <v>75</v>
      </c>
      <c r="F92">
        <v>654</v>
      </c>
    </row>
    <row r="93" spans="4:10" x14ac:dyDescent="0.5">
      <c r="D93" t="s">
        <v>65</v>
      </c>
      <c r="E93" t="s">
        <v>76</v>
      </c>
      <c r="F93">
        <v>456</v>
      </c>
    </row>
    <row r="98" spans="4:12" x14ac:dyDescent="0.5">
      <c r="D98" s="4" t="s">
        <v>83</v>
      </c>
    </row>
    <row r="99" spans="4:12" x14ac:dyDescent="0.5">
      <c r="D99" s="4" t="s">
        <v>110</v>
      </c>
      <c r="E99" t="s">
        <v>111</v>
      </c>
      <c r="F99" t="s">
        <v>112</v>
      </c>
      <c r="G99" t="s">
        <v>113</v>
      </c>
      <c r="H99" t="s">
        <v>114</v>
      </c>
      <c r="I99" t="s">
        <v>116</v>
      </c>
      <c r="J99" t="s">
        <v>24</v>
      </c>
      <c r="K99" t="s">
        <v>115</v>
      </c>
      <c r="L99" t="s">
        <v>117</v>
      </c>
    </row>
    <row r="100" spans="4:12" x14ac:dyDescent="0.5">
      <c r="D100">
        <v>3427</v>
      </c>
      <c r="E100" t="s">
        <v>84</v>
      </c>
      <c r="F100" t="s">
        <v>98</v>
      </c>
      <c r="G100" t="s">
        <v>107</v>
      </c>
      <c r="H100">
        <v>23</v>
      </c>
      <c r="I100">
        <v>54000</v>
      </c>
      <c r="J100" t="str">
        <f>IF(H100&gt;20,"eligible "," ")</f>
        <v xml:space="preserve">eligible </v>
      </c>
      <c r="K100" t="b">
        <f>AND(H100&gt;20,I100&gt;50000)</f>
        <v>1</v>
      </c>
      <c r="L100" t="b">
        <f>OR(H100&gt;20,I100&gt;50000)</f>
        <v>1</v>
      </c>
    </row>
    <row r="101" spans="4:12" x14ac:dyDescent="0.5">
      <c r="D101">
        <v>3428</v>
      </c>
      <c r="E101" t="s">
        <v>85</v>
      </c>
      <c r="F101" t="s">
        <v>99</v>
      </c>
      <c r="G101" t="s">
        <v>108</v>
      </c>
      <c r="H101">
        <v>43</v>
      </c>
      <c r="I101">
        <v>45000</v>
      </c>
      <c r="J101" t="str">
        <f t="shared" ref="J101:J112" si="10">IF(H101&gt;20,"eligible "," ")</f>
        <v xml:space="preserve">eligible </v>
      </c>
      <c r="K101" t="b">
        <f t="shared" ref="K101:K112" si="11">AND(H101&gt;20,I101&gt;50000)</f>
        <v>0</v>
      </c>
      <c r="L101" t="b">
        <f t="shared" ref="L101:L112" si="12">OR(H101&gt;20,I101&gt;50000)</f>
        <v>1</v>
      </c>
    </row>
    <row r="102" spans="4:12" x14ac:dyDescent="0.5">
      <c r="D102">
        <v>3429</v>
      </c>
      <c r="E102" t="s">
        <v>86</v>
      </c>
      <c r="F102" t="s">
        <v>100</v>
      </c>
      <c r="G102" t="s">
        <v>109</v>
      </c>
      <c r="H102">
        <v>13</v>
      </c>
      <c r="I102">
        <v>45000</v>
      </c>
      <c r="J102" t="str">
        <f t="shared" si="10"/>
        <v xml:space="preserve"> </v>
      </c>
      <c r="K102" t="b">
        <f t="shared" si="11"/>
        <v>0</v>
      </c>
      <c r="L102" t="b">
        <f t="shared" si="12"/>
        <v>0</v>
      </c>
    </row>
    <row r="103" spans="4:12" x14ac:dyDescent="0.5">
      <c r="D103">
        <v>3430</v>
      </c>
      <c r="E103" t="s">
        <v>87</v>
      </c>
      <c r="F103" t="s">
        <v>98</v>
      </c>
      <c r="G103" t="s">
        <v>108</v>
      </c>
      <c r="H103">
        <v>50</v>
      </c>
      <c r="I103">
        <v>45000</v>
      </c>
      <c r="J103" t="str">
        <f t="shared" si="10"/>
        <v xml:space="preserve">eligible </v>
      </c>
      <c r="K103" t="b">
        <f t="shared" si="11"/>
        <v>0</v>
      </c>
      <c r="L103" t="b">
        <f t="shared" si="12"/>
        <v>1</v>
      </c>
    </row>
    <row r="104" spans="4:12" x14ac:dyDescent="0.5">
      <c r="D104">
        <v>3431</v>
      </c>
      <c r="E104" t="s">
        <v>88</v>
      </c>
      <c r="F104" t="s">
        <v>101</v>
      </c>
      <c r="G104" t="s">
        <v>108</v>
      </c>
      <c r="H104">
        <v>43</v>
      </c>
      <c r="I104">
        <v>45000</v>
      </c>
      <c r="J104" t="str">
        <f t="shared" si="10"/>
        <v xml:space="preserve">eligible </v>
      </c>
      <c r="K104" t="b">
        <f t="shared" si="11"/>
        <v>0</v>
      </c>
      <c r="L104" t="b">
        <f t="shared" si="12"/>
        <v>1</v>
      </c>
    </row>
    <row r="105" spans="4:12" x14ac:dyDescent="0.5">
      <c r="D105">
        <v>3432</v>
      </c>
      <c r="E105" t="s">
        <v>89</v>
      </c>
      <c r="F105" t="s">
        <v>102</v>
      </c>
      <c r="G105" t="s">
        <v>109</v>
      </c>
      <c r="H105">
        <v>12</v>
      </c>
      <c r="I105">
        <v>45000</v>
      </c>
      <c r="J105" t="str">
        <f t="shared" si="10"/>
        <v xml:space="preserve"> </v>
      </c>
      <c r="K105" t="b">
        <f t="shared" si="11"/>
        <v>0</v>
      </c>
      <c r="L105" t="b">
        <f t="shared" si="12"/>
        <v>0</v>
      </c>
    </row>
    <row r="106" spans="4:12" x14ac:dyDescent="0.5">
      <c r="D106">
        <v>3433</v>
      </c>
      <c r="E106" t="s">
        <v>90</v>
      </c>
      <c r="F106" t="s">
        <v>103</v>
      </c>
      <c r="G106" t="s">
        <v>109</v>
      </c>
      <c r="H106">
        <v>23</v>
      </c>
      <c r="I106">
        <v>45000</v>
      </c>
      <c r="J106" t="str">
        <f t="shared" si="10"/>
        <v xml:space="preserve">eligible </v>
      </c>
      <c r="K106" t="b">
        <f t="shared" si="11"/>
        <v>0</v>
      </c>
      <c r="L106" t="b">
        <f t="shared" si="12"/>
        <v>1</v>
      </c>
    </row>
    <row r="107" spans="4:12" x14ac:dyDescent="0.5">
      <c r="D107">
        <v>3434</v>
      </c>
      <c r="E107" t="s">
        <v>91</v>
      </c>
      <c r="F107" t="s">
        <v>104</v>
      </c>
      <c r="G107" t="s">
        <v>107</v>
      </c>
      <c r="H107">
        <v>54</v>
      </c>
      <c r="I107">
        <v>45000</v>
      </c>
      <c r="J107" t="str">
        <f t="shared" si="10"/>
        <v xml:space="preserve">eligible </v>
      </c>
      <c r="K107" t="b">
        <f t="shared" si="11"/>
        <v>0</v>
      </c>
      <c r="L107" t="b">
        <f t="shared" si="12"/>
        <v>1</v>
      </c>
    </row>
    <row r="108" spans="4:12" x14ac:dyDescent="0.5">
      <c r="D108">
        <v>3435</v>
      </c>
      <c r="E108" t="s">
        <v>92</v>
      </c>
      <c r="F108" t="s">
        <v>105</v>
      </c>
      <c r="G108" t="s">
        <v>109</v>
      </c>
      <c r="H108">
        <v>64</v>
      </c>
      <c r="I108">
        <v>45000</v>
      </c>
      <c r="J108" t="str">
        <f t="shared" si="10"/>
        <v xml:space="preserve">eligible </v>
      </c>
      <c r="K108" t="b">
        <f t="shared" si="11"/>
        <v>0</v>
      </c>
      <c r="L108" t="b">
        <f t="shared" si="12"/>
        <v>1</v>
      </c>
    </row>
    <row r="109" spans="4:12" x14ac:dyDescent="0.5">
      <c r="D109">
        <v>3436</v>
      </c>
      <c r="E109" t="s">
        <v>93</v>
      </c>
      <c r="F109" t="s">
        <v>104</v>
      </c>
      <c r="G109" t="s">
        <v>109</v>
      </c>
      <c r="H109">
        <v>34</v>
      </c>
      <c r="I109">
        <v>45000</v>
      </c>
      <c r="J109" t="str">
        <f t="shared" si="10"/>
        <v xml:space="preserve">eligible </v>
      </c>
      <c r="K109" t="b">
        <f t="shared" si="11"/>
        <v>0</v>
      </c>
      <c r="L109" t="b">
        <f t="shared" si="12"/>
        <v>1</v>
      </c>
    </row>
    <row r="110" spans="4:12" x14ac:dyDescent="0.5">
      <c r="D110">
        <v>3437</v>
      </c>
      <c r="E110" t="s">
        <v>94</v>
      </c>
      <c r="F110" t="s">
        <v>102</v>
      </c>
      <c r="G110" t="s">
        <v>109</v>
      </c>
      <c r="H110">
        <v>54</v>
      </c>
      <c r="I110">
        <v>45000</v>
      </c>
      <c r="J110" t="str">
        <f t="shared" si="10"/>
        <v xml:space="preserve">eligible </v>
      </c>
      <c r="K110" t="b">
        <f t="shared" si="11"/>
        <v>0</v>
      </c>
      <c r="L110" t="b">
        <f t="shared" si="12"/>
        <v>1</v>
      </c>
    </row>
    <row r="111" spans="4:12" x14ac:dyDescent="0.5">
      <c r="D111">
        <v>3438</v>
      </c>
      <c r="E111" t="s">
        <v>95</v>
      </c>
      <c r="F111" t="s">
        <v>101</v>
      </c>
      <c r="G111" t="s">
        <v>107</v>
      </c>
      <c r="H111">
        <v>51</v>
      </c>
      <c r="I111">
        <v>45000</v>
      </c>
      <c r="J111" t="str">
        <f t="shared" si="10"/>
        <v xml:space="preserve">eligible </v>
      </c>
      <c r="K111" t="b">
        <f t="shared" si="11"/>
        <v>0</v>
      </c>
      <c r="L111" t="b">
        <f t="shared" si="12"/>
        <v>1</v>
      </c>
    </row>
    <row r="112" spans="4:12" x14ac:dyDescent="0.5">
      <c r="D112">
        <v>3439</v>
      </c>
      <c r="E112" t="s">
        <v>96</v>
      </c>
      <c r="F112" t="s">
        <v>106</v>
      </c>
      <c r="G112" t="s">
        <v>108</v>
      </c>
      <c r="H112">
        <v>21</v>
      </c>
      <c r="I112">
        <v>45000</v>
      </c>
      <c r="J112" t="str">
        <f t="shared" si="10"/>
        <v xml:space="preserve">eligible </v>
      </c>
      <c r="K112" t="b">
        <f t="shared" si="11"/>
        <v>0</v>
      </c>
      <c r="L112" t="b">
        <f t="shared" si="12"/>
        <v>1</v>
      </c>
    </row>
    <row r="113" spans="4:11" x14ac:dyDescent="0.5">
      <c r="D113">
        <v>3440</v>
      </c>
      <c r="E113" t="s">
        <v>97</v>
      </c>
      <c r="G113" t="s">
        <v>108</v>
      </c>
    </row>
    <row r="116" spans="4:11" x14ac:dyDescent="0.5">
      <c r="D116" s="37" t="s">
        <v>118</v>
      </c>
      <c r="J116" s="37" t="s">
        <v>119</v>
      </c>
      <c r="K116" t="s">
        <v>120</v>
      </c>
    </row>
    <row r="117" spans="4:11" x14ac:dyDescent="0.5">
      <c r="D117" s="4" t="s">
        <v>110</v>
      </c>
      <c r="E117" s="4" t="s">
        <v>111</v>
      </c>
      <c r="F117" s="4" t="s">
        <v>112</v>
      </c>
      <c r="G117" s="4" t="s">
        <v>113</v>
      </c>
      <c r="H117" s="4" t="s">
        <v>114</v>
      </c>
      <c r="I117" s="4" t="s">
        <v>116</v>
      </c>
    </row>
    <row r="118" spans="4:11" x14ac:dyDescent="0.5">
      <c r="D118">
        <v>3427</v>
      </c>
      <c r="E118" t="s">
        <v>84</v>
      </c>
      <c r="F118" t="s">
        <v>98</v>
      </c>
      <c r="G118" t="s">
        <v>107</v>
      </c>
      <c r="H118">
        <v>23</v>
      </c>
      <c r="I118">
        <v>54000</v>
      </c>
      <c r="J118">
        <f>SUMIF(E118:E130,E122,I118:I130)</f>
        <v>45000</v>
      </c>
      <c r="K118">
        <f>COUNTIF(E118:I130,H119)</f>
        <v>2</v>
      </c>
    </row>
    <row r="119" spans="4:11" x14ac:dyDescent="0.5">
      <c r="D119">
        <v>3428</v>
      </c>
      <c r="E119" t="s">
        <v>85</v>
      </c>
      <c r="F119" t="s">
        <v>99</v>
      </c>
      <c r="G119" t="s">
        <v>108</v>
      </c>
      <c r="H119">
        <v>43</v>
      </c>
      <c r="I119">
        <v>45000</v>
      </c>
    </row>
    <row r="120" spans="4:11" x14ac:dyDescent="0.5">
      <c r="D120">
        <v>3429</v>
      </c>
      <c r="E120" t="s">
        <v>86</v>
      </c>
      <c r="F120" t="s">
        <v>100</v>
      </c>
      <c r="G120" t="s">
        <v>109</v>
      </c>
      <c r="H120">
        <v>13</v>
      </c>
      <c r="I120">
        <v>45000</v>
      </c>
    </row>
    <row r="121" spans="4:11" x14ac:dyDescent="0.5">
      <c r="D121">
        <v>3430</v>
      </c>
      <c r="E121" t="s">
        <v>87</v>
      </c>
      <c r="F121" t="s">
        <v>98</v>
      </c>
      <c r="G121" t="s">
        <v>108</v>
      </c>
      <c r="H121">
        <v>50</v>
      </c>
      <c r="I121">
        <v>45000</v>
      </c>
    </row>
    <row r="122" spans="4:11" x14ac:dyDescent="0.5">
      <c r="D122">
        <v>3431</v>
      </c>
      <c r="E122" t="s">
        <v>88</v>
      </c>
      <c r="F122" t="s">
        <v>101</v>
      </c>
      <c r="H122">
        <v>43</v>
      </c>
      <c r="I122">
        <v>45000</v>
      </c>
    </row>
    <row r="123" spans="4:11" x14ac:dyDescent="0.5">
      <c r="D123">
        <v>3432</v>
      </c>
      <c r="E123" t="s">
        <v>89</v>
      </c>
      <c r="F123" t="s">
        <v>102</v>
      </c>
      <c r="G123" t="s">
        <v>109</v>
      </c>
      <c r="H123">
        <v>12</v>
      </c>
      <c r="I123">
        <v>45000</v>
      </c>
    </row>
    <row r="124" spans="4:11" x14ac:dyDescent="0.5">
      <c r="D124">
        <v>3433</v>
      </c>
      <c r="E124" t="s">
        <v>90</v>
      </c>
      <c r="F124" t="s">
        <v>103</v>
      </c>
      <c r="H124">
        <v>23</v>
      </c>
      <c r="I124">
        <v>45000</v>
      </c>
    </row>
    <row r="125" spans="4:11" x14ac:dyDescent="0.5">
      <c r="D125">
        <v>3434</v>
      </c>
      <c r="E125" t="s">
        <v>91</v>
      </c>
      <c r="F125" t="s">
        <v>104</v>
      </c>
      <c r="G125" t="s">
        <v>107</v>
      </c>
      <c r="H125">
        <v>54</v>
      </c>
      <c r="I125">
        <v>45000</v>
      </c>
    </row>
    <row r="126" spans="4:11" x14ac:dyDescent="0.5">
      <c r="D126">
        <v>3435</v>
      </c>
      <c r="E126" t="s">
        <v>92</v>
      </c>
      <c r="F126" t="s">
        <v>105</v>
      </c>
      <c r="G126" t="s">
        <v>109</v>
      </c>
      <c r="H126">
        <v>64</v>
      </c>
      <c r="I126">
        <v>45000</v>
      </c>
    </row>
    <row r="127" spans="4:11" x14ac:dyDescent="0.5">
      <c r="D127">
        <v>3436</v>
      </c>
      <c r="E127" t="s">
        <v>93</v>
      </c>
      <c r="F127" t="s">
        <v>104</v>
      </c>
      <c r="G127" t="s">
        <v>109</v>
      </c>
      <c r="H127">
        <v>34</v>
      </c>
      <c r="I127">
        <v>45000</v>
      </c>
    </row>
    <row r="128" spans="4:11" x14ac:dyDescent="0.5">
      <c r="D128">
        <v>3437</v>
      </c>
      <c r="E128" t="s">
        <v>94</v>
      </c>
      <c r="F128" t="s">
        <v>102</v>
      </c>
      <c r="G128" t="s">
        <v>109</v>
      </c>
      <c r="H128">
        <v>54</v>
      </c>
      <c r="I128">
        <v>45000</v>
      </c>
    </row>
    <row r="129" spans="4:9" x14ac:dyDescent="0.5">
      <c r="D129">
        <v>3438</v>
      </c>
      <c r="E129" t="s">
        <v>95</v>
      </c>
      <c r="F129" t="s">
        <v>101</v>
      </c>
      <c r="G129" t="s">
        <v>107</v>
      </c>
      <c r="H129">
        <v>51</v>
      </c>
      <c r="I129">
        <v>45000</v>
      </c>
    </row>
    <row r="130" spans="4:9" x14ac:dyDescent="0.5">
      <c r="D130">
        <v>3439</v>
      </c>
      <c r="E130" t="s">
        <v>96</v>
      </c>
      <c r="F130" t="s">
        <v>106</v>
      </c>
      <c r="G130" t="s">
        <v>108</v>
      </c>
      <c r="H130">
        <v>21</v>
      </c>
      <c r="I130">
        <v>45000</v>
      </c>
    </row>
    <row r="131" spans="4:9" x14ac:dyDescent="0.5">
      <c r="F131">
        <f>COUNT(D118:I130)</f>
        <v>39</v>
      </c>
    </row>
    <row r="132" spans="4:9" x14ac:dyDescent="0.5">
      <c r="F132">
        <f>COUNTBLANK(D118:I130)</f>
        <v>2</v>
      </c>
    </row>
    <row r="134" spans="4:9" x14ac:dyDescent="0.5">
      <c r="D134" s="37" t="s">
        <v>121</v>
      </c>
      <c r="F134" s="4" t="s">
        <v>122</v>
      </c>
    </row>
    <row r="135" spans="4:9" x14ac:dyDescent="0.5">
      <c r="D135" s="2" t="b">
        <v>1</v>
      </c>
      <c r="E135" t="b">
        <f>NOT(D135)</f>
        <v>0</v>
      </c>
      <c r="F135" s="38" t="s">
        <v>123</v>
      </c>
      <c r="G135" s="38" t="s">
        <v>127</v>
      </c>
      <c r="H135" s="38" t="s">
        <v>129</v>
      </c>
    </row>
    <row r="136" spans="4:9" x14ac:dyDescent="0.5">
      <c r="D136" s="2" t="b">
        <v>0</v>
      </c>
      <c r="E136" t="b">
        <f>NOT(D136)</f>
        <v>1</v>
      </c>
      <c r="F136" t="s">
        <v>124</v>
      </c>
      <c r="G136" t="s">
        <v>128</v>
      </c>
      <c r="H136" t="str">
        <f>IFERROR(G136,"skip this")</f>
        <v>tutorial point</v>
      </c>
    </row>
    <row r="137" spans="4:9" x14ac:dyDescent="0.5">
      <c r="F137" t="s">
        <v>125</v>
      </c>
      <c r="G137">
        <v>100</v>
      </c>
      <c r="H137">
        <f t="shared" ref="H137:H140" si="13">IFERROR(G137,"skip this")</f>
        <v>100</v>
      </c>
    </row>
    <row r="138" spans="4:9" x14ac:dyDescent="0.5">
      <c r="F138" t="b">
        <v>1</v>
      </c>
      <c r="G138" t="b">
        <v>1</v>
      </c>
      <c r="H138" t="b">
        <f t="shared" si="13"/>
        <v>1</v>
      </c>
    </row>
    <row r="139" spans="4:9" x14ac:dyDescent="0.5">
      <c r="F139" t="b">
        <v>0</v>
      </c>
      <c r="G139" t="b">
        <v>0</v>
      </c>
      <c r="H139" t="b">
        <f t="shared" si="13"/>
        <v>0</v>
      </c>
    </row>
    <row r="140" spans="4:9" x14ac:dyDescent="0.5">
      <c r="F140" t="s">
        <v>126</v>
      </c>
      <c r="G140" t="e">
        <v>#DIV/0!</v>
      </c>
      <c r="H140" t="str">
        <f t="shared" si="13"/>
        <v>skip this</v>
      </c>
    </row>
  </sheetData>
  <autoFilter ref="D28:D37" xr:uid="{52C1D917-73B2-4874-820C-72F4CD2FFED2}"/>
  <sortState xmlns:xlrd2="http://schemas.microsoft.com/office/spreadsheetml/2017/richdata2" ref="D57:D66">
    <sortCondition ref="D57:D66"/>
  </sortState>
  <mergeCells count="3">
    <mergeCell ref="A1:D1"/>
    <mergeCell ref="G20:K20"/>
    <mergeCell ref="D39:E39"/>
  </mergeCells>
  <phoneticPr fontId="3" type="noConversion"/>
  <dataValidations count="2">
    <dataValidation type="date" allowBlank="1" showInputMessage="1" showErrorMessage="1" sqref="B21 A1:A26 A38:A1048576 D41" xr:uid="{B60607E9-2A57-4B23-9F6E-B4A0A4BDB06F}">
      <formula1>44927</formula1>
      <formula2>44957</formula2>
    </dataValidation>
    <dataValidation type="list" allowBlank="1" showInputMessage="1" showErrorMessage="1" sqref="H84:I84" xr:uid="{04482CF1-2BE7-4CE0-9874-A882E7266455}">
      <formula1>$D$84:$D$93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BEBE-0DF6-45A4-8EB9-AA105C07D13D}">
  <dimension ref="C2:G25"/>
  <sheetViews>
    <sheetView workbookViewId="0">
      <selection activeCell="H17" sqref="H17"/>
    </sheetView>
  </sheetViews>
  <sheetFormatPr defaultRowHeight="14.5" x14ac:dyDescent="0.35"/>
  <cols>
    <col min="3" max="3" width="22.453125" bestFit="1" customWidth="1"/>
    <col min="4" max="4" width="16.6328125" bestFit="1" customWidth="1"/>
    <col min="5" max="5" width="15.36328125" bestFit="1" customWidth="1"/>
    <col min="6" max="6" width="12" bestFit="1" customWidth="1"/>
  </cols>
  <sheetData>
    <row r="2" spans="3:6" x14ac:dyDescent="0.35">
      <c r="D2" t="s">
        <v>279</v>
      </c>
    </row>
    <row r="3" spans="3:6" ht="18.5" thickBot="1" x14ac:dyDescent="0.4">
      <c r="C3" s="14" t="s">
        <v>37</v>
      </c>
      <c r="D3" t="s">
        <v>259</v>
      </c>
      <c r="E3" t="s">
        <v>260</v>
      </c>
    </row>
    <row r="4" spans="3:6" ht="18.5" thickBot="1" x14ac:dyDescent="0.4">
      <c r="C4" s="16" t="s">
        <v>49</v>
      </c>
      <c r="D4" t="s">
        <v>261</v>
      </c>
      <c r="E4" t="s">
        <v>262</v>
      </c>
    </row>
    <row r="5" spans="3:6" ht="18.5" thickBot="1" x14ac:dyDescent="0.4">
      <c r="C5" s="16" t="s">
        <v>48</v>
      </c>
      <c r="D5" t="s">
        <v>263</v>
      </c>
      <c r="E5" t="s">
        <v>264</v>
      </c>
    </row>
    <row r="6" spans="3:6" ht="18.5" thickBot="1" x14ac:dyDescent="0.4">
      <c r="C6" s="16" t="s">
        <v>50</v>
      </c>
      <c r="D6" t="s">
        <v>265</v>
      </c>
      <c r="E6" t="s">
        <v>266</v>
      </c>
    </row>
    <row r="7" spans="3:6" ht="18.5" thickBot="1" x14ac:dyDescent="0.4">
      <c r="C7" s="16" t="s">
        <v>41</v>
      </c>
      <c r="D7" t="s">
        <v>267</v>
      </c>
      <c r="E7" t="s">
        <v>268</v>
      </c>
    </row>
    <row r="8" spans="3:6" ht="18.5" thickBot="1" x14ac:dyDescent="0.4">
      <c r="C8" s="16" t="s">
        <v>44</v>
      </c>
      <c r="D8" t="s">
        <v>269</v>
      </c>
      <c r="E8" t="s">
        <v>270</v>
      </c>
    </row>
    <row r="9" spans="3:6" ht="18.5" thickBot="1" x14ac:dyDescent="0.4">
      <c r="C9" s="16" t="s">
        <v>45</v>
      </c>
      <c r="D9" t="s">
        <v>271</v>
      </c>
      <c r="E9" t="s">
        <v>272</v>
      </c>
    </row>
    <row r="10" spans="3:6" ht="18.5" thickBot="1" x14ac:dyDescent="0.4">
      <c r="C10" s="16" t="s">
        <v>46</v>
      </c>
      <c r="D10" t="s">
        <v>273</v>
      </c>
      <c r="E10" t="s">
        <v>274</v>
      </c>
    </row>
    <row r="11" spans="3:6" ht="18.5" thickBot="1" x14ac:dyDescent="0.4">
      <c r="C11" s="16" t="s">
        <v>43</v>
      </c>
      <c r="D11" t="s">
        <v>275</v>
      </c>
      <c r="E11" t="s">
        <v>276</v>
      </c>
    </row>
    <row r="12" spans="3:6" ht="18.5" thickBot="1" x14ac:dyDescent="0.4">
      <c r="C12" s="16" t="s">
        <v>47</v>
      </c>
      <c r="D12" t="s">
        <v>277</v>
      </c>
      <c r="E12" t="s">
        <v>278</v>
      </c>
    </row>
    <row r="15" spans="3:6" ht="21" x14ac:dyDescent="0.5">
      <c r="C15" s="48" t="s">
        <v>280</v>
      </c>
    </row>
    <row r="16" spans="3:6" x14ac:dyDescent="0.35">
      <c r="C16" t="s">
        <v>259</v>
      </c>
      <c r="D16" t="s">
        <v>260</v>
      </c>
      <c r="E16" t="s">
        <v>281</v>
      </c>
      <c r="F16" t="s">
        <v>282</v>
      </c>
    </row>
    <row r="17" spans="3:7" x14ac:dyDescent="0.35">
      <c r="C17" t="s">
        <v>261</v>
      </c>
      <c r="D17" t="s">
        <v>262</v>
      </c>
      <c r="E17" t="s">
        <v>49</v>
      </c>
      <c r="F17" t="s">
        <v>283</v>
      </c>
      <c r="G17" t="s">
        <v>283</v>
      </c>
    </row>
    <row r="18" spans="3:7" x14ac:dyDescent="0.35">
      <c r="C18" t="s">
        <v>263</v>
      </c>
      <c r="D18" t="s">
        <v>264</v>
      </c>
      <c r="E18" t="s">
        <v>48</v>
      </c>
      <c r="F18" t="s">
        <v>284</v>
      </c>
      <c r="G18" t="s">
        <v>283</v>
      </c>
    </row>
    <row r="19" spans="3:7" x14ac:dyDescent="0.35">
      <c r="C19" t="s">
        <v>265</v>
      </c>
      <c r="D19" t="s">
        <v>266</v>
      </c>
      <c r="E19" t="s">
        <v>50</v>
      </c>
      <c r="F19" t="s">
        <v>285</v>
      </c>
      <c r="G19" t="s">
        <v>283</v>
      </c>
    </row>
    <row r="20" spans="3:7" x14ac:dyDescent="0.35">
      <c r="C20" t="s">
        <v>267</v>
      </c>
      <c r="D20" t="s">
        <v>268</v>
      </c>
      <c r="E20" t="s">
        <v>41</v>
      </c>
      <c r="F20" t="s">
        <v>286</v>
      </c>
      <c r="G20" t="s">
        <v>283</v>
      </c>
    </row>
    <row r="21" spans="3:7" x14ac:dyDescent="0.35">
      <c r="C21" t="s">
        <v>269</v>
      </c>
      <c r="D21" t="s">
        <v>270</v>
      </c>
      <c r="E21" t="s">
        <v>44</v>
      </c>
      <c r="F21" t="s">
        <v>287</v>
      </c>
      <c r="G21" t="s">
        <v>283</v>
      </c>
    </row>
    <row r="22" spans="3:7" x14ac:dyDescent="0.35">
      <c r="C22" t="s">
        <v>271</v>
      </c>
      <c r="D22" t="s">
        <v>272</v>
      </c>
      <c r="E22" t="s">
        <v>45</v>
      </c>
      <c r="F22" t="s">
        <v>288</v>
      </c>
      <c r="G22" t="s">
        <v>283</v>
      </c>
    </row>
    <row r="23" spans="3:7" x14ac:dyDescent="0.35">
      <c r="C23" t="s">
        <v>273</v>
      </c>
      <c r="D23" t="s">
        <v>274</v>
      </c>
      <c r="E23" t="s">
        <v>46</v>
      </c>
      <c r="F23" t="s">
        <v>289</v>
      </c>
      <c r="G23" t="s">
        <v>283</v>
      </c>
    </row>
    <row r="24" spans="3:7" x14ac:dyDescent="0.35">
      <c r="C24" t="s">
        <v>275</v>
      </c>
      <c r="D24" t="s">
        <v>276</v>
      </c>
      <c r="E24" t="s">
        <v>43</v>
      </c>
      <c r="F24" t="s">
        <v>290</v>
      </c>
      <c r="G24" t="s">
        <v>283</v>
      </c>
    </row>
    <row r="25" spans="3:7" x14ac:dyDescent="0.35">
      <c r="C25" t="s">
        <v>277</v>
      </c>
      <c r="D25" t="s">
        <v>278</v>
      </c>
      <c r="E25" t="s">
        <v>47</v>
      </c>
      <c r="F25" t="s">
        <v>291</v>
      </c>
      <c r="G25" t="s">
        <v>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81DC-A456-493A-893B-3E055349EB09}">
  <dimension ref="A1:N16"/>
  <sheetViews>
    <sheetView workbookViewId="0">
      <selection activeCell="N2" sqref="N2"/>
    </sheetView>
  </sheetViews>
  <sheetFormatPr defaultRowHeight="14.5" x14ac:dyDescent="0.35"/>
  <cols>
    <col min="6" max="6" width="10" bestFit="1" customWidth="1"/>
  </cols>
  <sheetData>
    <row r="1" spans="1:14" x14ac:dyDescent="0.35"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14" x14ac:dyDescent="0.35">
      <c r="A2" t="s">
        <v>292</v>
      </c>
      <c r="B2">
        <v>78532</v>
      </c>
      <c r="C2">
        <v>85328</v>
      </c>
      <c r="D2">
        <v>69858</v>
      </c>
      <c r="E2">
        <v>74185</v>
      </c>
      <c r="F2">
        <f>SUM(B2:E2)</f>
        <v>307903</v>
      </c>
      <c r="J2" t="s">
        <v>314</v>
      </c>
      <c r="K2" t="s">
        <v>322</v>
      </c>
      <c r="N2" t="s">
        <v>10</v>
      </c>
    </row>
    <row r="3" spans="1:14" x14ac:dyDescent="0.35">
      <c r="A3" t="s">
        <v>293</v>
      </c>
      <c r="J3" t="s">
        <v>315</v>
      </c>
      <c r="K3" t="s">
        <v>6</v>
      </c>
    </row>
    <row r="4" spans="1:14" x14ac:dyDescent="0.35">
      <c r="A4" t="s">
        <v>294</v>
      </c>
      <c r="J4" t="s">
        <v>316</v>
      </c>
      <c r="K4" t="s">
        <v>7</v>
      </c>
    </row>
    <row r="5" spans="1:14" x14ac:dyDescent="0.35">
      <c r="A5" t="s">
        <v>295</v>
      </c>
      <c r="J5" t="s">
        <v>317</v>
      </c>
      <c r="K5" t="s">
        <v>8</v>
      </c>
    </row>
    <row r="6" spans="1:14" x14ac:dyDescent="0.35">
      <c r="A6" t="s">
        <v>296</v>
      </c>
      <c r="J6" t="s">
        <v>318</v>
      </c>
      <c r="K6" t="s">
        <v>9</v>
      </c>
    </row>
    <row r="7" spans="1:14" x14ac:dyDescent="0.35">
      <c r="J7" t="s">
        <v>319</v>
      </c>
      <c r="K7" t="s">
        <v>10</v>
      </c>
    </row>
    <row r="8" spans="1:14" ht="18.5" x14ac:dyDescent="0.45">
      <c r="B8" s="49" t="s">
        <v>302</v>
      </c>
      <c r="C8" s="49"/>
      <c r="J8" t="s">
        <v>320</v>
      </c>
      <c r="K8" t="s">
        <v>11</v>
      </c>
    </row>
    <row r="9" spans="1:14" ht="18.5" x14ac:dyDescent="0.45">
      <c r="B9" s="49"/>
      <c r="C9" s="49"/>
      <c r="J9" t="s">
        <v>321</v>
      </c>
      <c r="K9" t="s">
        <v>323</v>
      </c>
    </row>
    <row r="10" spans="1:14" x14ac:dyDescent="0.35">
      <c r="K10" t="s">
        <v>324</v>
      </c>
    </row>
    <row r="11" spans="1:14" x14ac:dyDescent="0.35">
      <c r="A11" t="s">
        <v>130</v>
      </c>
      <c r="B11" t="s">
        <v>303</v>
      </c>
      <c r="C11" t="s">
        <v>304</v>
      </c>
      <c r="D11" t="s">
        <v>305</v>
      </c>
      <c r="E11" t="s">
        <v>306</v>
      </c>
      <c r="F11" t="s">
        <v>307</v>
      </c>
      <c r="G11" t="s">
        <v>313</v>
      </c>
      <c r="K11" t="s">
        <v>325</v>
      </c>
    </row>
    <row r="12" spans="1:14" x14ac:dyDescent="0.35">
      <c r="A12" t="s">
        <v>308</v>
      </c>
      <c r="B12">
        <v>67</v>
      </c>
      <c r="C12">
        <v>76</v>
      </c>
      <c r="D12">
        <v>87</v>
      </c>
      <c r="E12">
        <v>67</v>
      </c>
      <c r="F12">
        <v>76</v>
      </c>
      <c r="G12">
        <f>SUM(B12:F12)</f>
        <v>373</v>
      </c>
      <c r="K12" t="s">
        <v>326</v>
      </c>
    </row>
    <row r="13" spans="1:14" x14ac:dyDescent="0.35">
      <c r="A13" t="s">
        <v>309</v>
      </c>
      <c r="B13">
        <v>68</v>
      </c>
      <c r="C13">
        <v>70</v>
      </c>
      <c r="D13">
        <v>87</v>
      </c>
      <c r="E13">
        <v>43</v>
      </c>
      <c r="F13">
        <v>23</v>
      </c>
      <c r="G13">
        <f t="shared" ref="G13:G16" si="0">SUM(B13:F13)</f>
        <v>291</v>
      </c>
      <c r="K13" t="s">
        <v>327</v>
      </c>
    </row>
    <row r="14" spans="1:14" x14ac:dyDescent="0.35">
      <c r="A14" t="s">
        <v>310</v>
      </c>
      <c r="B14">
        <v>56</v>
      </c>
      <c r="C14">
        <v>45</v>
      </c>
      <c r="D14">
        <v>52</v>
      </c>
      <c r="E14">
        <v>65</v>
      </c>
      <c r="F14">
        <v>32</v>
      </c>
      <c r="G14">
        <f t="shared" si="0"/>
        <v>250</v>
      </c>
      <c r="K14" t="s">
        <v>328</v>
      </c>
    </row>
    <row r="15" spans="1:14" x14ac:dyDescent="0.35">
      <c r="A15" t="s">
        <v>311</v>
      </c>
      <c r="B15">
        <v>76</v>
      </c>
      <c r="C15">
        <v>87</v>
      </c>
      <c r="D15">
        <v>92</v>
      </c>
      <c r="E15">
        <v>45</v>
      </c>
      <c r="F15">
        <v>34</v>
      </c>
      <c r="G15">
        <f t="shared" si="0"/>
        <v>334</v>
      </c>
    </row>
    <row r="16" spans="1:14" x14ac:dyDescent="0.35">
      <c r="A16" t="s">
        <v>312</v>
      </c>
      <c r="B16">
        <v>23</v>
      </c>
      <c r="C16">
        <v>65</v>
      </c>
      <c r="D16">
        <v>87</v>
      </c>
      <c r="E16">
        <v>45</v>
      </c>
      <c r="F16">
        <v>34</v>
      </c>
      <c r="G16">
        <f t="shared" si="0"/>
        <v>254</v>
      </c>
    </row>
  </sheetData>
  <phoneticPr fontId="3" type="noConversion"/>
  <dataValidations count="1">
    <dataValidation type="list" allowBlank="1" showInputMessage="1" showErrorMessage="1" sqref="N2" xr:uid="{7EE16F2E-3955-431B-A770-98C00E13130F}">
      <formula1>$K$3:$K$14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5932-C876-4700-9247-3896E76C8F91}">
  <dimension ref="A1:H23"/>
  <sheetViews>
    <sheetView workbookViewId="0">
      <selection activeCell="B16" sqref="B16"/>
    </sheetView>
  </sheetViews>
  <sheetFormatPr defaultRowHeight="14.5" x14ac:dyDescent="0.35"/>
  <cols>
    <col min="6" max="7" width="9.6328125" bestFit="1" customWidth="1"/>
  </cols>
  <sheetData>
    <row r="1" spans="1:8" x14ac:dyDescent="0.35">
      <c r="A1" s="4" t="s">
        <v>130</v>
      </c>
      <c r="B1" s="4" t="s">
        <v>131</v>
      </c>
      <c r="C1" s="4" t="s">
        <v>132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</row>
    <row r="2" spans="1:8" x14ac:dyDescent="0.35">
      <c r="A2" t="s">
        <v>138</v>
      </c>
      <c r="B2" t="s">
        <v>139</v>
      </c>
      <c r="C2">
        <v>16</v>
      </c>
      <c r="D2">
        <v>10</v>
      </c>
      <c r="E2" t="s">
        <v>140</v>
      </c>
      <c r="F2">
        <v>84</v>
      </c>
      <c r="G2">
        <v>79</v>
      </c>
      <c r="H2">
        <v>81</v>
      </c>
    </row>
    <row r="3" spans="1:8" x14ac:dyDescent="0.35">
      <c r="A3" t="s">
        <v>141</v>
      </c>
      <c r="B3" t="s">
        <v>139</v>
      </c>
      <c r="C3">
        <v>11</v>
      </c>
      <c r="D3">
        <v>5</v>
      </c>
      <c r="E3" t="s">
        <v>142</v>
      </c>
      <c r="F3">
        <v>82</v>
      </c>
      <c r="G3">
        <v>83</v>
      </c>
      <c r="H3">
        <v>91</v>
      </c>
    </row>
    <row r="4" spans="1:8" x14ac:dyDescent="0.35">
      <c r="A4" t="s">
        <v>143</v>
      </c>
      <c r="B4" t="s">
        <v>144</v>
      </c>
      <c r="C4">
        <v>15</v>
      </c>
      <c r="D4">
        <v>8</v>
      </c>
      <c r="E4" t="s">
        <v>145</v>
      </c>
      <c r="F4">
        <v>81</v>
      </c>
      <c r="G4">
        <v>78</v>
      </c>
      <c r="H4">
        <v>88</v>
      </c>
    </row>
    <row r="5" spans="1:8" x14ac:dyDescent="0.35">
      <c r="A5" t="s">
        <v>146</v>
      </c>
      <c r="B5" t="s">
        <v>139</v>
      </c>
      <c r="C5">
        <v>14</v>
      </c>
      <c r="D5">
        <v>8</v>
      </c>
      <c r="E5" t="s">
        <v>140</v>
      </c>
      <c r="F5">
        <v>70</v>
      </c>
      <c r="G5">
        <v>75</v>
      </c>
      <c r="H5">
        <v>79</v>
      </c>
    </row>
    <row r="6" spans="1:8" x14ac:dyDescent="0.35">
      <c r="A6" t="s">
        <v>147</v>
      </c>
      <c r="B6" t="s">
        <v>144</v>
      </c>
      <c r="C6">
        <v>16</v>
      </c>
      <c r="D6">
        <v>10</v>
      </c>
      <c r="E6" t="s">
        <v>148</v>
      </c>
      <c r="F6">
        <v>88</v>
      </c>
      <c r="G6">
        <v>92</v>
      </c>
      <c r="H6">
        <v>96</v>
      </c>
    </row>
    <row r="7" spans="1:8" x14ac:dyDescent="0.35">
      <c r="A7" t="s">
        <v>149</v>
      </c>
      <c r="B7" t="s">
        <v>139</v>
      </c>
      <c r="C7">
        <v>16</v>
      </c>
      <c r="D7">
        <v>10</v>
      </c>
      <c r="E7" t="s">
        <v>140</v>
      </c>
      <c r="F7">
        <v>82</v>
      </c>
      <c r="G7">
        <v>81</v>
      </c>
      <c r="H7">
        <v>80</v>
      </c>
    </row>
    <row r="8" spans="1:8" x14ac:dyDescent="0.35">
      <c r="A8" t="s">
        <v>150</v>
      </c>
      <c r="B8" t="s">
        <v>144</v>
      </c>
      <c r="C8">
        <v>14</v>
      </c>
      <c r="D8">
        <v>8</v>
      </c>
      <c r="E8" t="s">
        <v>142</v>
      </c>
      <c r="F8">
        <v>90</v>
      </c>
      <c r="G8">
        <v>86</v>
      </c>
      <c r="H8">
        <v>89</v>
      </c>
    </row>
    <row r="9" spans="1:8" x14ac:dyDescent="0.35">
      <c r="A9" t="s">
        <v>151</v>
      </c>
      <c r="B9" t="s">
        <v>139</v>
      </c>
      <c r="C9">
        <v>15</v>
      </c>
      <c r="D9">
        <v>9</v>
      </c>
      <c r="E9" t="s">
        <v>148</v>
      </c>
      <c r="F9">
        <v>87</v>
      </c>
      <c r="G9">
        <v>89</v>
      </c>
      <c r="H9">
        <v>96</v>
      </c>
    </row>
    <row r="10" spans="1:8" x14ac:dyDescent="0.35">
      <c r="A10" t="s">
        <v>152</v>
      </c>
      <c r="B10" t="s">
        <v>144</v>
      </c>
      <c r="C10">
        <v>17</v>
      </c>
      <c r="D10">
        <v>10</v>
      </c>
      <c r="E10" t="s">
        <v>142</v>
      </c>
      <c r="F10">
        <v>70</v>
      </c>
      <c r="G10">
        <v>90</v>
      </c>
      <c r="H10">
        <v>92</v>
      </c>
    </row>
    <row r="11" spans="1:8" x14ac:dyDescent="0.35">
      <c r="A11" t="s">
        <v>153</v>
      </c>
      <c r="B11" t="s">
        <v>139</v>
      </c>
      <c r="C11">
        <v>12</v>
      </c>
      <c r="D11">
        <v>7</v>
      </c>
      <c r="E11" t="s">
        <v>145</v>
      </c>
      <c r="F11">
        <v>86</v>
      </c>
      <c r="G11">
        <v>92</v>
      </c>
      <c r="H11">
        <v>89</v>
      </c>
    </row>
    <row r="12" spans="1:8" x14ac:dyDescent="0.35">
      <c r="A12" t="s">
        <v>154</v>
      </c>
      <c r="B12" t="s">
        <v>139</v>
      </c>
      <c r="C12">
        <v>11</v>
      </c>
      <c r="D12">
        <v>6</v>
      </c>
      <c r="E12" t="s">
        <v>148</v>
      </c>
      <c r="F12">
        <v>91</v>
      </c>
      <c r="G12">
        <v>81</v>
      </c>
      <c r="H12">
        <v>94</v>
      </c>
    </row>
    <row r="13" spans="1:8" x14ac:dyDescent="0.35">
      <c r="A13" t="s">
        <v>155</v>
      </c>
      <c r="B13" t="s">
        <v>139</v>
      </c>
      <c r="C13">
        <v>16</v>
      </c>
      <c r="D13">
        <v>10</v>
      </c>
      <c r="E13" t="s">
        <v>148</v>
      </c>
      <c r="F13">
        <v>86</v>
      </c>
      <c r="G13">
        <v>81</v>
      </c>
      <c r="H13">
        <v>77</v>
      </c>
    </row>
    <row r="14" spans="1:8" x14ac:dyDescent="0.35">
      <c r="A14" t="s">
        <v>156</v>
      </c>
      <c r="B14" t="s">
        <v>139</v>
      </c>
      <c r="C14">
        <v>15</v>
      </c>
      <c r="D14">
        <v>9</v>
      </c>
      <c r="E14" t="s">
        <v>148</v>
      </c>
      <c r="F14">
        <v>87</v>
      </c>
      <c r="G14">
        <v>89</v>
      </c>
      <c r="H14">
        <v>95</v>
      </c>
    </row>
    <row r="15" spans="1:8" x14ac:dyDescent="0.35">
      <c r="A15" t="s">
        <v>157</v>
      </c>
      <c r="B15" t="s">
        <v>144</v>
      </c>
      <c r="C15">
        <v>15</v>
      </c>
      <c r="D15">
        <v>8</v>
      </c>
      <c r="E15" t="s">
        <v>142</v>
      </c>
      <c r="F15">
        <v>81</v>
      </c>
      <c r="G15">
        <v>90</v>
      </c>
      <c r="H15">
        <v>95</v>
      </c>
    </row>
    <row r="16" spans="1:8" x14ac:dyDescent="0.35">
      <c r="A16" t="s">
        <v>158</v>
      </c>
      <c r="B16" t="s">
        <v>144</v>
      </c>
      <c r="C16">
        <v>17</v>
      </c>
      <c r="D16">
        <v>10</v>
      </c>
      <c r="E16" t="s">
        <v>142</v>
      </c>
      <c r="F16">
        <v>70</v>
      </c>
      <c r="G16">
        <v>90</v>
      </c>
      <c r="H16">
        <v>92</v>
      </c>
    </row>
    <row r="17" spans="1:8" x14ac:dyDescent="0.35">
      <c r="A17" t="s">
        <v>159</v>
      </c>
      <c r="B17" t="s">
        <v>144</v>
      </c>
      <c r="C17">
        <v>12</v>
      </c>
      <c r="D17">
        <v>7</v>
      </c>
      <c r="E17" t="s">
        <v>145</v>
      </c>
      <c r="F17">
        <v>86</v>
      </c>
      <c r="G17">
        <v>92</v>
      </c>
      <c r="H17">
        <v>89</v>
      </c>
    </row>
    <row r="18" spans="1:8" x14ac:dyDescent="0.35">
      <c r="A18" t="s">
        <v>160</v>
      </c>
      <c r="B18" t="s">
        <v>144</v>
      </c>
      <c r="C18">
        <v>16</v>
      </c>
      <c r="D18">
        <v>10</v>
      </c>
      <c r="E18" t="s">
        <v>145</v>
      </c>
      <c r="F18">
        <v>81</v>
      </c>
      <c r="G18">
        <v>80</v>
      </c>
      <c r="H18">
        <v>87</v>
      </c>
    </row>
    <row r="19" spans="1:8" x14ac:dyDescent="0.35">
      <c r="A19" t="s">
        <v>161</v>
      </c>
      <c r="B19" t="s">
        <v>144</v>
      </c>
      <c r="C19">
        <v>16</v>
      </c>
      <c r="D19">
        <v>10</v>
      </c>
      <c r="E19" t="s">
        <v>145</v>
      </c>
      <c r="F19">
        <v>81</v>
      </c>
      <c r="G19">
        <v>80</v>
      </c>
      <c r="H19">
        <v>87</v>
      </c>
    </row>
    <row r="20" spans="1:8" x14ac:dyDescent="0.35">
      <c r="A20" t="s">
        <v>162</v>
      </c>
      <c r="B20" t="s">
        <v>139</v>
      </c>
      <c r="C20">
        <v>15</v>
      </c>
      <c r="D20">
        <v>9</v>
      </c>
      <c r="E20" t="s">
        <v>142</v>
      </c>
      <c r="F20">
        <v>87</v>
      </c>
      <c r="G20">
        <v>89</v>
      </c>
      <c r="H20">
        <v>95</v>
      </c>
    </row>
    <row r="21" spans="1:8" x14ac:dyDescent="0.35">
      <c r="A21" t="s">
        <v>163</v>
      </c>
      <c r="B21" t="s">
        <v>144</v>
      </c>
      <c r="C21">
        <v>11</v>
      </c>
      <c r="D21">
        <v>6</v>
      </c>
      <c r="E21" t="s">
        <v>142</v>
      </c>
      <c r="F21">
        <v>88</v>
      </c>
      <c r="G21">
        <v>90</v>
      </c>
      <c r="H21">
        <v>92</v>
      </c>
    </row>
    <row r="22" spans="1:8" x14ac:dyDescent="0.35">
      <c r="A22" t="s">
        <v>164</v>
      </c>
      <c r="B22" t="s">
        <v>144</v>
      </c>
      <c r="C22">
        <v>16</v>
      </c>
      <c r="D22">
        <v>10</v>
      </c>
      <c r="E22" t="s">
        <v>140</v>
      </c>
      <c r="F22">
        <v>70</v>
      </c>
      <c r="G22">
        <v>87</v>
      </c>
      <c r="H22">
        <v>85</v>
      </c>
    </row>
    <row r="23" spans="1:8" x14ac:dyDescent="0.35">
      <c r="A23" t="s">
        <v>165</v>
      </c>
      <c r="B23" t="s">
        <v>144</v>
      </c>
      <c r="C23">
        <v>14</v>
      </c>
      <c r="D23">
        <v>8</v>
      </c>
      <c r="E23" t="s">
        <v>148</v>
      </c>
      <c r="F23">
        <v>91</v>
      </c>
      <c r="G23">
        <v>96</v>
      </c>
      <c r="H23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CFEF-011B-4526-A696-556888B7D631}">
  <dimension ref="A1:F14"/>
  <sheetViews>
    <sheetView workbookViewId="0">
      <selection sqref="A1:F14"/>
    </sheetView>
  </sheetViews>
  <sheetFormatPr defaultRowHeight="14.5" x14ac:dyDescent="0.35"/>
  <cols>
    <col min="2" max="2" width="12" bestFit="1" customWidth="1"/>
    <col min="3" max="3" width="18.81640625" bestFit="1" customWidth="1"/>
  </cols>
  <sheetData>
    <row r="1" spans="1:6" x14ac:dyDescent="0.35">
      <c r="A1" s="4" t="s">
        <v>110</v>
      </c>
      <c r="B1" s="4" t="s">
        <v>111</v>
      </c>
      <c r="C1" s="4" t="s">
        <v>112</v>
      </c>
      <c r="D1" s="4" t="s">
        <v>113</v>
      </c>
      <c r="E1" t="s">
        <v>114</v>
      </c>
      <c r="F1" t="s">
        <v>116</v>
      </c>
    </row>
    <row r="2" spans="1:6" x14ac:dyDescent="0.35">
      <c r="A2">
        <v>3427</v>
      </c>
      <c r="B2" t="s">
        <v>84</v>
      </c>
      <c r="C2" t="s">
        <v>98</v>
      </c>
      <c r="D2" t="s">
        <v>107</v>
      </c>
      <c r="E2">
        <v>23</v>
      </c>
      <c r="F2">
        <v>54000</v>
      </c>
    </row>
    <row r="3" spans="1:6" x14ac:dyDescent="0.35">
      <c r="A3">
        <v>3428</v>
      </c>
      <c r="B3" t="s">
        <v>85</v>
      </c>
      <c r="C3" t="s">
        <v>99</v>
      </c>
      <c r="D3" t="s">
        <v>108</v>
      </c>
      <c r="E3">
        <v>43</v>
      </c>
      <c r="F3">
        <v>45000</v>
      </c>
    </row>
    <row r="4" spans="1:6" x14ac:dyDescent="0.35">
      <c r="A4">
        <v>3429</v>
      </c>
      <c r="B4" t="s">
        <v>86</v>
      </c>
      <c r="C4" t="s">
        <v>100</v>
      </c>
      <c r="D4" t="s">
        <v>109</v>
      </c>
      <c r="E4">
        <v>13</v>
      </c>
      <c r="F4">
        <v>45000</v>
      </c>
    </row>
    <row r="5" spans="1:6" x14ac:dyDescent="0.35">
      <c r="A5">
        <v>3430</v>
      </c>
      <c r="B5" t="s">
        <v>87</v>
      </c>
      <c r="C5" t="s">
        <v>98</v>
      </c>
      <c r="D5" t="s">
        <v>108</v>
      </c>
      <c r="E5">
        <v>50</v>
      </c>
      <c r="F5">
        <v>45000</v>
      </c>
    </row>
    <row r="6" spans="1:6" x14ac:dyDescent="0.35">
      <c r="A6">
        <v>3431</v>
      </c>
      <c r="B6" t="s">
        <v>88</v>
      </c>
      <c r="C6" t="s">
        <v>101</v>
      </c>
      <c r="E6">
        <v>43</v>
      </c>
      <c r="F6">
        <v>45000</v>
      </c>
    </row>
    <row r="7" spans="1:6" x14ac:dyDescent="0.35">
      <c r="A7">
        <v>3432</v>
      </c>
      <c r="B7" t="s">
        <v>89</v>
      </c>
      <c r="C7" t="s">
        <v>102</v>
      </c>
      <c r="D7" t="s">
        <v>109</v>
      </c>
      <c r="E7">
        <v>12</v>
      </c>
      <c r="F7">
        <v>45000</v>
      </c>
    </row>
    <row r="8" spans="1:6" x14ac:dyDescent="0.35">
      <c r="A8">
        <v>3433</v>
      </c>
      <c r="B8" t="s">
        <v>90</v>
      </c>
      <c r="C8" t="s">
        <v>103</v>
      </c>
      <c r="E8">
        <v>23</v>
      </c>
      <c r="F8">
        <v>45000</v>
      </c>
    </row>
    <row r="9" spans="1:6" x14ac:dyDescent="0.35">
      <c r="A9">
        <v>3434</v>
      </c>
      <c r="B9" t="s">
        <v>91</v>
      </c>
      <c r="C9" t="s">
        <v>104</v>
      </c>
      <c r="D9" t="s">
        <v>107</v>
      </c>
      <c r="E9">
        <v>54</v>
      </c>
      <c r="F9">
        <v>45000</v>
      </c>
    </row>
    <row r="10" spans="1:6" x14ac:dyDescent="0.35">
      <c r="A10">
        <v>3435</v>
      </c>
      <c r="B10" t="s">
        <v>92</v>
      </c>
      <c r="C10" t="s">
        <v>105</v>
      </c>
      <c r="D10" t="s">
        <v>109</v>
      </c>
      <c r="E10">
        <v>64</v>
      </c>
      <c r="F10">
        <v>45000</v>
      </c>
    </row>
    <row r="11" spans="1:6" x14ac:dyDescent="0.35">
      <c r="A11">
        <v>3436</v>
      </c>
      <c r="B11" t="s">
        <v>93</v>
      </c>
      <c r="C11" t="s">
        <v>104</v>
      </c>
      <c r="D11" t="s">
        <v>109</v>
      </c>
      <c r="E11">
        <v>34</v>
      </c>
      <c r="F11">
        <v>45000</v>
      </c>
    </row>
    <row r="12" spans="1:6" x14ac:dyDescent="0.35">
      <c r="A12">
        <v>3437</v>
      </c>
      <c r="B12" t="s">
        <v>94</v>
      </c>
      <c r="C12" t="s">
        <v>102</v>
      </c>
      <c r="D12" t="s">
        <v>109</v>
      </c>
      <c r="E12">
        <v>54</v>
      </c>
      <c r="F12">
        <v>45000</v>
      </c>
    </row>
    <row r="13" spans="1:6" x14ac:dyDescent="0.35">
      <c r="A13">
        <v>3438</v>
      </c>
      <c r="B13" t="s">
        <v>95</v>
      </c>
      <c r="C13" t="s">
        <v>101</v>
      </c>
      <c r="D13" t="s">
        <v>107</v>
      </c>
      <c r="E13">
        <v>51</v>
      </c>
      <c r="F13">
        <v>45000</v>
      </c>
    </row>
    <row r="14" spans="1:6" x14ac:dyDescent="0.35">
      <c r="A14">
        <v>3439</v>
      </c>
      <c r="B14" t="s">
        <v>96</v>
      </c>
      <c r="C14" t="s">
        <v>106</v>
      </c>
      <c r="D14" t="s">
        <v>108</v>
      </c>
      <c r="E14">
        <v>21</v>
      </c>
      <c r="F14">
        <v>45000</v>
      </c>
    </row>
  </sheetData>
  <conditionalFormatting sqref="B2:D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:F1048576">
    <cfRule type="cellIs" dxfId="1" priority="3" operator="greaterThan">
      <formula>40000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8638-1122-40A4-B117-E0C74351140E}">
  <dimension ref="A1:F15"/>
  <sheetViews>
    <sheetView workbookViewId="0">
      <selection activeCell="F5" sqref="F5"/>
    </sheetView>
  </sheetViews>
  <sheetFormatPr defaultRowHeight="14.5" x14ac:dyDescent="0.35"/>
  <cols>
    <col min="2" max="2" width="12" bestFit="1" customWidth="1"/>
    <col min="3" max="3" width="18.81640625" bestFit="1" customWidth="1"/>
  </cols>
  <sheetData>
    <row r="1" spans="1:6" x14ac:dyDescent="0.35">
      <c r="A1" s="4" t="s">
        <v>110</v>
      </c>
      <c r="B1" s="4" t="s">
        <v>111</v>
      </c>
      <c r="C1" s="4" t="s">
        <v>112</v>
      </c>
      <c r="D1" s="4" t="s">
        <v>113</v>
      </c>
      <c r="E1" t="s">
        <v>114</v>
      </c>
      <c r="F1" t="s">
        <v>116</v>
      </c>
    </row>
    <row r="2" spans="1:6" x14ac:dyDescent="0.35">
      <c r="A2">
        <v>3427</v>
      </c>
      <c r="B2" t="s">
        <v>84</v>
      </c>
      <c r="C2" t="s">
        <v>98</v>
      </c>
      <c r="D2" t="s">
        <v>107</v>
      </c>
      <c r="E2">
        <v>23</v>
      </c>
      <c r="F2">
        <v>54000</v>
      </c>
    </row>
    <row r="3" spans="1:6" x14ac:dyDescent="0.35">
      <c r="A3">
        <v>3428</v>
      </c>
      <c r="B3" t="s">
        <v>85</v>
      </c>
      <c r="C3" t="s">
        <v>99</v>
      </c>
      <c r="D3" t="s">
        <v>108</v>
      </c>
      <c r="E3">
        <v>43</v>
      </c>
      <c r="F3">
        <v>45000</v>
      </c>
    </row>
    <row r="4" spans="1:6" x14ac:dyDescent="0.35">
      <c r="A4">
        <v>3429</v>
      </c>
      <c r="B4" t="s">
        <v>86</v>
      </c>
      <c r="C4" t="s">
        <v>100</v>
      </c>
      <c r="D4" t="s">
        <v>109</v>
      </c>
      <c r="E4">
        <v>13</v>
      </c>
      <c r="F4">
        <v>45000</v>
      </c>
    </row>
    <row r="5" spans="1:6" x14ac:dyDescent="0.35">
      <c r="A5">
        <v>3430</v>
      </c>
      <c r="B5" t="s">
        <v>87</v>
      </c>
      <c r="C5" t="s">
        <v>98</v>
      </c>
      <c r="D5" t="s">
        <v>108</v>
      </c>
      <c r="E5">
        <v>50</v>
      </c>
      <c r="F5">
        <v>45000</v>
      </c>
    </row>
    <row r="6" spans="1:6" x14ac:dyDescent="0.35">
      <c r="A6">
        <v>3431</v>
      </c>
      <c r="B6" t="s">
        <v>88</v>
      </c>
      <c r="C6" t="s">
        <v>101</v>
      </c>
      <c r="E6">
        <v>43</v>
      </c>
      <c r="F6">
        <v>45000</v>
      </c>
    </row>
    <row r="7" spans="1:6" x14ac:dyDescent="0.35">
      <c r="A7">
        <v>3432</v>
      </c>
      <c r="B7" t="s">
        <v>89</v>
      </c>
      <c r="C7" t="s">
        <v>102</v>
      </c>
      <c r="D7" t="s">
        <v>109</v>
      </c>
      <c r="E7">
        <v>12</v>
      </c>
      <c r="F7">
        <v>45000</v>
      </c>
    </row>
    <row r="8" spans="1:6" x14ac:dyDescent="0.35">
      <c r="A8">
        <v>3433</v>
      </c>
      <c r="B8" t="s">
        <v>90</v>
      </c>
      <c r="C8" t="s">
        <v>103</v>
      </c>
      <c r="E8">
        <v>23</v>
      </c>
      <c r="F8">
        <v>45000</v>
      </c>
    </row>
    <row r="9" spans="1:6" x14ac:dyDescent="0.35">
      <c r="A9">
        <v>3434</v>
      </c>
      <c r="B9" t="s">
        <v>91</v>
      </c>
      <c r="C9" t="s">
        <v>104</v>
      </c>
      <c r="D9" t="s">
        <v>107</v>
      </c>
      <c r="E9">
        <v>54</v>
      </c>
      <c r="F9">
        <v>45000</v>
      </c>
    </row>
    <row r="10" spans="1:6" x14ac:dyDescent="0.35">
      <c r="A10">
        <v>3435</v>
      </c>
      <c r="B10" t="s">
        <v>92</v>
      </c>
      <c r="C10" t="s">
        <v>105</v>
      </c>
      <c r="D10" t="s">
        <v>109</v>
      </c>
      <c r="E10">
        <v>64</v>
      </c>
      <c r="F10">
        <v>45000</v>
      </c>
    </row>
    <row r="11" spans="1:6" x14ac:dyDescent="0.35">
      <c r="A11">
        <v>3436</v>
      </c>
      <c r="B11" t="s">
        <v>93</v>
      </c>
      <c r="C11" t="s">
        <v>104</v>
      </c>
      <c r="D11" t="s">
        <v>109</v>
      </c>
      <c r="E11">
        <v>34</v>
      </c>
      <c r="F11">
        <v>45000</v>
      </c>
    </row>
    <row r="12" spans="1:6" x14ac:dyDescent="0.35">
      <c r="A12">
        <v>3437</v>
      </c>
      <c r="B12" t="s">
        <v>94</v>
      </c>
      <c r="C12" t="s">
        <v>102</v>
      </c>
      <c r="D12" t="s">
        <v>109</v>
      </c>
      <c r="E12">
        <v>54</v>
      </c>
      <c r="F12">
        <v>45000</v>
      </c>
    </row>
    <row r="13" spans="1:6" x14ac:dyDescent="0.35">
      <c r="A13">
        <v>3438</v>
      </c>
      <c r="B13" t="s">
        <v>95</v>
      </c>
      <c r="C13" t="s">
        <v>101</v>
      </c>
      <c r="D13" t="s">
        <v>107</v>
      </c>
      <c r="E13">
        <v>51</v>
      </c>
      <c r="F13">
        <v>45000</v>
      </c>
    </row>
    <row r="14" spans="1:6" x14ac:dyDescent="0.35">
      <c r="A14">
        <v>3439</v>
      </c>
      <c r="B14" t="s">
        <v>96</v>
      </c>
      <c r="C14" t="s">
        <v>106</v>
      </c>
      <c r="D14" t="s">
        <v>108</v>
      </c>
      <c r="E14">
        <v>21</v>
      </c>
      <c r="F14">
        <v>45000</v>
      </c>
    </row>
    <row r="15" spans="1:6" x14ac:dyDescent="0.35">
      <c r="F15">
        <v>59000</v>
      </c>
    </row>
  </sheetData>
  <conditionalFormatting sqref="B2:D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2">
    <dataValidation type="whole" allowBlank="1" showInputMessage="1" showErrorMessage="1" sqref="F1:F3 F5:F1048576" xr:uid="{F14AEDA5-0072-4E5F-952D-5DD4FF4B9891}">
      <formula1>20000</formula1>
      <formula2>60000</formula2>
    </dataValidation>
    <dataValidation type="whole" allowBlank="1" showInputMessage="1" showErrorMessage="1" promptTitle="salary limit" prompt="enter salary between 20k to 60k" sqref="F4" xr:uid="{2967BB07-3B72-48EF-8D23-5D802B12E517}">
      <formula1>20000</formula1>
      <formula2>60000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8182-BA08-4006-AB29-D857EA4780D1}">
  <dimension ref="A1:G15"/>
  <sheetViews>
    <sheetView tabSelected="1" workbookViewId="0">
      <selection activeCell="M15" sqref="M15"/>
    </sheetView>
  </sheetViews>
  <sheetFormatPr defaultRowHeight="14.5" x14ac:dyDescent="0.35"/>
  <cols>
    <col min="1" max="1" width="12" bestFit="1" customWidth="1"/>
    <col min="3" max="3" width="11.6328125" bestFit="1" customWidth="1"/>
    <col min="4" max="4" width="22.36328125" bestFit="1" customWidth="1"/>
    <col min="5" max="5" width="14.54296875" bestFit="1" customWidth="1"/>
    <col min="6" max="6" width="11.6328125" bestFit="1" customWidth="1"/>
  </cols>
  <sheetData>
    <row r="1" spans="1:7" x14ac:dyDescent="0.35">
      <c r="A1" t="s">
        <v>167</v>
      </c>
      <c r="B1" t="s">
        <v>168</v>
      </c>
      <c r="C1" t="s">
        <v>169</v>
      </c>
      <c r="D1" t="s">
        <v>186</v>
      </c>
      <c r="E1" t="s">
        <v>187</v>
      </c>
      <c r="F1" t="s">
        <v>188</v>
      </c>
      <c r="G1" t="s">
        <v>189</v>
      </c>
    </row>
    <row r="2" spans="1:7" x14ac:dyDescent="0.35">
      <c r="A2" t="s">
        <v>185</v>
      </c>
      <c r="B2" t="s">
        <v>173</v>
      </c>
      <c r="C2">
        <v>0</v>
      </c>
      <c r="D2" t="s">
        <v>194</v>
      </c>
      <c r="E2">
        <v>18.95</v>
      </c>
      <c r="F2">
        <v>5036.3</v>
      </c>
      <c r="G2" t="s">
        <v>193</v>
      </c>
    </row>
    <row r="3" spans="1:7" x14ac:dyDescent="0.35">
      <c r="A3" t="s">
        <v>178</v>
      </c>
      <c r="B3" t="s">
        <v>173</v>
      </c>
      <c r="C3">
        <v>0</v>
      </c>
      <c r="D3" t="s">
        <v>195</v>
      </c>
      <c r="E3">
        <v>29.75</v>
      </c>
      <c r="F3">
        <v>1949.4</v>
      </c>
      <c r="G3" t="s">
        <v>191</v>
      </c>
    </row>
    <row r="4" spans="1:7" x14ac:dyDescent="0.35">
      <c r="A4" t="s">
        <v>174</v>
      </c>
      <c r="B4" t="s">
        <v>173</v>
      </c>
      <c r="C4">
        <v>0</v>
      </c>
      <c r="D4" t="s">
        <v>192</v>
      </c>
      <c r="E4">
        <v>29.85</v>
      </c>
      <c r="F4">
        <v>108.15</v>
      </c>
      <c r="G4" t="s">
        <v>193</v>
      </c>
    </row>
    <row r="5" spans="1:7" x14ac:dyDescent="0.35">
      <c r="A5" t="s">
        <v>172</v>
      </c>
      <c r="B5" t="s">
        <v>173</v>
      </c>
      <c r="C5">
        <v>0</v>
      </c>
      <c r="D5" t="s">
        <v>192</v>
      </c>
      <c r="E5">
        <v>42.3</v>
      </c>
      <c r="F5">
        <v>1889.5</v>
      </c>
      <c r="G5" t="s">
        <v>191</v>
      </c>
    </row>
    <row r="6" spans="1:7" x14ac:dyDescent="0.35">
      <c r="A6" t="s">
        <v>181</v>
      </c>
      <c r="B6" t="s">
        <v>173</v>
      </c>
      <c r="C6">
        <v>0</v>
      </c>
      <c r="D6" t="s">
        <v>194</v>
      </c>
      <c r="E6">
        <v>49.95</v>
      </c>
      <c r="F6">
        <v>3487.95</v>
      </c>
      <c r="G6" t="s">
        <v>191</v>
      </c>
    </row>
    <row r="7" spans="1:7" x14ac:dyDescent="0.35">
      <c r="A7" t="s">
        <v>179</v>
      </c>
      <c r="B7" t="s">
        <v>171</v>
      </c>
      <c r="C7">
        <v>0</v>
      </c>
      <c r="D7" t="s">
        <v>192</v>
      </c>
      <c r="E7">
        <v>53.85</v>
      </c>
      <c r="F7">
        <v>301.89999999999998</v>
      </c>
      <c r="G7" t="s">
        <v>191</v>
      </c>
    </row>
    <row r="8" spans="1:7" x14ac:dyDescent="0.35">
      <c r="A8" t="s">
        <v>183</v>
      </c>
      <c r="B8" t="s">
        <v>173</v>
      </c>
      <c r="C8">
        <v>0</v>
      </c>
      <c r="D8" t="s">
        <v>195</v>
      </c>
      <c r="E8">
        <v>56.15</v>
      </c>
      <c r="F8">
        <v>326.8</v>
      </c>
      <c r="G8" t="s">
        <v>191</v>
      </c>
    </row>
    <row r="9" spans="1:7" x14ac:dyDescent="0.35">
      <c r="A9" t="s">
        <v>170</v>
      </c>
      <c r="B9" t="s">
        <v>171</v>
      </c>
      <c r="C9">
        <v>0</v>
      </c>
      <c r="D9" t="s">
        <v>190</v>
      </c>
      <c r="E9">
        <v>56.95</v>
      </c>
      <c r="F9">
        <v>29.85</v>
      </c>
      <c r="G9" t="s">
        <v>191</v>
      </c>
    </row>
    <row r="10" spans="1:7" x14ac:dyDescent="0.35">
      <c r="A10" t="s">
        <v>175</v>
      </c>
      <c r="B10" t="s">
        <v>173</v>
      </c>
      <c r="C10">
        <v>0</v>
      </c>
      <c r="D10" t="s">
        <v>194</v>
      </c>
      <c r="E10">
        <v>70.7</v>
      </c>
      <c r="F10">
        <v>1840.75</v>
      </c>
      <c r="G10" t="s">
        <v>191</v>
      </c>
    </row>
    <row r="11" spans="1:7" x14ac:dyDescent="0.35">
      <c r="A11" t="s">
        <v>180</v>
      </c>
      <c r="B11" t="s">
        <v>171</v>
      </c>
      <c r="C11">
        <v>0</v>
      </c>
      <c r="D11" t="s">
        <v>190</v>
      </c>
      <c r="E11">
        <v>89.1</v>
      </c>
      <c r="F11">
        <v>3046.05</v>
      </c>
      <c r="G11" t="s">
        <v>193</v>
      </c>
    </row>
    <row r="12" spans="1:7" x14ac:dyDescent="0.35">
      <c r="A12" t="s">
        <v>184</v>
      </c>
      <c r="B12" t="s">
        <v>173</v>
      </c>
      <c r="C12">
        <v>0</v>
      </c>
      <c r="D12" t="s">
        <v>195</v>
      </c>
      <c r="E12">
        <v>99.65</v>
      </c>
      <c r="F12">
        <v>5681.1</v>
      </c>
      <c r="G12" t="s">
        <v>191</v>
      </c>
    </row>
    <row r="13" spans="1:7" x14ac:dyDescent="0.35">
      <c r="A13" t="s">
        <v>176</v>
      </c>
      <c r="B13" t="s">
        <v>171</v>
      </c>
      <c r="C13">
        <v>0</v>
      </c>
      <c r="D13" t="s">
        <v>190</v>
      </c>
      <c r="E13">
        <v>100.35</v>
      </c>
      <c r="F13">
        <v>151.65</v>
      </c>
      <c r="G13" t="s">
        <v>193</v>
      </c>
    </row>
    <row r="14" spans="1:7" x14ac:dyDescent="0.35">
      <c r="A14" t="s">
        <v>177</v>
      </c>
      <c r="B14" t="s">
        <v>171</v>
      </c>
      <c r="C14">
        <v>0</v>
      </c>
      <c r="D14" t="s">
        <v>190</v>
      </c>
      <c r="E14">
        <v>103.7</v>
      </c>
      <c r="F14">
        <v>820.5</v>
      </c>
      <c r="G14" t="s">
        <v>193</v>
      </c>
    </row>
    <row r="15" spans="1:7" x14ac:dyDescent="0.35">
      <c r="A15" t="s">
        <v>182</v>
      </c>
      <c r="B15" t="s">
        <v>173</v>
      </c>
      <c r="C15">
        <v>0</v>
      </c>
      <c r="D15" t="s">
        <v>192</v>
      </c>
      <c r="E15">
        <v>104.8</v>
      </c>
      <c r="F15">
        <v>587.45000000000005</v>
      </c>
      <c r="G15" t="s">
        <v>191</v>
      </c>
    </row>
  </sheetData>
  <autoFilter ref="A1:G15" xr:uid="{A9618182-BA08-4006-AB29-D857EA4780D1}"/>
  <sortState xmlns:xlrd2="http://schemas.microsoft.com/office/spreadsheetml/2017/richdata2" ref="A2:G15">
    <sortCondition sortBy="cellColor" ref="A2:A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4DF0-AACB-453B-829C-657CDA92D274}">
  <dimension ref="A1:M21"/>
  <sheetViews>
    <sheetView topLeftCell="A6" workbookViewId="0">
      <selection activeCell="C34" sqref="C34:C37"/>
    </sheetView>
  </sheetViews>
  <sheetFormatPr defaultRowHeight="14.5" x14ac:dyDescent="0.35"/>
  <cols>
    <col min="1" max="1" width="19" bestFit="1" customWidth="1"/>
    <col min="5" max="5" width="11.08984375" bestFit="1" customWidth="1"/>
    <col min="8" max="8" width="71.26953125" bestFit="1" customWidth="1"/>
    <col min="12" max="12" width="9.7265625" bestFit="1" customWidth="1"/>
  </cols>
  <sheetData>
    <row r="1" spans="1:13" x14ac:dyDescent="0.35">
      <c r="A1" s="41" t="s">
        <v>196</v>
      </c>
      <c r="D1" s="41" t="s">
        <v>130</v>
      </c>
      <c r="E1" s="41" t="s">
        <v>197</v>
      </c>
      <c r="H1" s="41" t="s">
        <v>198</v>
      </c>
      <c r="K1" s="41" t="s">
        <v>130</v>
      </c>
      <c r="L1" s="43" t="s">
        <v>33</v>
      </c>
      <c r="M1" s="42" t="s">
        <v>199</v>
      </c>
    </row>
    <row r="2" spans="1:13" x14ac:dyDescent="0.35">
      <c r="A2" s="40" t="s">
        <v>200</v>
      </c>
      <c r="D2" s="40" t="s">
        <v>201</v>
      </c>
      <c r="E2" s="40" t="s">
        <v>202</v>
      </c>
      <c r="H2" s="40" t="s">
        <v>203</v>
      </c>
      <c r="K2" s="40" t="s">
        <v>204</v>
      </c>
      <c r="L2" s="44">
        <v>45411</v>
      </c>
      <c r="M2" s="45">
        <v>105</v>
      </c>
    </row>
    <row r="3" spans="1:13" x14ac:dyDescent="0.35">
      <c r="A3" s="40" t="s">
        <v>205</v>
      </c>
      <c r="D3" s="40" t="s">
        <v>206</v>
      </c>
      <c r="E3" s="40" t="s">
        <v>202</v>
      </c>
      <c r="H3" s="40" t="s">
        <v>207</v>
      </c>
      <c r="K3" s="40" t="s">
        <v>208</v>
      </c>
      <c r="L3" s="44">
        <v>45374</v>
      </c>
      <c r="M3" s="45">
        <v>165</v>
      </c>
    </row>
    <row r="4" spans="1:13" x14ac:dyDescent="0.35">
      <c r="A4" s="40" t="s">
        <v>209</v>
      </c>
      <c r="D4" s="40" t="s">
        <v>210</v>
      </c>
      <c r="E4" s="40" t="s">
        <v>211</v>
      </c>
      <c r="H4" s="40" t="s">
        <v>212</v>
      </c>
      <c r="K4" s="40" t="s">
        <v>206</v>
      </c>
      <c r="L4" s="44">
        <v>45449</v>
      </c>
      <c r="M4" s="45">
        <v>125</v>
      </c>
    </row>
    <row r="5" spans="1:13" x14ac:dyDescent="0.35">
      <c r="A5" s="40" t="s">
        <v>200</v>
      </c>
      <c r="D5" s="40" t="s">
        <v>213</v>
      </c>
      <c r="E5" s="40" t="s">
        <v>211</v>
      </c>
      <c r="H5" s="40" t="s">
        <v>214</v>
      </c>
      <c r="K5" s="40" t="s">
        <v>215</v>
      </c>
      <c r="L5" s="44">
        <v>45378</v>
      </c>
      <c r="M5" s="45">
        <v>240</v>
      </c>
    </row>
    <row r="6" spans="1:13" x14ac:dyDescent="0.35">
      <c r="A6" s="40" t="s">
        <v>201</v>
      </c>
      <c r="D6" s="40" t="s">
        <v>216</v>
      </c>
      <c r="E6" s="40" t="s">
        <v>211</v>
      </c>
      <c r="H6" s="40" t="s">
        <v>217</v>
      </c>
      <c r="K6" s="40" t="s">
        <v>218</v>
      </c>
      <c r="L6" s="44">
        <v>45344</v>
      </c>
      <c r="M6" s="45">
        <v>120</v>
      </c>
    </row>
    <row r="7" spans="1:13" x14ac:dyDescent="0.35">
      <c r="A7" s="40" t="s">
        <v>219</v>
      </c>
      <c r="D7" s="40" t="s">
        <v>220</v>
      </c>
      <c r="E7" s="40" t="s">
        <v>221</v>
      </c>
      <c r="H7" s="40" t="s">
        <v>222</v>
      </c>
      <c r="K7" s="40" t="s">
        <v>223</v>
      </c>
      <c r="L7" s="44">
        <v>45319</v>
      </c>
      <c r="M7" s="45">
        <v>210</v>
      </c>
    </row>
    <row r="8" spans="1:13" x14ac:dyDescent="0.35">
      <c r="A8" s="40" t="s">
        <v>224</v>
      </c>
      <c r="D8" s="40" t="s">
        <v>225</v>
      </c>
      <c r="E8" s="40" t="s">
        <v>221</v>
      </c>
      <c r="H8" s="40" t="s">
        <v>226</v>
      </c>
      <c r="K8" s="40" t="s">
        <v>206</v>
      </c>
      <c r="L8" s="44">
        <v>45438</v>
      </c>
      <c r="M8" s="45">
        <v>105</v>
      </c>
    </row>
    <row r="9" spans="1:13" x14ac:dyDescent="0.35">
      <c r="A9" s="40" t="s">
        <v>216</v>
      </c>
      <c r="D9" s="40" t="s">
        <v>223</v>
      </c>
      <c r="E9" s="40" t="s">
        <v>221</v>
      </c>
      <c r="K9" s="40" t="s">
        <v>204</v>
      </c>
      <c r="L9" s="44">
        <v>45316</v>
      </c>
      <c r="M9" s="45">
        <v>160</v>
      </c>
    </row>
    <row r="10" spans="1:13" x14ac:dyDescent="0.35">
      <c r="A10" s="40" t="s">
        <v>227</v>
      </c>
      <c r="D10" s="40" t="s">
        <v>228</v>
      </c>
      <c r="E10" s="40" t="s">
        <v>202</v>
      </c>
      <c r="K10" s="40" t="s">
        <v>229</v>
      </c>
      <c r="L10" s="44">
        <v>45453</v>
      </c>
      <c r="M10" s="45">
        <v>130</v>
      </c>
    </row>
    <row r="11" spans="1:13" x14ac:dyDescent="0.35">
      <c r="A11" s="40" t="s">
        <v>230</v>
      </c>
      <c r="D11" s="40" t="s">
        <v>208</v>
      </c>
      <c r="E11" s="40" t="s">
        <v>202</v>
      </c>
      <c r="K11" s="40" t="s">
        <v>231</v>
      </c>
      <c r="L11" s="44">
        <v>45409</v>
      </c>
      <c r="M11" s="45">
        <v>235</v>
      </c>
    </row>
    <row r="12" spans="1:13" x14ac:dyDescent="0.35">
      <c r="A12" s="40" t="s">
        <v>204</v>
      </c>
      <c r="D12" s="40" t="s">
        <v>213</v>
      </c>
      <c r="E12" s="40" t="s">
        <v>211</v>
      </c>
      <c r="K12" s="40" t="s">
        <v>232</v>
      </c>
      <c r="L12" s="44">
        <v>45315</v>
      </c>
      <c r="M12" s="45">
        <v>165</v>
      </c>
    </row>
    <row r="13" spans="1:13" x14ac:dyDescent="0.35">
      <c r="A13" s="40" t="s">
        <v>233</v>
      </c>
      <c r="D13" s="40" t="s">
        <v>216</v>
      </c>
      <c r="E13" s="40" t="s">
        <v>211</v>
      </c>
      <c r="K13" s="40" t="s">
        <v>204</v>
      </c>
      <c r="L13" s="44">
        <v>45361</v>
      </c>
      <c r="M13" s="45">
        <v>220</v>
      </c>
    </row>
    <row r="14" spans="1:13" x14ac:dyDescent="0.35">
      <c r="A14" s="40" t="s">
        <v>206</v>
      </c>
      <c r="D14" s="40" t="s">
        <v>210</v>
      </c>
      <c r="E14" s="40" t="s">
        <v>221</v>
      </c>
      <c r="K14" s="40" t="s">
        <v>233</v>
      </c>
      <c r="L14" s="44">
        <v>45432</v>
      </c>
      <c r="M14" s="45">
        <v>155</v>
      </c>
    </row>
    <row r="15" spans="1:13" x14ac:dyDescent="0.35">
      <c r="A15" s="40" t="s">
        <v>228</v>
      </c>
      <c r="D15" s="40" t="s">
        <v>225</v>
      </c>
      <c r="E15" s="40" t="s">
        <v>221</v>
      </c>
      <c r="K15" s="40" t="s">
        <v>206</v>
      </c>
      <c r="L15" s="44">
        <v>45383</v>
      </c>
      <c r="M15" s="45">
        <v>105</v>
      </c>
    </row>
    <row r="16" spans="1:13" x14ac:dyDescent="0.35">
      <c r="A16" s="40" t="s">
        <v>234</v>
      </c>
      <c r="K16" s="40" t="s">
        <v>228</v>
      </c>
      <c r="L16" s="44">
        <v>45435</v>
      </c>
      <c r="M16" s="45">
        <v>215</v>
      </c>
    </row>
    <row r="17" spans="1:13" x14ac:dyDescent="0.35">
      <c r="A17" s="40" t="s">
        <v>205</v>
      </c>
      <c r="K17" s="40" t="s">
        <v>215</v>
      </c>
      <c r="L17" s="44">
        <v>45407</v>
      </c>
      <c r="M17" s="45">
        <v>175</v>
      </c>
    </row>
    <row r="18" spans="1:13" x14ac:dyDescent="0.35">
      <c r="A18" s="40" t="s">
        <v>201</v>
      </c>
      <c r="K18" s="40" t="s">
        <v>205</v>
      </c>
      <c r="L18" s="44">
        <v>45315</v>
      </c>
      <c r="M18" s="45">
        <v>130</v>
      </c>
    </row>
    <row r="19" spans="1:13" x14ac:dyDescent="0.35">
      <c r="A19" s="40" t="s">
        <v>229</v>
      </c>
      <c r="K19" s="40" t="s">
        <v>201</v>
      </c>
      <c r="L19" s="44">
        <v>45444</v>
      </c>
      <c r="M19" s="45">
        <v>245</v>
      </c>
    </row>
    <row r="20" spans="1:13" x14ac:dyDescent="0.35">
      <c r="A20" s="40" t="s">
        <v>235</v>
      </c>
      <c r="K20" s="40" t="s">
        <v>223</v>
      </c>
      <c r="L20" s="44">
        <v>45407</v>
      </c>
      <c r="M20" s="45">
        <v>165</v>
      </c>
    </row>
    <row r="21" spans="1:13" x14ac:dyDescent="0.35">
      <c r="A21" s="40" t="s">
        <v>227</v>
      </c>
      <c r="K21" s="40" t="s">
        <v>224</v>
      </c>
      <c r="L21" s="44">
        <v>45294</v>
      </c>
      <c r="M21" s="45">
        <v>105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E9AD-D200-45F5-871B-8BB616DE3496}">
  <dimension ref="A2:C12"/>
  <sheetViews>
    <sheetView workbookViewId="0">
      <selection activeCell="B13" sqref="B13"/>
    </sheetView>
  </sheetViews>
  <sheetFormatPr defaultRowHeight="14.5" x14ac:dyDescent="0.35"/>
  <cols>
    <col min="3" max="3" width="10.81640625" bestFit="1" customWidth="1"/>
  </cols>
  <sheetData>
    <row r="2" spans="1:3" x14ac:dyDescent="0.35">
      <c r="A2" t="s">
        <v>13</v>
      </c>
      <c r="B2" t="str">
        <f>LOWER("MUMBAI")</f>
        <v>mumbai</v>
      </c>
      <c r="C2" t="s">
        <v>240</v>
      </c>
    </row>
    <row r="3" spans="1:3" x14ac:dyDescent="0.35">
      <c r="A3" t="s">
        <v>236</v>
      </c>
      <c r="B3" t="str">
        <f>UPPER("mumb")</f>
        <v>MUMB</v>
      </c>
    </row>
    <row r="4" spans="1:3" x14ac:dyDescent="0.35">
      <c r="A4" t="s">
        <v>15</v>
      </c>
      <c r="B4" t="str">
        <f>PROPER(B2)</f>
        <v>Mumbai</v>
      </c>
    </row>
    <row r="5" spans="1:3" x14ac:dyDescent="0.35">
      <c r="A5" t="s">
        <v>17</v>
      </c>
      <c r="B5" t="str">
        <f>LEFT(B4)</f>
        <v>M</v>
      </c>
    </row>
    <row r="6" spans="1:3" x14ac:dyDescent="0.35">
      <c r="A6" t="s">
        <v>18</v>
      </c>
      <c r="B6" t="str">
        <f>RIGHT(B4,3)</f>
        <v>bai</v>
      </c>
    </row>
    <row r="7" spans="1:3" x14ac:dyDescent="0.35">
      <c r="A7" t="s">
        <v>237</v>
      </c>
      <c r="B7" t="str">
        <f>CONCATENATE(B3," ",B4)</f>
        <v>MUMB Mumbai</v>
      </c>
    </row>
    <row r="8" spans="1:3" x14ac:dyDescent="0.35">
      <c r="A8" t="s">
        <v>19</v>
      </c>
      <c r="B8" t="str">
        <f>MID(B4,1,4)</f>
        <v>Mumb</v>
      </c>
    </row>
    <row r="9" spans="1:3" x14ac:dyDescent="0.35">
      <c r="A9" t="s">
        <v>238</v>
      </c>
      <c r="B9">
        <f>LEN(B6)</f>
        <v>3</v>
      </c>
    </row>
    <row r="10" spans="1:3" x14ac:dyDescent="0.35">
      <c r="A10" t="s">
        <v>239</v>
      </c>
      <c r="B10" t="str">
        <f>TRIM(C2)</f>
        <v>amit sexana</v>
      </c>
    </row>
    <row r="12" spans="1:3" x14ac:dyDescent="0.35">
      <c r="A12" t="s">
        <v>241</v>
      </c>
      <c r="B12">
        <f>YEAR("01/02/2024")</f>
        <v>2024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EB05-8820-4C5F-AAD2-93B5E5F38249}">
  <dimension ref="A1:H12"/>
  <sheetViews>
    <sheetView workbookViewId="0">
      <selection activeCell="G34" sqref="G34"/>
    </sheetView>
  </sheetViews>
  <sheetFormatPr defaultRowHeight="14.5" x14ac:dyDescent="0.35"/>
  <sheetData>
    <row r="1" spans="1:8" x14ac:dyDescent="0.35">
      <c r="A1" t="s">
        <v>111</v>
      </c>
      <c r="B1" t="s">
        <v>116</v>
      </c>
      <c r="C1" t="s">
        <v>243</v>
      </c>
    </row>
    <row r="2" spans="1:8" x14ac:dyDescent="0.35">
      <c r="A2" t="s">
        <v>86</v>
      </c>
      <c r="B2">
        <v>54000</v>
      </c>
      <c r="C2" t="s">
        <v>244</v>
      </c>
      <c r="F2" s="46" t="s">
        <v>242</v>
      </c>
      <c r="G2" s="46" t="s">
        <v>116</v>
      </c>
      <c r="H2" s="46" t="s">
        <v>243</v>
      </c>
    </row>
    <row r="3" spans="1:8" x14ac:dyDescent="0.35">
      <c r="A3" t="s">
        <v>92</v>
      </c>
      <c r="B3">
        <v>45000</v>
      </c>
      <c r="C3" t="s">
        <v>245</v>
      </c>
      <c r="F3" t="s">
        <v>87</v>
      </c>
      <c r="G3">
        <f>LOOKUP(F3,A1:B12)</f>
        <v>45000</v>
      </c>
      <c r="H3" t="str">
        <f>LOOKUP(F3,A2:C12)</f>
        <v>manali</v>
      </c>
    </row>
    <row r="4" spans="1:8" x14ac:dyDescent="0.35">
      <c r="A4" t="s">
        <v>88</v>
      </c>
      <c r="B4">
        <v>45000</v>
      </c>
      <c r="C4" t="s">
        <v>246</v>
      </c>
    </row>
    <row r="5" spans="1:8" x14ac:dyDescent="0.35">
      <c r="A5" t="s">
        <v>93</v>
      </c>
      <c r="B5">
        <v>45000</v>
      </c>
      <c r="C5" t="s">
        <v>247</v>
      </c>
      <c r="F5" t="s">
        <v>252</v>
      </c>
    </row>
    <row r="6" spans="1:8" x14ac:dyDescent="0.35">
      <c r="A6" t="s">
        <v>90</v>
      </c>
      <c r="B6">
        <v>45000</v>
      </c>
      <c r="C6" t="s">
        <v>248</v>
      </c>
      <c r="F6" s="46" t="s">
        <v>242</v>
      </c>
      <c r="G6" s="46" t="s">
        <v>116</v>
      </c>
      <c r="H6" s="46" t="s">
        <v>243</v>
      </c>
    </row>
    <row r="7" spans="1:8" x14ac:dyDescent="0.35">
      <c r="A7" t="s">
        <v>89</v>
      </c>
      <c r="B7">
        <v>45000</v>
      </c>
      <c r="C7" t="s">
        <v>249</v>
      </c>
      <c r="F7" t="s">
        <v>88</v>
      </c>
      <c r="G7">
        <f>VLOOKUP(lookup!F7,lookup!A2:C12,2,FALSE)</f>
        <v>45000</v>
      </c>
      <c r="H7" t="str">
        <f>VLOOKUP(F7,A2:C12,3,FALSE)</f>
        <v>gwalior</v>
      </c>
    </row>
    <row r="8" spans="1:8" x14ac:dyDescent="0.35">
      <c r="A8" t="s">
        <v>87</v>
      </c>
      <c r="B8">
        <v>45000</v>
      </c>
      <c r="C8" t="s">
        <v>250</v>
      </c>
    </row>
    <row r="9" spans="1:8" x14ac:dyDescent="0.35">
      <c r="A9" t="s">
        <v>94</v>
      </c>
      <c r="B9">
        <v>45000</v>
      </c>
      <c r="C9" t="s">
        <v>245</v>
      </c>
    </row>
    <row r="10" spans="1:8" x14ac:dyDescent="0.35">
      <c r="A10" t="s">
        <v>85</v>
      </c>
      <c r="B10">
        <v>45000</v>
      </c>
      <c r="C10" t="s">
        <v>251</v>
      </c>
    </row>
    <row r="11" spans="1:8" x14ac:dyDescent="0.35">
      <c r="A11" t="s">
        <v>91</v>
      </c>
      <c r="B11">
        <v>45000</v>
      </c>
      <c r="C11" t="s">
        <v>244</v>
      </c>
    </row>
    <row r="12" spans="1:8" x14ac:dyDescent="0.35">
      <c r="A12" t="s">
        <v>84</v>
      </c>
      <c r="B12">
        <v>45000</v>
      </c>
      <c r="C12" t="s">
        <v>246</v>
      </c>
    </row>
  </sheetData>
  <sortState xmlns:xlrd2="http://schemas.microsoft.com/office/spreadsheetml/2017/richdata2" ref="A2:A12">
    <sortCondition ref="A1: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9ECC-9F11-4833-A733-130B31BC2D8D}">
  <dimension ref="A1:F22"/>
  <sheetViews>
    <sheetView workbookViewId="0">
      <selection activeCell="C20" sqref="C20"/>
    </sheetView>
  </sheetViews>
  <sheetFormatPr defaultRowHeight="14.5" x14ac:dyDescent="0.35"/>
  <sheetData>
    <row r="1" spans="1:6" x14ac:dyDescent="0.35">
      <c r="A1" t="s">
        <v>111</v>
      </c>
      <c r="B1" t="s">
        <v>116</v>
      </c>
      <c r="C1" t="s">
        <v>243</v>
      </c>
      <c r="D1" t="s">
        <v>24</v>
      </c>
      <c r="E1" t="s">
        <v>253</v>
      </c>
      <c r="F1" t="s">
        <v>117</v>
      </c>
    </row>
    <row r="2" spans="1:6" x14ac:dyDescent="0.35">
      <c r="A2" t="s">
        <v>86</v>
      </c>
      <c r="B2">
        <v>54000</v>
      </c>
      <c r="C2" t="s">
        <v>244</v>
      </c>
      <c r="D2" t="str">
        <f>IF(B2&gt;50000,"true","no")</f>
        <v>true</v>
      </c>
      <c r="E2" t="b">
        <f>AND(B2&gt;50000,C2="indore")</f>
        <v>1</v>
      </c>
      <c r="F2" t="b">
        <f>OR(B2&gt;40000,C2="indore")</f>
        <v>1</v>
      </c>
    </row>
    <row r="3" spans="1:6" x14ac:dyDescent="0.35">
      <c r="A3" t="s">
        <v>92</v>
      </c>
      <c r="B3">
        <v>45000</v>
      </c>
      <c r="C3" t="s">
        <v>245</v>
      </c>
      <c r="D3" t="str">
        <f t="shared" ref="D3:D12" si="0">IF(B3&gt;50000,"true","no")</f>
        <v>no</v>
      </c>
      <c r="E3" t="b">
        <f t="shared" ref="E3:E12" si="1">AND(B3&gt;50000,C3="indore")</f>
        <v>0</v>
      </c>
      <c r="F3" t="b">
        <f t="shared" ref="F3:F12" si="2">OR(B3&gt;40000,C3="indore")</f>
        <v>1</v>
      </c>
    </row>
    <row r="4" spans="1:6" x14ac:dyDescent="0.35">
      <c r="A4" t="s">
        <v>88</v>
      </c>
      <c r="B4">
        <v>45000</v>
      </c>
      <c r="C4" t="s">
        <v>246</v>
      </c>
      <c r="D4" t="str">
        <f t="shared" si="0"/>
        <v>no</v>
      </c>
      <c r="E4" t="b">
        <f t="shared" si="1"/>
        <v>0</v>
      </c>
      <c r="F4" t="b">
        <f t="shared" si="2"/>
        <v>1</v>
      </c>
    </row>
    <row r="5" spans="1:6" x14ac:dyDescent="0.35">
      <c r="A5" t="s">
        <v>93</v>
      </c>
      <c r="B5">
        <v>45000</v>
      </c>
      <c r="C5" t="s">
        <v>247</v>
      </c>
      <c r="D5" t="str">
        <f t="shared" si="0"/>
        <v>no</v>
      </c>
      <c r="E5" t="b">
        <f t="shared" si="1"/>
        <v>0</v>
      </c>
      <c r="F5" t="b">
        <f t="shared" si="2"/>
        <v>1</v>
      </c>
    </row>
    <row r="6" spans="1:6" x14ac:dyDescent="0.35">
      <c r="A6" t="s">
        <v>90</v>
      </c>
      <c r="B6">
        <v>45000</v>
      </c>
      <c r="C6" t="s">
        <v>248</v>
      </c>
      <c r="D6" t="str">
        <f t="shared" si="0"/>
        <v>no</v>
      </c>
      <c r="E6" t="b">
        <f t="shared" si="1"/>
        <v>0</v>
      </c>
      <c r="F6" t="b">
        <f t="shared" si="2"/>
        <v>1</v>
      </c>
    </row>
    <row r="7" spans="1:6" x14ac:dyDescent="0.35">
      <c r="A7" t="s">
        <v>89</v>
      </c>
      <c r="B7">
        <v>45000</v>
      </c>
      <c r="C7" t="s">
        <v>249</v>
      </c>
      <c r="D7" t="str">
        <f t="shared" si="0"/>
        <v>no</v>
      </c>
      <c r="E7" t="b">
        <f t="shared" si="1"/>
        <v>0</v>
      </c>
      <c r="F7" t="b">
        <f t="shared" si="2"/>
        <v>1</v>
      </c>
    </row>
    <row r="8" spans="1:6" x14ac:dyDescent="0.35">
      <c r="A8" t="s">
        <v>87</v>
      </c>
      <c r="B8">
        <v>45000</v>
      </c>
      <c r="C8" t="s">
        <v>250</v>
      </c>
      <c r="D8" t="str">
        <f t="shared" si="0"/>
        <v>no</v>
      </c>
      <c r="E8" t="b">
        <f t="shared" si="1"/>
        <v>0</v>
      </c>
      <c r="F8" t="b">
        <f t="shared" si="2"/>
        <v>1</v>
      </c>
    </row>
    <row r="9" spans="1:6" x14ac:dyDescent="0.35">
      <c r="A9" t="s">
        <v>94</v>
      </c>
      <c r="B9">
        <v>45000</v>
      </c>
      <c r="C9" t="s">
        <v>245</v>
      </c>
      <c r="D9" t="str">
        <f t="shared" si="0"/>
        <v>no</v>
      </c>
      <c r="E9" t="b">
        <f t="shared" si="1"/>
        <v>0</v>
      </c>
      <c r="F9" t="b">
        <f t="shared" si="2"/>
        <v>1</v>
      </c>
    </row>
    <row r="10" spans="1:6" x14ac:dyDescent="0.35">
      <c r="A10" t="s">
        <v>85</v>
      </c>
      <c r="B10">
        <v>45000</v>
      </c>
      <c r="C10" t="s">
        <v>251</v>
      </c>
      <c r="D10" t="str">
        <f t="shared" si="0"/>
        <v>no</v>
      </c>
      <c r="E10" t="b">
        <f t="shared" si="1"/>
        <v>0</v>
      </c>
      <c r="F10" t="b">
        <f t="shared" si="2"/>
        <v>1</v>
      </c>
    </row>
    <row r="11" spans="1:6" x14ac:dyDescent="0.35">
      <c r="A11" t="s">
        <v>91</v>
      </c>
      <c r="B11">
        <v>45000</v>
      </c>
      <c r="C11" t="s">
        <v>244</v>
      </c>
      <c r="D11" t="str">
        <f t="shared" si="0"/>
        <v>no</v>
      </c>
      <c r="E11" t="b">
        <f t="shared" si="1"/>
        <v>0</v>
      </c>
      <c r="F11" t="b">
        <f t="shared" si="2"/>
        <v>1</v>
      </c>
    </row>
    <row r="12" spans="1:6" x14ac:dyDescent="0.35">
      <c r="A12" t="s">
        <v>84</v>
      </c>
      <c r="B12">
        <v>45000</v>
      </c>
      <c r="C12" t="s">
        <v>246</v>
      </c>
      <c r="D12" t="str">
        <f t="shared" si="0"/>
        <v>no</v>
      </c>
      <c r="E12" t="b">
        <f t="shared" si="1"/>
        <v>0</v>
      </c>
      <c r="F12" t="b">
        <f t="shared" si="2"/>
        <v>1</v>
      </c>
    </row>
    <row r="13" spans="1:6" x14ac:dyDescent="0.35">
      <c r="A13" t="s">
        <v>254</v>
      </c>
      <c r="B13">
        <f>SUM(B2:B12)</f>
        <v>504000</v>
      </c>
    </row>
    <row r="14" spans="1:6" x14ac:dyDescent="0.35">
      <c r="A14" t="s">
        <v>255</v>
      </c>
      <c r="B14">
        <f>AVERAGE(B2:B12)</f>
        <v>45818.181818181816</v>
      </c>
    </row>
    <row r="15" spans="1:6" x14ac:dyDescent="0.35">
      <c r="A15" t="s">
        <v>120</v>
      </c>
      <c r="B15">
        <f>COUNTIF(C2:C12,C3)</f>
        <v>2</v>
      </c>
    </row>
    <row r="17" spans="1:3" x14ac:dyDescent="0.35">
      <c r="A17" s="38" t="s">
        <v>123</v>
      </c>
      <c r="B17" s="38" t="s">
        <v>127</v>
      </c>
      <c r="C17" s="38" t="s">
        <v>129</v>
      </c>
    </row>
    <row r="18" spans="1:3" x14ac:dyDescent="0.35">
      <c r="A18" t="s">
        <v>124</v>
      </c>
      <c r="B18" t="s">
        <v>128</v>
      </c>
      <c r="C18" t="str">
        <f>IFERROR(B18,"skip this")</f>
        <v>tutorial point</v>
      </c>
    </row>
    <row r="19" spans="1:3" x14ac:dyDescent="0.35">
      <c r="A19" t="s">
        <v>125</v>
      </c>
      <c r="B19">
        <v>100</v>
      </c>
      <c r="C19">
        <f>IFERROR(B19,"skip this")</f>
        <v>100</v>
      </c>
    </row>
    <row r="20" spans="1:3" x14ac:dyDescent="0.35">
      <c r="A20" t="b">
        <v>1</v>
      </c>
      <c r="B20" t="b">
        <v>1</v>
      </c>
      <c r="C20" t="b">
        <f>IFERROR(B20,"skip this")</f>
        <v>1</v>
      </c>
    </row>
    <row r="21" spans="1:3" x14ac:dyDescent="0.35">
      <c r="A21" t="b">
        <v>0</v>
      </c>
      <c r="B21" t="b">
        <v>0</v>
      </c>
      <c r="C21" t="b">
        <f t="shared" ref="C21:C22" si="3">IFERROR(B21,"skip this")</f>
        <v>0</v>
      </c>
    </row>
    <row r="22" spans="1:3" x14ac:dyDescent="0.35">
      <c r="A22" t="s">
        <v>126</v>
      </c>
      <c r="B22" t="e">
        <v>#DIV/0!</v>
      </c>
      <c r="C22" t="str">
        <f t="shared" si="3"/>
        <v>skip this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BA60-94F1-49E3-8424-AAD1B20A0149}">
  <dimension ref="A1:O22"/>
  <sheetViews>
    <sheetView topLeftCell="T1" workbookViewId="0">
      <selection activeCell="O10" sqref="O10"/>
    </sheetView>
  </sheetViews>
  <sheetFormatPr defaultRowHeight="14.5" x14ac:dyDescent="0.35"/>
  <cols>
    <col min="1" max="1" width="12.36328125" bestFit="1" customWidth="1"/>
    <col min="2" max="2" width="15.08984375" bestFit="1" customWidth="1"/>
    <col min="3" max="3" width="3.81640625" bestFit="1" customWidth="1"/>
    <col min="4" max="4" width="10.7265625" bestFit="1" customWidth="1"/>
    <col min="5" max="5" width="10.1796875" bestFit="1" customWidth="1"/>
    <col min="6" max="6" width="9.54296875" bestFit="1" customWidth="1"/>
    <col min="7" max="7" width="12.453125" bestFit="1" customWidth="1"/>
    <col min="8" max="8" width="7.54296875" bestFit="1" customWidth="1"/>
    <col min="9" max="9" width="10.453125" bestFit="1" customWidth="1"/>
    <col min="10" max="10" width="6.54296875" bestFit="1" customWidth="1"/>
    <col min="11" max="11" width="9.453125" bestFit="1" customWidth="1"/>
    <col min="12" max="12" width="6.08984375" bestFit="1" customWidth="1"/>
    <col min="13" max="13" width="9" bestFit="1" customWidth="1"/>
    <col min="14" max="14" width="6.453125" bestFit="1" customWidth="1"/>
    <col min="15" max="16" width="16.1796875" bestFit="1" customWidth="1"/>
    <col min="17" max="36" width="15.26953125" bestFit="1" customWidth="1"/>
    <col min="37" max="37" width="10.7265625" bestFit="1" customWidth="1"/>
    <col min="38" max="38" width="7.7265625" bestFit="1" customWidth="1"/>
    <col min="39" max="39" width="10.6328125" bestFit="1" customWidth="1"/>
    <col min="40" max="40" width="7.26953125" bestFit="1" customWidth="1"/>
    <col min="41" max="41" width="10.1796875" bestFit="1" customWidth="1"/>
    <col min="42" max="42" width="9.1796875" bestFit="1" customWidth="1"/>
    <col min="43" max="43" width="12.08984375" bestFit="1" customWidth="1"/>
    <col min="44" max="44" width="8.1796875" bestFit="1" customWidth="1"/>
    <col min="45" max="45" width="11.08984375" bestFit="1" customWidth="1"/>
    <col min="46" max="46" width="10.7265625" bestFit="1" customWidth="1"/>
  </cols>
  <sheetData>
    <row r="1" spans="1:15" x14ac:dyDescent="0.35">
      <c r="A1" s="39" t="s">
        <v>133</v>
      </c>
      <c r="B1" s="2">
        <v>10</v>
      </c>
    </row>
    <row r="3" spans="1:15" x14ac:dyDescent="0.35">
      <c r="A3" s="39" t="s">
        <v>256</v>
      </c>
      <c r="B3" t="s">
        <v>166</v>
      </c>
    </row>
    <row r="4" spans="1:15" x14ac:dyDescent="0.35">
      <c r="A4" s="2" t="s">
        <v>138</v>
      </c>
      <c r="B4">
        <v>81</v>
      </c>
    </row>
    <row r="5" spans="1:15" x14ac:dyDescent="0.35">
      <c r="A5" s="47" t="s">
        <v>139</v>
      </c>
      <c r="B5">
        <v>81</v>
      </c>
    </row>
    <row r="6" spans="1:15" x14ac:dyDescent="0.35">
      <c r="A6" s="2" t="s">
        <v>147</v>
      </c>
      <c r="B6">
        <v>96</v>
      </c>
    </row>
    <row r="7" spans="1:15" x14ac:dyDescent="0.35">
      <c r="A7" s="47" t="s">
        <v>144</v>
      </c>
      <c r="B7">
        <v>96</v>
      </c>
    </row>
    <row r="8" spans="1:15" x14ac:dyDescent="0.35">
      <c r="A8" s="2" t="s">
        <v>149</v>
      </c>
      <c r="B8">
        <v>80</v>
      </c>
    </row>
    <row r="9" spans="1:15" x14ac:dyDescent="0.35">
      <c r="A9" s="47" t="s">
        <v>139</v>
      </c>
      <c r="B9">
        <v>80</v>
      </c>
    </row>
    <row r="10" spans="1:15" x14ac:dyDescent="0.35">
      <c r="A10" s="2" t="s">
        <v>152</v>
      </c>
      <c r="B10">
        <v>92</v>
      </c>
      <c r="O10" t="s">
        <v>258</v>
      </c>
    </row>
    <row r="11" spans="1:15" x14ac:dyDescent="0.35">
      <c r="A11" s="47" t="s">
        <v>144</v>
      </c>
      <c r="B11">
        <v>92</v>
      </c>
      <c r="O11">
        <v>1890</v>
      </c>
    </row>
    <row r="12" spans="1:15" x14ac:dyDescent="0.35">
      <c r="A12" s="2" t="s">
        <v>155</v>
      </c>
      <c r="B12">
        <v>77</v>
      </c>
    </row>
    <row r="13" spans="1:15" x14ac:dyDescent="0.35">
      <c r="A13" s="47" t="s">
        <v>139</v>
      </c>
      <c r="B13">
        <v>77</v>
      </c>
    </row>
    <row r="14" spans="1:15" x14ac:dyDescent="0.35">
      <c r="A14" s="2" t="s">
        <v>158</v>
      </c>
      <c r="B14">
        <v>92</v>
      </c>
    </row>
    <row r="15" spans="1:15" x14ac:dyDescent="0.35">
      <c r="A15" s="47" t="s">
        <v>144</v>
      </c>
      <c r="B15">
        <v>92</v>
      </c>
    </row>
    <row r="16" spans="1:15" x14ac:dyDescent="0.35">
      <c r="A16" s="2" t="s">
        <v>160</v>
      </c>
      <c r="B16">
        <v>87</v>
      </c>
    </row>
    <row r="17" spans="1:2" x14ac:dyDescent="0.35">
      <c r="A17" s="47" t="s">
        <v>144</v>
      </c>
      <c r="B17">
        <v>87</v>
      </c>
    </row>
    <row r="18" spans="1:2" x14ac:dyDescent="0.35">
      <c r="A18" s="2" t="s">
        <v>161</v>
      </c>
      <c r="B18">
        <v>87</v>
      </c>
    </row>
    <row r="19" spans="1:2" x14ac:dyDescent="0.35">
      <c r="A19" s="47" t="s">
        <v>144</v>
      </c>
      <c r="B19">
        <v>87</v>
      </c>
    </row>
    <row r="20" spans="1:2" x14ac:dyDescent="0.35">
      <c r="A20" s="2" t="s">
        <v>164</v>
      </c>
      <c r="B20">
        <v>85</v>
      </c>
    </row>
    <row r="21" spans="1:2" x14ac:dyDescent="0.35">
      <c r="A21" s="47" t="s">
        <v>144</v>
      </c>
      <c r="B21">
        <v>85</v>
      </c>
    </row>
    <row r="22" spans="1:2" x14ac:dyDescent="0.35">
      <c r="A22" s="2" t="s">
        <v>257</v>
      </c>
      <c r="B22">
        <v>777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con format</vt:lpstr>
      <vt:lpstr>data validation</vt:lpstr>
      <vt:lpstr>sorting</vt:lpstr>
      <vt:lpstr>remove dup</vt:lpstr>
      <vt:lpstr>text date</vt:lpstr>
      <vt:lpstr>lookup</vt:lpstr>
      <vt:lpstr>logical func</vt:lpstr>
      <vt:lpstr>Sheet8</vt:lpstr>
      <vt:lpstr>FLASH FILL</vt:lpstr>
      <vt:lpstr>auto goal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Verma</dc:creator>
  <cp:lastModifiedBy>Isha Verma</cp:lastModifiedBy>
  <dcterms:created xsi:type="dcterms:W3CDTF">2024-09-12T04:17:57Z</dcterms:created>
  <dcterms:modified xsi:type="dcterms:W3CDTF">2024-09-29T14:52:10Z</dcterms:modified>
</cp:coreProperties>
</file>