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SHANT\Desktop\Assignments\Week 1\Crowdfunding analysis\"/>
    </mc:Choice>
  </mc:AlternateContent>
  <xr:revisionPtr revIDLastSave="0" documentId="13_ncr:1_{9E3C9B31-64B0-45A1-A754-D289CB8414D2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KickStarter" sheetId="1" r:id="rId1"/>
    <sheet name="Theater Outcomes by Launch Date" sheetId="14" r:id="rId2"/>
    <sheet name="Outcomes Based on Goals." sheetId="15" r:id="rId3"/>
    <sheet name="Category Statistics" sheetId="3" r:id="rId4"/>
    <sheet name="Outcomes based on Launch date" sheetId="5" r:id="rId5"/>
    <sheet name="Musicals_GB" sheetId="11" r:id="rId6"/>
    <sheet name="Descriptive Statistics" sheetId="9" r:id="rId7"/>
    <sheet name="Subcategory Statistics" sheetId="4" r:id="rId8"/>
    <sheet name="Edinburgh Research" sheetId="6" r:id="rId9"/>
  </sheets>
  <definedNames>
    <definedName name="_xlnm._FilterDatabase" localSheetId="0" hidden="1">KickStarter!$A$1:$U$4115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8" i="15" l="1"/>
  <c r="B17" i="15"/>
  <c r="C17" i="15"/>
  <c r="B13" i="15"/>
  <c r="D3" i="15"/>
  <c r="C3" i="15"/>
  <c r="B3" i="15"/>
  <c r="D2" i="15"/>
  <c r="C2" i="15"/>
  <c r="B2" i="15"/>
  <c r="D11" i="15"/>
  <c r="C11" i="15"/>
  <c r="B11" i="15"/>
  <c r="D13" i="15"/>
  <c r="D12" i="15"/>
  <c r="D10" i="15"/>
  <c r="D9" i="15"/>
  <c r="D8" i="15"/>
  <c r="D7" i="15"/>
  <c r="D6" i="15"/>
  <c r="D5" i="15"/>
  <c r="D4" i="15"/>
  <c r="C13" i="15"/>
  <c r="E13" i="15" s="1"/>
  <c r="H13" i="15" s="1"/>
  <c r="C12" i="15"/>
  <c r="C10" i="15"/>
  <c r="C9" i="15"/>
  <c r="C8" i="15"/>
  <c r="C7" i="15"/>
  <c r="C6" i="15"/>
  <c r="C5" i="15"/>
  <c r="C4" i="15"/>
  <c r="B12" i="15"/>
  <c r="B10" i="15"/>
  <c r="E10" i="15" s="1"/>
  <c r="B9" i="15"/>
  <c r="B8" i="15"/>
  <c r="B7" i="15"/>
  <c r="B6" i="15"/>
  <c r="B5" i="15"/>
  <c r="B4" i="15"/>
  <c r="B12" i="9"/>
  <c r="B4" i="9"/>
  <c r="C12" i="9"/>
  <c r="C4" i="9"/>
  <c r="C14" i="9"/>
  <c r="B14" i="9"/>
  <c r="C13" i="9"/>
  <c r="B13" i="9"/>
  <c r="B15" i="9" s="1"/>
  <c r="C6" i="9"/>
  <c r="C5" i="9"/>
  <c r="B6" i="9"/>
  <c r="B5" i="9"/>
  <c r="B7" i="9" s="1"/>
  <c r="C11" i="9"/>
  <c r="B11" i="9"/>
  <c r="C10" i="9"/>
  <c r="B10" i="9"/>
  <c r="C3" i="9"/>
  <c r="B3" i="9"/>
  <c r="C2" i="9"/>
  <c r="B2" i="9"/>
  <c r="D5" i="6"/>
  <c r="C5" i="6"/>
  <c r="B5" i="6"/>
  <c r="D4" i="6"/>
  <c r="C4" i="6"/>
  <c r="B4" i="6"/>
  <c r="D3" i="6"/>
  <c r="C3" i="6"/>
  <c r="B3" i="6"/>
  <c r="D2" i="6"/>
  <c r="C2" i="6"/>
  <c r="B2" i="6"/>
  <c r="D1" i="6"/>
  <c r="C1" i="6"/>
  <c r="B1" i="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7" i="9" l="1"/>
  <c r="C15" i="9"/>
  <c r="E12" i="15"/>
  <c r="F12" i="15" s="1"/>
  <c r="E8" i="15"/>
  <c r="H8" i="15" s="1"/>
  <c r="G10" i="15"/>
  <c r="H10" i="15"/>
  <c r="F10" i="15"/>
  <c r="F13" i="15"/>
  <c r="E9" i="15"/>
  <c r="H9" i="15" s="1"/>
  <c r="G13" i="15"/>
  <c r="E2" i="15"/>
  <c r="F2" i="15" s="1"/>
  <c r="E7" i="15"/>
  <c r="H7" i="15" s="1"/>
  <c r="E4" i="15"/>
  <c r="G4" i="15" s="1"/>
  <c r="E6" i="15"/>
  <c r="H6" i="15" s="1"/>
  <c r="E5" i="15"/>
  <c r="G5" i="15" s="1"/>
  <c r="E11" i="15"/>
  <c r="F11" i="15" s="1"/>
  <c r="E3" i="15"/>
  <c r="F4" i="15" l="1"/>
  <c r="F9" i="15"/>
  <c r="G8" i="15"/>
  <c r="G12" i="15"/>
  <c r="H12" i="15"/>
  <c r="F8" i="15"/>
  <c r="G6" i="15"/>
  <c r="H5" i="15"/>
  <c r="F7" i="15"/>
  <c r="H4" i="15"/>
  <c r="G7" i="15"/>
  <c r="F5" i="15"/>
  <c r="F6" i="15"/>
  <c r="G9" i="15"/>
  <c r="H3" i="15"/>
  <c r="G3" i="15"/>
  <c r="F3" i="15"/>
  <c r="G2" i="15"/>
  <c r="H2" i="15"/>
  <c r="G11" i="15"/>
  <c r="H11" i="15"/>
</calcChain>
</file>

<file path=xl/sharedStrings.xml><?xml version="1.0" encoding="utf-8"?>
<sst xmlns="http://schemas.openxmlformats.org/spreadsheetml/2006/main" count="33278" uniqueCount="8415">
  <si>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</si>
  <si>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</si>
  <si>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</si>
  <si>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</si>
  <si>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</si>
  <si>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</si>
  <si>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</si>
  <si>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</si>
  <si>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</si>
  <si>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</si>
  <si>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</si>
  <si>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</si>
  <si>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</si>
  <si>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</si>
  <si>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</si>
  <si>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</si>
  <si>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</si>
  <si>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</si>
  <si>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</si>
  <si>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</si>
  <si>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</si>
  <si>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</si>
  <si>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</si>
  <si>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</si>
  <si>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</si>
  <si>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</si>
  <si>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</si>
  <si>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</si>
  <si>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</si>
  <si>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</si>
  <si>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</si>
  <si>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</si>
  <si>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</si>
  <si>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</si>
  <si>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</si>
  <si>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</si>
  <si>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</si>
  <si>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</si>
  <si>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</si>
  <si>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</si>
  <si>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</si>
  <si>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</si>
  <si>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</si>
  <si>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</si>
  <si>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</si>
  <si>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</si>
  <si>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</si>
  <si>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</si>
  <si>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</si>
  <si>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</si>
  <si>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</si>
  <si>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</si>
  <si>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</si>
  <si>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</si>
  <si>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</si>
  <si>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</si>
  <si>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</si>
  <si>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</si>
  <si>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</si>
  <si>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</si>
  <si>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</si>
  <si>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</si>
  <si>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</si>
  <si>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</si>
  <si>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</si>
  <si>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</si>
  <si>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</si>
  <si>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</si>
  <si>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</si>
  <si>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</si>
  <si>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</si>
  <si>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</si>
  <si>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</si>
  <si>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</si>
  <si>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</si>
  <si>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</si>
  <si>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</si>
  <si>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</si>
  <si>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</si>
  <si>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</si>
  <si>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</si>
  <si>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</si>
  <si>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</si>
  <si>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</si>
  <si>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</si>
  <si>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</si>
  <si>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</si>
  <si>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</si>
  <si>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</si>
  <si>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</si>
  <si>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</si>
  <si>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</si>
  <si>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</si>
  <si>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</si>
  <si>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</si>
  <si>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</si>
  <si>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</si>
  <si>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</si>
  <si>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</si>
  <si>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</si>
  <si>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</si>
  <si>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</si>
  <si>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</si>
  <si>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</si>
  <si>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</si>
  <si>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</si>
  <si>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</si>
  <si>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</si>
  <si>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</si>
  <si>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</si>
  <si>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</si>
  <si>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</si>
  <si>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</si>
  <si>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</si>
  <si>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</si>
  <si>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</si>
  <si>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</si>
  <si>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</si>
  <si>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</si>
  <si>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</si>
  <si>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</si>
  <si>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</si>
  <si>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</si>
  <si>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</si>
  <si>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</si>
  <si>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</si>
  <si>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</si>
  <si>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</si>
  <si>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</si>
  <si>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</si>
  <si>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</si>
  <si>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</si>
  <si>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</si>
  <si>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</si>
  <si>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</si>
  <si>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</si>
  <si>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</si>
  <si>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</si>
  <si>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</si>
  <si>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</si>
  <si>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</si>
  <si>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</si>
  <si>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</si>
  <si>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</si>
  <si>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</si>
  <si>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</si>
  <si>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</si>
  <si>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</si>
  <si>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</si>
  <si>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</si>
  <si>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</si>
  <si>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</si>
  <si>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</si>
  <si>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</si>
  <si>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</si>
  <si>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</si>
  <si>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</si>
  <si>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</si>
  <si>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</si>
  <si>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</si>
  <si>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</si>
  <si>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</si>
  <si>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</si>
  <si>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</si>
  <si>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</si>
  <si>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</si>
  <si>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</si>
  <si>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</si>
  <si>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</si>
  <si>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</si>
  <si>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</si>
  <si>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</si>
  <si>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</si>
  <si>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</si>
  <si>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</si>
  <si>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</si>
  <si>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</si>
  <si>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</si>
  <si>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</si>
  <si>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</si>
  <si>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</si>
  <si>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</si>
  <si>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</si>
  <si>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</si>
  <si>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</si>
  <si>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</si>
  <si>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</si>
  <si>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</si>
  <si>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</si>
  <si>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</si>
  <si>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</si>
  <si>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</si>
  <si>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</si>
  <si>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</si>
  <si>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</si>
  <si>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</si>
  <si>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</si>
  <si>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</si>
  <si>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</si>
  <si>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</si>
  <si>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</si>
  <si>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</si>
  <si>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</si>
  <si>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</si>
  <si>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</si>
  <si>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</si>
  <si>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</si>
  <si>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</si>
  <si>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</si>
  <si>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</si>
  <si>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</si>
  <si>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</si>
  <si>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</si>
  <si>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</si>
  <si>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</si>
  <si>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</si>
  <si>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</si>
  <si>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</si>
  <si>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</si>
  <si>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</si>
  <si>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</si>
  <si>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</si>
  <si>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</si>
  <si>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</si>
  <si>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</si>
  <si>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</si>
  <si>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</si>
  <si>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</si>
  <si>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</si>
  <si>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</si>
  <si>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</si>
  <si>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</si>
  <si>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</si>
  <si>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</si>
  <si>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</si>
  <si>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</si>
  <si>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</si>
  <si>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</si>
  <si>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</si>
  <si>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</si>
  <si>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</si>
  <si>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</si>
  <si>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</si>
  <si>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</si>
  <si>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</si>
  <si>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</si>
  <si>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</si>
  <si>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</si>
  <si>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</si>
  <si>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</si>
  <si>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</si>
  <si>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</si>
  <si>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</si>
  <si>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</si>
  <si>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</si>
  <si>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</si>
  <si>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</si>
  <si>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</si>
  <si>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</si>
  <si>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</si>
  <si>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</si>
  <si>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</si>
  <si>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</si>
  <si>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</si>
  <si>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</si>
  <si>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</si>
  <si>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</si>
  <si>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</si>
  <si>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</si>
  <si>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</si>
  <si>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</si>
  <si>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</si>
  <si>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</si>
  <si>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</si>
  <si>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</si>
  <si>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</si>
  <si>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</si>
  <si>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</si>
  <si>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</si>
  <si>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</si>
  <si>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</si>
  <si>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</si>
  <si>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</si>
  <si>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</si>
  <si>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</si>
  <si>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</si>
  <si>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</si>
  <si>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</si>
  <si>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</si>
  <si>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</si>
  <si>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</si>
  <si>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</si>
  <si>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</si>
  <si>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</si>
  <si>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</si>
  <si>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</si>
  <si>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</si>
  <si>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</si>
  <si>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</si>
  <si>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</si>
  <si>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</si>
  <si>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</si>
  <si>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</si>
  <si>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</si>
  <si>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</si>
  <si>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</si>
  <si>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</si>
  <si>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</si>
  <si>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</si>
  <si>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</si>
  <si>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</si>
  <si>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</si>
  <si>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</si>
  <si>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</si>
  <si>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</si>
  <si>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</si>
  <si>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</si>
  <si>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</si>
  <si>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</si>
  <si>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</si>
  <si>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</si>
  <si>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</si>
  <si>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</si>
  <si>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</si>
  <si>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</si>
  <si>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</si>
  <si>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</si>
  <si>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</si>
  <si>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</si>
  <si>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</si>
  <si>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</si>
  <si>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</si>
  <si>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</si>
  <si>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</si>
  <si>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</si>
  <si>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</si>
  <si>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</si>
  <si>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</si>
  <si>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</si>
  <si>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</si>
  <si>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</si>
  <si>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</si>
  <si>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</si>
  <si>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</si>
  <si>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</si>
  <si>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</si>
  <si>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</si>
  <si>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</si>
  <si>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</si>
  <si>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</si>
  <si>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</si>
  <si>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</si>
  <si>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</si>
  <si>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</si>
  <si>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</si>
  <si>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</si>
  <si>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</si>
  <si>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</si>
  <si>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</si>
  <si>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</si>
  <si>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</si>
  <si>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</si>
  <si>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</si>
  <si>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</si>
  <si>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</si>
  <si>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</si>
  <si>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</si>
  <si>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</si>
  <si>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</si>
  <si>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</si>
  <si>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</si>
  <si>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</si>
  <si>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</si>
  <si>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</si>
  <si>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</si>
  <si>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</si>
  <si>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</si>
  <si>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</si>
  <si>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</si>
  <si>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</si>
  <si>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</si>
  <si>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</si>
  <si>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</si>
  <si>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</si>
  <si>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</si>
  <si>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</si>
  <si>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</si>
  <si>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</si>
  <si>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</si>
  <si>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</si>
  <si>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</si>
  <si>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</si>
  <si>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</si>
  <si>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</si>
  <si>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</si>
  <si>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</si>
  <si>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</si>
  <si>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</si>
  <si>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</si>
  <si>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</si>
  <si>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</si>
  <si>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</si>
  <si>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</si>
  <si>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</si>
  <si>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</si>
  <si>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</si>
  <si>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</si>
  <si>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</si>
  <si>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</si>
  <si>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</si>
  <si>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</si>
  <si>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</si>
  <si>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</si>
  <si>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</si>
  <si>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</si>
  <si>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</si>
  <si>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</si>
  <si>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</si>
  <si>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</si>
  <si>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</si>
  <si>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</si>
  <si>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</si>
  <si>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</si>
  <si>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</si>
  <si>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</si>
  <si>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</si>
  <si>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</si>
  <si>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</si>
  <si>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</si>
  <si>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</si>
  <si>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</si>
  <si>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</si>
  <si>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</si>
  <si>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</si>
  <si>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</si>
  <si>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</si>
  <si>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</si>
  <si>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</si>
  <si>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</si>
  <si>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</si>
  <si>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</si>
  <si>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</si>
  <si>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</si>
  <si>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</si>
  <si>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</si>
  <si>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</si>
  <si>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</si>
  <si>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</si>
  <si>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</si>
  <si>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</si>
  <si>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</si>
  <si>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</si>
  <si>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</si>
  <si>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</si>
  <si>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</si>
  <si>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</si>
  <si>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</si>
  <si>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</si>
  <si>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</si>
  <si>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</si>
  <si>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</si>
  <si>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</si>
  <si>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</si>
  <si>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</si>
  <si>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</si>
  <si>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</si>
  <si>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</si>
  <si>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</si>
  <si>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</si>
  <si>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</si>
  <si>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</si>
  <si>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</si>
  <si>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</si>
  <si>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</si>
  <si>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</si>
  <si>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</si>
  <si>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</si>
  <si>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</si>
  <si>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</si>
  <si>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</si>
  <si>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</si>
  <si>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</si>
  <si>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</si>
  <si>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</si>
  <si>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</si>
  <si>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</si>
  <si>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</si>
  <si>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</si>
  <si>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</si>
  <si>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</si>
  <si>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</si>
  <si>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</si>
  <si>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</si>
  <si>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</si>
  <si>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</si>
  <si>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</si>
  <si>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</si>
  <si>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</si>
  <si>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</si>
  <si>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</si>
  <si>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</si>
  <si>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</si>
  <si>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</si>
  <si>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</si>
  <si>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</si>
  <si>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</si>
  <si>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</si>
  <si>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</si>
  <si>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</si>
  <si>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</si>
  <si>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</si>
  <si>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</si>
  <si>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</si>
  <si>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</si>
  <si>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</si>
  <si>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</si>
  <si>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</si>
  <si>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</si>
  <si>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</si>
  <si>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</si>
  <si>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</si>
  <si>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</si>
  <si>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</si>
  <si>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</si>
  <si>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</si>
  <si>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</si>
  <si>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</si>
  <si>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</si>
  <si>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</si>
  <si>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</si>
  <si>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</si>
  <si>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</si>
  <si>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</si>
  <si>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</si>
  <si>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</si>
  <si>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</si>
  <si>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</si>
  <si>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</si>
  <si>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</si>
  <si>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</si>
  <si>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</si>
  <si>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</si>
  <si>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</si>
  <si>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</si>
  <si>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</si>
  <si>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</si>
  <si>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</si>
  <si>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</si>
  <si>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</si>
  <si>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</si>
  <si>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</si>
  <si>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</si>
  <si>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</si>
  <si>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</si>
  <si>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</si>
  <si>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</si>
  <si>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</si>
  <si>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</si>
  <si>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</si>
  <si>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</si>
  <si>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</si>
  <si>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</si>
  <si>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</si>
  <si>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</si>
  <si>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</si>
  <si>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</si>
  <si>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</si>
  <si>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</si>
  <si>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</si>
  <si>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</si>
  <si>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</si>
  <si>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</si>
  <si>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</si>
  <si>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</si>
  <si>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</si>
  <si>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</si>
  <si>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</si>
  <si>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</si>
  <si>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</si>
  <si>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</si>
  <si>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</si>
  <si>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</si>
  <si>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</si>
  <si>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</si>
  <si>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</si>
  <si>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</si>
  <si>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</si>
  <si>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</si>
  <si>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</si>
  <si>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</si>
  <si>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</si>
  <si>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</si>
  <si>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</si>
  <si>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</si>
  <si>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</si>
  <si>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</si>
  <si>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</si>
  <si>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</si>
  <si>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</si>
  <si>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</si>
  <si>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</si>
  <si>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</si>
  <si>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</si>
  <si>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</si>
  <si>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</si>
  <si>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</si>
  <si>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</si>
  <si>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</si>
  <si>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</si>
  <si>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</si>
  <si>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</si>
  <si>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</si>
  <si>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</si>
  <si>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</si>
  <si>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</si>
  <si>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</si>
  <si>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</si>
  <si>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</si>
  <si>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</si>
  <si>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</si>
  <si>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</si>
  <si>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</si>
  <si>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</si>
  <si>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</si>
  <si>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</si>
  <si>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</si>
  <si>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</si>
  <si>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</si>
  <si>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</si>
  <si>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</si>
  <si>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</si>
  <si>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</si>
  <si>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</si>
  <si>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</si>
  <si>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</si>
  <si>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</si>
  <si>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</si>
  <si>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</si>
  <si>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</si>
  <si>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</si>
  <si>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</si>
  <si>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</si>
  <si>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</si>
  <si>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</si>
  <si>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</si>
  <si>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</si>
  <si>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</si>
  <si>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</si>
  <si>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</si>
  <si>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</si>
  <si>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</si>
  <si>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</si>
  <si>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</si>
  <si>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</si>
  <si>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</si>
  <si>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</si>
  <si>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</si>
  <si>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</si>
  <si>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</si>
  <si>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</si>
  <si>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</si>
  <si>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</si>
  <si>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</si>
  <si>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</si>
  <si>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</si>
  <si>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</si>
  <si>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</si>
  <si>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</si>
  <si>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</si>
  <si>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</si>
  <si>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</si>
  <si>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</si>
  <si>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</si>
  <si>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</si>
  <si>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</si>
  <si>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</si>
  <si>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</si>
  <si>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</si>
  <si>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</si>
  <si>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</si>
  <si>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</si>
  <si>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</si>
  <si>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</si>
  <si>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</si>
  <si>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</si>
  <si>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</si>
  <si>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</si>
  <si>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</si>
  <si>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</si>
  <si>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</si>
  <si>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</si>
  <si>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</si>
  <si>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</si>
  <si>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</si>
  <si>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</si>
  <si>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</si>
  <si>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</si>
  <si>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</si>
  <si>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</si>
  <si>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</si>
  <si>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</si>
  <si>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</si>
  <si>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</si>
  <si>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</si>
  <si>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</si>
  <si>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</si>
  <si>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</si>
  <si>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</si>
  <si>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</si>
  <si>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</si>
  <si>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</si>
  <si>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</si>
  <si>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</si>
  <si>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</si>
  <si>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</si>
  <si>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</si>
  <si>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</si>
  <si>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</si>
  <si>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</si>
  <si>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</si>
  <si>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</si>
  <si>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</si>
  <si>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</si>
  <si>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</si>
  <si>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</si>
  <si>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</si>
  <si>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</si>
  <si>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</si>
  <si>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</si>
  <si>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</si>
  <si>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</si>
  <si>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</si>
  <si>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</si>
  <si>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</si>
  <si>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</si>
  <si>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</si>
  <si>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</si>
  <si>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</si>
  <si>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</si>
  <si>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</si>
  <si>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</si>
  <si>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</si>
  <si>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</si>
  <si>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</si>
  <si>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</si>
  <si>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</si>
  <si>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</si>
  <si>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</si>
  <si>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</si>
  <si>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</si>
  <si>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</si>
  <si>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</si>
  <si>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</si>
  <si>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</si>
  <si>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</si>
  <si>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</si>
  <si>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</si>
  <si>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</si>
  <si>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</si>
  <si>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</si>
  <si>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</si>
  <si>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</si>
  <si>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</si>
  <si>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</si>
  <si>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</si>
  <si>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</si>
  <si>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</si>
  <si>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</si>
  <si>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</si>
  <si>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</si>
  <si>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</si>
  <si>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</si>
  <si>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</si>
  <si>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</si>
  <si>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</si>
  <si>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</si>
  <si>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</si>
  <si>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</si>
  <si>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</si>
  <si>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</si>
  <si>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</si>
  <si>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</si>
  <si>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</si>
  <si>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</si>
  <si>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</si>
  <si>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</si>
  <si>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</si>
  <si>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</si>
  <si>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</si>
  <si>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</si>
  <si>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</si>
  <si>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</si>
  <si>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</si>
  <si>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</si>
  <si>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</si>
  <si>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</si>
  <si>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</si>
  <si>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</si>
  <si>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</si>
  <si>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</si>
  <si>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</si>
  <si>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</si>
  <si>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</si>
  <si>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</si>
  <si>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</si>
  <si>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</si>
  <si>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</si>
  <si>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</si>
  <si>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</si>
  <si>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</si>
  <si>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</si>
  <si>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</si>
  <si>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</si>
  <si>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</si>
  <si>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</si>
  <si>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</si>
  <si>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</si>
  <si>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</si>
  <si>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</si>
  <si>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</si>
  <si>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</si>
  <si>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</si>
  <si>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</si>
  <si>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</si>
  <si>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</si>
  <si>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</si>
  <si>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</si>
  <si>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</si>
  <si>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</si>
  <si>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</si>
  <si>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</si>
  <si>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</si>
  <si>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</si>
  <si>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</si>
  <si>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</si>
  <si>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</si>
  <si>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</si>
  <si>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</si>
  <si>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</si>
  <si>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</si>
  <si>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</si>
  <si>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</si>
  <si>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</si>
  <si>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</si>
  <si>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</si>
  <si>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</si>
  <si>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</si>
  <si>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</si>
  <si>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</si>
  <si>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</si>
  <si>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</si>
  <si>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</si>
  <si>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</si>
  <si>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</si>
  <si>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</si>
  <si>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</si>
  <si>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</si>
  <si>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</si>
  <si>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</si>
  <si>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</si>
  <si>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</si>
  <si>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</si>
  <si>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</si>
  <si>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</si>
  <si>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</si>
  <si>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</si>
  <si>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</si>
  <si>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</si>
  <si>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</si>
  <si>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</si>
  <si>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</si>
  <si>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</si>
  <si>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</si>
  <si>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</si>
  <si>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</si>
  <si>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</si>
  <si>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</si>
  <si>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</si>
  <si>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</si>
  <si>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</si>
  <si>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</si>
  <si>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</si>
  <si>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</si>
  <si>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</si>
  <si>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</si>
  <si>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</si>
  <si>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</si>
  <si>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</si>
  <si>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</si>
  <si>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</si>
  <si>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</si>
  <si>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</si>
  <si>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</si>
  <si>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</si>
  <si>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</si>
  <si>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</si>
  <si>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</si>
  <si>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</si>
  <si>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</si>
  <si>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</si>
  <si>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</si>
  <si>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</si>
  <si>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</si>
  <si>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</si>
  <si>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</si>
  <si>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</si>
  <si>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</si>
  <si>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</si>
  <si>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</si>
  <si>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</si>
  <si>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</si>
  <si>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</si>
  <si>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</si>
  <si>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</si>
  <si>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</si>
  <si>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</si>
  <si>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</si>
  <si>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</si>
  <si>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</si>
  <si>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</si>
  <si>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</si>
  <si>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</si>
  <si>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</si>
  <si>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</si>
  <si>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</si>
  <si>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</si>
  <si>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</si>
  <si>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</si>
  <si>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</si>
  <si>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</si>
  <si>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</si>
  <si>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</si>
  <si>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</si>
  <si>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</si>
  <si>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</si>
  <si>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</si>
  <si>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</si>
  <si>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</si>
  <si>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</si>
  <si>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</si>
  <si>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</si>
  <si>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</si>
  <si>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</si>
  <si>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</si>
  <si>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</si>
  <si>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</si>
  <si>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</si>
  <si>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</si>
  <si>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</si>
  <si>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</si>
  <si>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</si>
  <si>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</si>
  <si>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</si>
  <si>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</si>
  <si>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</si>
  <si>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</si>
  <si>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</si>
  <si>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</si>
  <si>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</si>
  <si>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</si>
  <si>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</si>
  <si>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</si>
  <si>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</si>
  <si>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</si>
  <si>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</si>
  <si>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</si>
  <si>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</si>
  <si>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</si>
  <si>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</si>
  <si>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</si>
  <si>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</si>
  <si>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</si>
  <si>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</si>
  <si>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</si>
  <si>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</si>
  <si>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</si>
  <si>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</si>
  <si>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</si>
  <si>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</si>
  <si>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</si>
  <si>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</si>
  <si>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</si>
  <si>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</si>
  <si>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</si>
  <si>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</si>
  <si>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</si>
  <si>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</si>
  <si>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</si>
  <si>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</si>
  <si>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</si>
  <si>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</si>
  <si>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</si>
  <si>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</si>
  <si>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</si>
  <si>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</si>
  <si>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</si>
  <si>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</si>
  <si>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</si>
  <si>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</si>
  <si>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</si>
  <si>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</si>
  <si>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</si>
  <si>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</si>
  <si>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</si>
  <si>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</si>
  <si>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</si>
  <si>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</si>
  <si>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</si>
  <si>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</si>
  <si>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</si>
  <si>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</si>
  <si>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</si>
  <si>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</si>
  <si>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</si>
  <si>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</si>
  <si>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</si>
  <si>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</si>
  <si>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</si>
  <si>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</si>
  <si>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</si>
  <si>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</si>
  <si>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</si>
  <si>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</si>
  <si>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</si>
  <si>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</si>
  <si>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</si>
  <si>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</si>
  <si>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</si>
  <si>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</si>
  <si>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</si>
  <si>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</si>
  <si>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</si>
  <si>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</si>
  <si>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</si>
  <si>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</si>
  <si>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</si>
  <si>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</si>
  <si>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</si>
  <si>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</si>
  <si>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</si>
  <si>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</si>
  <si>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</si>
  <si>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</si>
  <si>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</si>
  <si>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</si>
  <si>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</si>
  <si>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</si>
  <si>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</si>
  <si>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</si>
  <si>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</si>
  <si>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</si>
  <si>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</si>
  <si>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</si>
  <si>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</si>
  <si>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</si>
  <si>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</si>
  <si>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</si>
  <si>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</si>
  <si>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</si>
  <si>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</si>
  <si>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</si>
  <si>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</si>
  <si>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</si>
  <si>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</si>
  <si>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</si>
  <si>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</si>
  <si>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</si>
  <si>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</si>
  <si>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</si>
  <si>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</si>
  <si>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</si>
  <si>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</si>
  <si>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</si>
  <si>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</si>
  <si>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</si>
  <si>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</si>
  <si>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</si>
  <si>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</si>
  <si>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</si>
  <si>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</si>
  <si>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</si>
  <si>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</si>
  <si>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</si>
  <si>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</si>
  <si>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</si>
  <si>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</si>
  <si>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</si>
  <si>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</si>
  <si>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</si>
  <si>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</si>
  <si>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</si>
  <si>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</si>
  <si>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</si>
  <si>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</si>
  <si>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</si>
  <si>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</si>
  <si>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</si>
  <si>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</si>
  <si>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</si>
  <si>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</si>
  <si>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</si>
  <si>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</si>
  <si>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</si>
  <si>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</si>
  <si>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</si>
  <si>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</si>
  <si>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</si>
  <si>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</si>
  <si>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</si>
  <si>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</si>
  <si>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</si>
  <si>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</si>
  <si>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</si>
  <si>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</si>
  <si>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</si>
  <si>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</si>
  <si>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</si>
  <si>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</si>
  <si>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</si>
  <si>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</si>
  <si>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</si>
  <si>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</si>
  <si>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</si>
  <si>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</si>
  <si>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</si>
  <si>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</si>
  <si>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</si>
  <si>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</si>
  <si>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</si>
  <si>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</si>
  <si>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</si>
  <si>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</si>
  <si>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</si>
  <si>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</si>
  <si>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</si>
  <si>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</si>
  <si>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</si>
  <si>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</si>
  <si>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</si>
  <si>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</si>
  <si>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</si>
  <si>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</si>
  <si>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</si>
  <si>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</si>
  <si>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</si>
  <si>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</si>
  <si>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</si>
  <si>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</si>
  <si>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</si>
  <si>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</si>
  <si>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</si>
  <si>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</si>
  <si>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</si>
  <si>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</si>
  <si>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</si>
  <si>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</si>
  <si>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</si>
  <si>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</si>
  <si>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</si>
  <si>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</si>
  <si>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</si>
  <si>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</si>
  <si>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</si>
  <si>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</si>
  <si>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</si>
  <si>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</si>
  <si>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</si>
  <si>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</si>
  <si>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</si>
  <si>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</si>
  <si>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</si>
  <si>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</si>
  <si>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</si>
  <si>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</si>
  <si>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</si>
  <si>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</si>
  <si>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</si>
  <si>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</si>
  <si>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</si>
  <si>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</si>
  <si>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</si>
  <si>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</si>
  <si>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</si>
  <si>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</si>
  <si>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</si>
  <si>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</si>
  <si>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</si>
  <si>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</si>
  <si>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</si>
  <si>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</si>
  <si>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</si>
  <si>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</si>
  <si>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</si>
  <si>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</si>
  <si>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</si>
  <si>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</si>
  <si>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</si>
  <si>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</si>
  <si>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</si>
  <si>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</si>
  <si>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</si>
  <si>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</si>
  <si>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</si>
  <si>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</si>
  <si>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</si>
  <si>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</si>
  <si>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</si>
  <si>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</si>
  <si>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</si>
  <si>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</si>
  <si>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</si>
  <si>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</si>
  <si>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</si>
  <si>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</si>
  <si>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</si>
  <si>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</si>
  <si>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</si>
  <si>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</si>
  <si>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</si>
  <si>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</si>
  <si>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</si>
  <si>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</si>
  <si>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</si>
  <si>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</si>
  <si>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</si>
  <si>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</si>
  <si>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</si>
  <si>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</si>
  <si>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</si>
  <si>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</si>
  <si>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</si>
  <si>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</si>
  <si>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</si>
  <si>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</si>
  <si>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</si>
  <si>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</si>
  <si>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</si>
  <si>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</si>
  <si>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</si>
  <si>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</si>
  <si>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</si>
  <si>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</si>
  <si>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</si>
  <si>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</si>
  <si>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</si>
  <si>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</si>
  <si>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</si>
  <si>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</si>
  <si>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</si>
  <si>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</si>
  <si>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</si>
  <si>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</si>
  <si>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</si>
  <si>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</si>
  <si>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</si>
  <si>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</si>
  <si>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</si>
  <si>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</si>
  <si>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</si>
  <si>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</si>
  <si>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</si>
  <si>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</si>
  <si>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</si>
  <si>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</si>
  <si>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</si>
  <si>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</si>
  <si>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</si>
  <si>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</si>
  <si>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</si>
  <si>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</si>
  <si>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</si>
  <si>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</si>
  <si>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</si>
  <si>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</si>
  <si>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</si>
  <si>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</si>
  <si>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</si>
  <si>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</si>
  <si>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</si>
  <si>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</si>
  <si>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</si>
  <si>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</si>
  <si>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</si>
  <si>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</si>
  <si>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</si>
  <si>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</si>
  <si>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</si>
  <si>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</si>
  <si>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</si>
  <si>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</si>
  <si>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</si>
  <si>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</si>
  <si>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</si>
  <si>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</si>
  <si>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</si>
  <si>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</si>
  <si>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</si>
  <si>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</si>
  <si>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</si>
  <si>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</si>
  <si>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</si>
  <si>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</si>
  <si>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</si>
  <si>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</si>
  <si>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</si>
  <si>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</si>
  <si>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</si>
  <si>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</si>
  <si>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</si>
  <si>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</si>
  <si>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</si>
  <si>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</si>
  <si>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</si>
  <si>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</si>
  <si>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</si>
  <si>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</si>
  <si>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</si>
  <si>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</si>
  <si>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</si>
  <si>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</si>
  <si>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</si>
  <si>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</si>
  <si>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</si>
  <si>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</si>
  <si>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</si>
  <si>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</si>
  <si>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</si>
  <si>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</si>
  <si>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</si>
  <si>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</si>
  <si>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</si>
  <si>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</si>
  <si>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</si>
  <si>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</si>
  <si>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</si>
  <si>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</si>
  <si>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</si>
  <si>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</si>
  <si>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</si>
  <si>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</si>
  <si>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</si>
  <si>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</si>
  <si>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</si>
  <si>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</si>
  <si>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</si>
  <si>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</si>
  <si>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</si>
  <si>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</si>
  <si>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</si>
  <si>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</si>
  <si>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</si>
  <si>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</si>
  <si>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</si>
  <si>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</si>
  <si>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</si>
  <si>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</si>
  <si>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</si>
  <si>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</si>
  <si>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</si>
  <si>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</si>
  <si>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</si>
  <si>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</si>
  <si>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</si>
  <si>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</si>
  <si>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</si>
  <si>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</si>
  <si>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</si>
  <si>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</si>
  <si>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</si>
  <si>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</si>
  <si>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</si>
  <si>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</si>
  <si>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</si>
  <si>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</si>
  <si>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</si>
  <si>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</si>
  <si>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</si>
  <si>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</si>
  <si>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</si>
  <si>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</si>
  <si>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</si>
  <si>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</si>
  <si>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</si>
  <si>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</si>
  <si>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</si>
  <si>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</si>
  <si>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</si>
  <si>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</si>
  <si>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</si>
  <si>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</si>
  <si>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</si>
  <si>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</si>
  <si>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</si>
  <si>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</si>
  <si>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</si>
  <si>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</si>
  <si>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</si>
  <si>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</si>
  <si>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</si>
  <si>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</si>
  <si>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</si>
  <si>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</si>
  <si>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</si>
  <si>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</si>
  <si>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</si>
  <si>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</si>
  <si>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</si>
  <si>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</si>
  <si>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</si>
  <si>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</si>
  <si>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</si>
  <si>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</si>
  <si>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</si>
  <si>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</si>
  <si>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</si>
  <si>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</si>
  <si>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</si>
  <si>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</si>
  <si>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</si>
  <si>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</si>
  <si>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</si>
  <si>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</si>
  <si>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</si>
  <si>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</si>
  <si>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</si>
  <si>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</si>
  <si>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</si>
  <si>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</si>
  <si>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</si>
  <si>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</si>
  <si>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</si>
  <si>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</si>
  <si>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</si>
  <si>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</si>
  <si>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</si>
  <si>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</si>
  <si>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</si>
  <si>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</si>
  <si>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</si>
  <si>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</si>
  <si>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</si>
  <si>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</si>
  <si>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</si>
  <si>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</si>
  <si>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</si>
  <si>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</si>
  <si>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</si>
  <si>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</si>
  <si>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</si>
  <si>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</si>
  <si>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</si>
  <si>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</si>
  <si>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</si>
  <si>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</si>
  <si>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</si>
  <si>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</si>
  <si>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</si>
  <si>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</si>
  <si>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</si>
  <si>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</si>
  <si>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</si>
  <si>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</si>
  <si>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</si>
  <si>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</si>
  <si>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</si>
  <si>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</si>
  <si>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</si>
  <si>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</si>
  <si>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</si>
  <si>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</si>
  <si>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</si>
  <si>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</si>
  <si>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</si>
  <si>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</si>
  <si>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</si>
  <si>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</si>
  <si>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</si>
  <si>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</si>
  <si>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</si>
  <si>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</si>
  <si>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</si>
  <si>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</si>
  <si>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</si>
  <si>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</si>
  <si>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</si>
  <si>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</si>
  <si>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</si>
  <si>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</si>
  <si>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</si>
  <si>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</si>
  <si>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</si>
  <si>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</si>
  <si>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</si>
  <si>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</si>
  <si>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</si>
  <si>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</si>
  <si>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</si>
  <si>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</si>
  <si>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</si>
  <si>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</si>
  <si>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</si>
  <si>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</si>
  <si>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</si>
  <si>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</si>
  <si>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</si>
  <si>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</si>
  <si>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</si>
  <si>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</si>
  <si>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</si>
  <si>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</si>
  <si>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</si>
  <si>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</si>
  <si>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</si>
  <si>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</si>
  <si>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</si>
  <si>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</si>
  <si>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</si>
  <si>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</si>
  <si>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</si>
  <si>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</si>
  <si>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</si>
  <si>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</si>
  <si>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</si>
  <si>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</si>
  <si>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</si>
  <si>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</si>
  <si>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</si>
  <si>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</si>
  <si>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</si>
  <si>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</si>
  <si>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</si>
  <si>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</si>
  <si>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</si>
  <si>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</si>
  <si>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</si>
  <si>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</si>
  <si>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</si>
  <si>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</si>
  <si>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</si>
  <si>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</si>
  <si>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</si>
  <si>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</si>
  <si>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</si>
  <si>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</si>
  <si>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</si>
  <si>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</si>
  <si>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</si>
  <si>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</si>
  <si>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</si>
  <si>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</si>
  <si>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</si>
  <si>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</si>
  <si>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</si>
  <si>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</si>
  <si>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</si>
  <si>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</si>
  <si>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</si>
  <si>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</si>
  <si>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</si>
  <si>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</si>
  <si>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</si>
  <si>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</si>
  <si>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</si>
  <si>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</si>
  <si>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</si>
  <si>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</si>
  <si>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</si>
  <si>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</si>
  <si>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</si>
  <si>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</si>
  <si>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</si>
  <si>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</si>
  <si>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</si>
  <si>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</si>
  <si>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</si>
  <si>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</si>
  <si>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</si>
  <si>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</si>
  <si>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</si>
  <si>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</si>
  <si>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</si>
  <si>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</si>
  <si>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</si>
  <si>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</si>
  <si>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</si>
  <si>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</si>
  <si>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</si>
  <si>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</si>
  <si>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</si>
  <si>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</si>
  <si>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</si>
  <si>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</si>
  <si>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</si>
  <si>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</si>
  <si>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</si>
  <si>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</si>
  <si>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</si>
  <si>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</si>
  <si>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</si>
  <si>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</si>
  <si>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</si>
  <si>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</si>
  <si>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</si>
  <si>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</si>
  <si>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</si>
  <si>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</si>
  <si>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</si>
  <si>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</si>
  <si>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</si>
  <si>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</si>
  <si>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</si>
  <si>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</si>
  <si>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</si>
  <si>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</si>
  <si>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</si>
  <si>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</si>
  <si>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</si>
  <si>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</si>
  <si>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</si>
  <si>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</si>
  <si>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</si>
  <si>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</si>
  <si>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</si>
  <si>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</si>
  <si>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</si>
  <si>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</si>
  <si>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</si>
  <si>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</si>
  <si>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</si>
  <si>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</si>
  <si>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</si>
  <si>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</si>
  <si>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</si>
  <si>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</si>
  <si>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</si>
  <si>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</si>
  <si>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</si>
  <si>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</si>
  <si>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</si>
  <si>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</si>
  <si>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</si>
  <si>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</si>
  <si>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</si>
  <si>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</si>
  <si>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</si>
  <si>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</si>
  <si>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</si>
  <si>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</si>
  <si>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</si>
  <si>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</si>
  <si>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</si>
  <si>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</si>
  <si>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</si>
  <si>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</si>
  <si>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</si>
  <si>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</si>
  <si>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</si>
  <si>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</si>
  <si>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</si>
  <si>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</si>
  <si>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</si>
  <si>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</si>
  <si>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</si>
  <si>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</si>
  <si>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</si>
  <si>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</si>
  <si>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</si>
  <si>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</si>
  <si>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</si>
  <si>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</si>
  <si>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</si>
  <si>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</si>
  <si>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</si>
  <si>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</si>
  <si>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</si>
  <si>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</si>
  <si>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</si>
  <si>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</si>
  <si>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</si>
  <si>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</si>
  <si>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</si>
  <si>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</si>
  <si>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</si>
  <si>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</si>
  <si>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</si>
  <si>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</si>
  <si>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</si>
  <si>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</si>
  <si>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</si>
  <si>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</si>
  <si>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</si>
  <si>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</si>
  <si>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</si>
  <si>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</si>
  <si>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</si>
  <si>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</si>
  <si>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</si>
  <si>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</si>
  <si>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</si>
  <si>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</si>
  <si>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</si>
  <si>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</si>
  <si>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</si>
  <si>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</si>
  <si>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</si>
  <si>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</si>
  <si>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</si>
  <si>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</si>
  <si>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</si>
  <si>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</si>
  <si>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</si>
  <si>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</si>
  <si>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</si>
  <si>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</si>
  <si>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</si>
  <si>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</si>
  <si>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</si>
  <si>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</si>
  <si>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</si>
  <si>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</si>
  <si>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</si>
  <si>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</si>
  <si>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</si>
  <si>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</si>
  <si>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</si>
  <si>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</si>
  <si>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</si>
  <si>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</si>
  <si>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</si>
  <si>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</si>
  <si>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</si>
  <si>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</si>
  <si>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</si>
  <si>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</si>
  <si>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</si>
  <si>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</si>
  <si>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</si>
  <si>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</si>
  <si>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</si>
  <si>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</si>
  <si>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</si>
  <si>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</si>
  <si>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</si>
  <si>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</si>
  <si>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</si>
  <si>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</si>
  <si>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</si>
  <si>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</si>
  <si>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</si>
  <si>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</si>
  <si>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</si>
  <si>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</si>
  <si>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</si>
  <si>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</si>
  <si>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</si>
  <si>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</si>
  <si>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</si>
  <si>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</si>
  <si>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</si>
  <si>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</si>
  <si>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</si>
  <si>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</si>
  <si>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</si>
  <si>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</si>
  <si>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</si>
  <si>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</si>
  <si>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</si>
  <si>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</si>
  <si>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</si>
  <si>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</si>
  <si>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</si>
  <si>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</si>
  <si>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</si>
  <si>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</si>
  <si>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</si>
  <si>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</si>
  <si>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</si>
  <si>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</si>
  <si>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</si>
  <si>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</si>
  <si>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</si>
  <si>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</si>
  <si>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</si>
  <si>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</si>
  <si>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</si>
  <si>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</si>
  <si>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</si>
  <si>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</si>
  <si>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</si>
  <si>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</si>
  <si>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</si>
  <si>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</si>
  <si>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</si>
  <si>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</si>
  <si>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</si>
  <si>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</si>
  <si>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</si>
  <si>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</si>
  <si>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</si>
  <si>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</si>
  <si>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</si>
  <si>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</si>
  <si>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</si>
  <si>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</si>
  <si>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</si>
  <si>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</si>
  <si>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</si>
  <si>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</si>
  <si>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</si>
  <si>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</si>
  <si>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</si>
  <si>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</si>
  <si>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</si>
  <si>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</si>
  <si>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</si>
  <si>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</si>
  <si>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</si>
  <si>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</si>
  <si>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</si>
  <si>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</si>
  <si>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</si>
  <si>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</si>
  <si>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</si>
  <si>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</si>
  <si>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</si>
  <si>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</si>
  <si>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</si>
  <si>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</si>
  <si>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</si>
  <si>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</si>
  <si>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</si>
  <si>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</si>
  <si>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</si>
  <si>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</si>
  <si>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</si>
  <si>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</si>
  <si>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</si>
  <si>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</si>
  <si>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</si>
  <si>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</si>
  <si>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</si>
  <si>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</si>
  <si>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</si>
  <si>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</si>
  <si>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</si>
  <si>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</si>
  <si>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</si>
  <si>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</si>
  <si>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</si>
  <si>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</si>
  <si>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</si>
  <si>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</si>
  <si>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</si>
  <si>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</si>
  <si>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</si>
  <si>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</si>
  <si>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</si>
  <si>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</si>
  <si>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</si>
  <si>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</si>
  <si>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</si>
  <si>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</si>
  <si>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</si>
  <si>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</si>
  <si>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</si>
  <si>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</si>
  <si>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</si>
  <si>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</si>
  <si>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</si>
  <si>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</si>
  <si>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</si>
  <si>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</si>
  <si>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</si>
  <si>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</si>
  <si>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</si>
  <si>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</si>
  <si>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</si>
  <si>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</si>
  <si>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</si>
  <si>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</si>
  <si>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</si>
  <si>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</si>
  <si>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</si>
  <si>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</si>
  <si>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</si>
  <si>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</si>
  <si>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</si>
  <si>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</si>
  <si>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</si>
  <si>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</si>
  <si>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</si>
  <si>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</si>
  <si>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</si>
  <si>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</si>
  <si>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</si>
  <si>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</si>
  <si>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</si>
  <si>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</si>
  <si>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</si>
  <si>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</si>
  <si>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</si>
  <si>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</si>
  <si>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</si>
  <si>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</si>
  <si>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</si>
  <si>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</si>
  <si>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</si>
  <si>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</si>
  <si>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</si>
  <si>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</si>
  <si>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</si>
  <si>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</si>
  <si>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</si>
  <si>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</si>
  <si>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</si>
  <si>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</si>
  <si>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</si>
  <si>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</si>
  <si>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</si>
  <si>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</si>
  <si>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</si>
  <si>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</si>
  <si>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</si>
  <si>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</si>
  <si>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</si>
  <si>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</si>
  <si>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</si>
  <si>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</si>
  <si>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</si>
  <si>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</si>
  <si>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</si>
  <si>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</si>
  <si>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</si>
  <si>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</si>
  <si>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</si>
  <si>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</si>
  <si>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</si>
  <si>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</si>
  <si>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</si>
  <si>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</si>
  <si>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</si>
  <si>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</si>
  <si>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</si>
  <si>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</si>
  <si>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</si>
  <si>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</si>
  <si>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</si>
  <si>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</si>
  <si>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</si>
  <si>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</si>
  <si>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</si>
  <si>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</si>
  <si>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</si>
  <si>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</si>
  <si>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</si>
  <si>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</si>
  <si>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</si>
  <si>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</si>
  <si>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</si>
  <si>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</si>
  <si>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</si>
  <si>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</si>
  <si>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</si>
  <si>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</si>
  <si>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</si>
  <si>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</si>
  <si>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</si>
  <si>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</si>
  <si>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</si>
  <si>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</si>
  <si>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</si>
  <si>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</si>
  <si>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</si>
  <si>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</si>
  <si>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</si>
  <si>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</si>
  <si>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</si>
  <si>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</si>
  <si>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</si>
  <si>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</si>
  <si>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</si>
  <si>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</si>
  <si>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</si>
  <si>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</si>
  <si>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</si>
  <si>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</si>
  <si>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</si>
  <si>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</si>
  <si>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</si>
  <si>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</si>
  <si>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</si>
  <si>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</si>
  <si>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</si>
  <si>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</si>
  <si>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</si>
  <si>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</si>
  <si>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</si>
  <si>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</si>
  <si>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</si>
  <si>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</si>
  <si>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</si>
  <si>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</si>
  <si>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</si>
  <si>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</si>
  <si>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</si>
  <si>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</si>
  <si>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</si>
  <si>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</si>
  <si>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</si>
  <si>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</si>
  <si>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</si>
  <si>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</si>
  <si>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</si>
  <si>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</si>
  <si>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</si>
  <si>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</si>
  <si>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</si>
  <si>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</si>
  <si>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</si>
  <si>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</si>
  <si>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</si>
  <si>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</si>
  <si>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</si>
  <si>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</si>
  <si>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</si>
  <si>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</si>
  <si>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</si>
  <si>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</si>
  <si>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</si>
  <si>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</si>
  <si>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</si>
  <si>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</si>
  <si>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</si>
  <si>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</si>
  <si>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</si>
  <si>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</si>
  <si>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</si>
  <si>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</si>
  <si>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</si>
  <si>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</si>
  <si>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</si>
  <si>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</si>
  <si>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</si>
  <si>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</si>
  <si>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</si>
  <si>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</si>
  <si>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</si>
  <si>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</si>
  <si>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</si>
  <si>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</si>
  <si>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</si>
  <si>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</si>
  <si>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</si>
  <si>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</si>
  <si>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</si>
  <si>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</si>
  <si>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</si>
  <si>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</si>
  <si>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</si>
  <si>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</si>
  <si>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</si>
  <si>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</si>
  <si>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</si>
  <si>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</si>
  <si>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</si>
  <si>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</si>
  <si>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</si>
  <si>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</si>
  <si>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</si>
  <si>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</si>
  <si>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</si>
  <si>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</si>
  <si>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</si>
  <si>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</si>
  <si>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</si>
  <si>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</si>
  <si>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</si>
  <si>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</si>
  <si>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</si>
  <si>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</si>
  <si>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</si>
  <si>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</si>
  <si>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</si>
  <si>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</si>
  <si>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</si>
  <si>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</si>
  <si>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</si>
  <si>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</si>
  <si>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</si>
  <si>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</si>
  <si>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</si>
  <si>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</si>
  <si>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</si>
  <si>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</si>
  <si>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</si>
  <si>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</si>
  <si>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</si>
  <si>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</si>
  <si>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</si>
  <si>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</si>
  <si>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</si>
  <si>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</si>
  <si>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</si>
  <si>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</si>
  <si>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</si>
  <si>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</si>
  <si>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</si>
  <si>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</si>
  <si>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</si>
  <si>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</si>
  <si>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</si>
  <si>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</si>
  <si>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</si>
  <si>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</si>
  <si>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</si>
  <si>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</si>
  <si>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</si>
  <si>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</si>
  <si>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</si>
  <si>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</si>
  <si>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</si>
  <si>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</si>
  <si>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</si>
  <si>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</si>
  <si>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</si>
  <si>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</si>
  <si>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</si>
  <si>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</si>
  <si>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</si>
  <si>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</si>
  <si>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</si>
  <si>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</si>
  <si>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</si>
  <si>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</si>
  <si>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</si>
  <si>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</si>
  <si>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</si>
  <si>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</si>
  <si>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</si>
  <si>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</si>
  <si>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</si>
  <si>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</si>
  <si>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</si>
  <si>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</si>
  <si>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</si>
  <si>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</si>
  <si>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</si>
  <si>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</si>
  <si>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</si>
  <si>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</si>
  <si>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</si>
  <si>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</si>
  <si>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</si>
  <si>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</si>
  <si>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</si>
  <si>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</si>
  <si>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</si>
  <si>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</si>
  <si>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</si>
  <si>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</si>
  <si>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</si>
  <si>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</si>
  <si>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</si>
  <si>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</si>
  <si>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</si>
  <si>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</si>
  <si>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</si>
  <si>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</si>
  <si>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</si>
  <si>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</si>
  <si>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</si>
  <si>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</si>
  <si>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</si>
  <si>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</si>
  <si>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</si>
  <si>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</si>
  <si>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</si>
  <si>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</si>
  <si>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</si>
  <si>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</si>
  <si>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</si>
  <si>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</si>
  <si>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</si>
  <si>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</si>
  <si>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</si>
  <si>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</si>
  <si>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</si>
  <si>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</si>
  <si>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</si>
  <si>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</si>
  <si>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</si>
  <si>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</si>
  <si>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</si>
  <si>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</si>
  <si>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</si>
  <si>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</si>
  <si>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</si>
  <si>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</si>
  <si>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</si>
  <si>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</si>
  <si>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</si>
  <si>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</si>
  <si>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</si>
  <si>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</si>
  <si>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</si>
  <si>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</si>
  <si>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</si>
  <si>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</si>
  <si>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</si>
  <si>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</si>
  <si>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</si>
  <si>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</si>
  <si>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</si>
  <si>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</si>
  <si>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</si>
  <si>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</si>
  <si>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</si>
  <si>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</si>
  <si>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</si>
  <si>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</si>
  <si>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</si>
  <si>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</si>
  <si>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</si>
  <si>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</si>
  <si>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</si>
  <si>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</si>
  <si>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</si>
  <si>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</si>
  <si>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</si>
  <si>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</si>
  <si>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</si>
  <si>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</si>
  <si>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</si>
  <si>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</si>
  <si>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</si>
  <si>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</si>
  <si>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</si>
  <si>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</si>
  <si>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</si>
  <si>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</si>
  <si>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</si>
  <si>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</si>
  <si>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</si>
  <si>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</si>
  <si>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</si>
  <si>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</si>
  <si>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</si>
  <si>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</si>
  <si>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</si>
  <si>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</si>
  <si>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</si>
  <si>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</si>
  <si>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</si>
  <si>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</si>
  <si>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</si>
  <si>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</si>
  <si>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</si>
  <si>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</si>
  <si>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</si>
  <si>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</si>
  <si>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</si>
  <si>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</si>
  <si>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</si>
  <si>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</si>
  <si>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</si>
  <si>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</si>
  <si>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</si>
  <si>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</si>
  <si>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</si>
  <si>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</si>
  <si>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</si>
  <si>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</si>
  <si>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</si>
  <si>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</si>
  <si>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</si>
  <si>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</si>
  <si>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</si>
  <si>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</si>
  <si>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</si>
  <si>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</si>
  <si>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</si>
  <si>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</si>
  <si>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</si>
  <si>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</si>
  <si>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</si>
  <si>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</si>
  <si>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</si>
  <si>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</si>
  <si>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</si>
  <si>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</si>
  <si>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</si>
  <si>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</si>
  <si>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</si>
  <si>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</si>
  <si>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</si>
  <si>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</si>
  <si>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</si>
  <si>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</si>
  <si>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</si>
  <si>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</si>
  <si>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</si>
  <si>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</si>
  <si>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</si>
  <si>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</si>
  <si>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</si>
  <si>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</si>
  <si>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</si>
  <si>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</si>
  <si>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</si>
  <si>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</si>
  <si>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</si>
  <si>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</si>
  <si>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</si>
  <si>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</si>
  <si>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</si>
  <si>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</si>
  <si>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</si>
  <si>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</si>
  <si>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</si>
  <si>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</si>
  <si>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</si>
  <si>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</si>
  <si>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</si>
  <si>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</si>
  <si>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</si>
  <si>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</si>
  <si>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</si>
  <si>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</si>
  <si>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</si>
  <si>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</si>
  <si>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</si>
  <si>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</si>
  <si>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</si>
  <si>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</si>
  <si>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</si>
  <si>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</si>
  <si>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</si>
  <si>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</si>
  <si>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</si>
  <si>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</si>
  <si>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</si>
  <si>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</si>
  <si>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</si>
  <si>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</si>
  <si>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</si>
  <si>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</si>
  <si>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</si>
  <si>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</si>
  <si>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</si>
  <si>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</si>
  <si>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</si>
  <si>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</si>
  <si>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</si>
  <si>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</si>
  <si>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</si>
  <si>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</si>
  <si>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</si>
  <si>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</si>
  <si>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</si>
  <si>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</si>
  <si>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</si>
  <si>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</si>
  <si>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</si>
  <si>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</si>
  <si>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</si>
  <si>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</si>
  <si>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</si>
  <si>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</si>
  <si>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</si>
  <si>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</si>
  <si>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</si>
  <si>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</si>
  <si>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</si>
  <si>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</si>
  <si>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</si>
  <si>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</si>
  <si>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</si>
  <si>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</si>
  <si>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</si>
  <si>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</si>
  <si>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</si>
  <si>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</si>
  <si>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</si>
  <si>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</si>
  <si>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</si>
  <si>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</si>
  <si>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</si>
  <si>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</si>
  <si>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</si>
  <si>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</si>
  <si>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</si>
  <si>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</si>
  <si>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</si>
  <si>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</si>
  <si>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</si>
  <si>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</si>
  <si>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</si>
  <si>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</si>
  <si>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</si>
  <si>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</si>
  <si>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</si>
  <si>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</si>
  <si>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</si>
  <si>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</si>
  <si>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</si>
  <si>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</si>
  <si>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</si>
  <si>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</si>
  <si>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</si>
  <si>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</si>
  <si>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</si>
  <si>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</si>
  <si>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</si>
  <si>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</si>
  <si>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</si>
  <si>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</si>
  <si>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</si>
  <si>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</si>
  <si>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</si>
  <si>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</si>
  <si>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</si>
  <si>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</si>
  <si>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</si>
  <si>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</si>
  <si>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</si>
  <si>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</si>
  <si>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</si>
  <si>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</si>
  <si>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</si>
  <si>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</si>
  <si>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</si>
  <si>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</si>
  <si>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</si>
  <si>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</si>
  <si>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</si>
  <si>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</si>
  <si>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</si>
  <si>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</si>
  <si>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</si>
  <si>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</si>
  <si>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</si>
  <si>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</si>
  <si>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</si>
  <si>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</si>
  <si>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</si>
  <si>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</si>
  <si>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</si>
  <si>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</si>
  <si>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</si>
  <si>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</si>
  <si>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</si>
  <si>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</si>
  <si>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</si>
  <si>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</si>
  <si>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</si>
  <si>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</si>
  <si>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</si>
  <si>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</si>
  <si>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</si>
  <si>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</si>
  <si>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</si>
  <si>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</si>
  <si>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</si>
  <si>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</si>
  <si>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</si>
  <si>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</si>
  <si>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</si>
  <si>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</si>
  <si>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</si>
  <si>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</si>
  <si>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</si>
  <si>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</si>
  <si>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</si>
  <si>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</si>
  <si>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</si>
  <si>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</si>
  <si>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</si>
  <si>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</si>
  <si>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</si>
  <si>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</si>
  <si>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</si>
  <si>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</si>
  <si>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</si>
  <si>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</si>
  <si>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</si>
  <si>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</si>
  <si>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</si>
  <si>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</si>
  <si>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</si>
  <si>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</si>
  <si>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</si>
  <si>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</si>
  <si>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</si>
  <si>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</si>
  <si>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</si>
  <si>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</si>
  <si>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</si>
  <si>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</si>
  <si>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</si>
  <si>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</si>
  <si>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</si>
  <si>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</si>
  <si>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</si>
  <si>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</si>
  <si>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</si>
  <si>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</si>
  <si>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</si>
  <si>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</si>
  <si>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</si>
  <si>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</si>
  <si>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</si>
  <si>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</si>
  <si>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</si>
  <si>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</si>
  <si>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</si>
  <si>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</si>
  <si>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</si>
  <si>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</si>
  <si>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</si>
  <si>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</si>
  <si>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</si>
  <si>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</si>
  <si>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</si>
  <si>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</si>
  <si>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</si>
  <si>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</si>
  <si>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</si>
  <si>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</si>
  <si>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</si>
  <si>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</si>
  <si>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</si>
  <si>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</si>
  <si>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</si>
  <si>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</si>
  <si>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</si>
  <si>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</si>
  <si>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</si>
  <si>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</si>
  <si>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</si>
  <si>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</si>
  <si>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</si>
  <si>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</si>
  <si>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</si>
  <si>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</si>
  <si>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</si>
  <si>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</si>
  <si>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</si>
  <si>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</si>
  <si>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</si>
  <si>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</si>
  <si>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</si>
  <si>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</si>
  <si>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</si>
  <si>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</si>
  <si>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</si>
  <si>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</si>
  <si>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</si>
  <si>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</si>
  <si>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</si>
  <si>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</si>
  <si>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</si>
  <si>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</si>
  <si>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</si>
  <si>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</si>
  <si>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</si>
  <si>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</si>
  <si>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</si>
  <si>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</si>
  <si>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</si>
  <si>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</si>
  <si>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</si>
  <si>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</si>
  <si>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</si>
  <si>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</si>
  <si>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</si>
  <si>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</si>
  <si>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</si>
  <si>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</si>
  <si>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</si>
  <si>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</si>
  <si>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</si>
  <si>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</si>
  <si>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</si>
  <si>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</si>
  <si>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</si>
  <si>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</si>
  <si>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</si>
  <si>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</si>
  <si>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</si>
  <si>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</si>
  <si>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</si>
  <si>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</si>
  <si>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</si>
  <si>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</si>
  <si>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</si>
  <si>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</si>
  <si>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</si>
  <si>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</si>
  <si>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</si>
  <si>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</si>
  <si>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</si>
  <si>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</si>
  <si>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</si>
  <si>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</si>
  <si>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</si>
  <si>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</si>
  <si>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</si>
  <si>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</si>
  <si>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</si>
  <si>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</si>
  <si>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</si>
  <si>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</si>
  <si>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</si>
  <si>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</si>
  <si>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</si>
  <si>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</si>
  <si>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</si>
  <si>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</si>
  <si>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</si>
  <si>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</si>
  <si>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</si>
  <si>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</si>
  <si>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</si>
  <si>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</si>
  <si>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</si>
  <si>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</si>
  <si>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</si>
  <si>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</si>
  <si>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</si>
  <si>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</si>
  <si>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</si>
  <si>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</si>
  <si>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</si>
  <si>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</si>
  <si>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</si>
  <si>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</si>
  <si>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</si>
  <si>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</si>
  <si>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</si>
  <si>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</si>
  <si>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</si>
  <si>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</si>
  <si>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</si>
  <si>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</si>
  <si>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</si>
  <si>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</si>
  <si>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</si>
  <si>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</si>
  <si>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</si>
  <si>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</si>
  <si>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</si>
  <si>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</si>
  <si>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</si>
  <si>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</si>
  <si>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</si>
  <si>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</si>
  <si>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</si>
  <si>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</si>
  <si>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</si>
  <si>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</si>
  <si>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</si>
  <si>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</si>
  <si>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</si>
  <si>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</si>
  <si>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</si>
  <si>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</si>
  <si>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</si>
  <si>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</si>
  <si>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</si>
  <si>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</si>
  <si>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</si>
  <si>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</si>
  <si>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</si>
  <si>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</si>
  <si>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</si>
  <si>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</si>
  <si>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</si>
  <si>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</si>
  <si>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</si>
  <si>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</si>
  <si>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</si>
  <si>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</si>
  <si>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</si>
  <si>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</si>
  <si>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</si>
  <si>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</si>
  <si>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</si>
  <si>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</si>
  <si>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</si>
  <si>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</si>
  <si>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</si>
  <si>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</si>
  <si>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</si>
  <si>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</si>
  <si>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</si>
  <si>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</si>
  <si>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</si>
  <si>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</si>
  <si>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</si>
  <si>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</si>
  <si>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</si>
  <si>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</si>
  <si>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</si>
  <si>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</si>
  <si>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</si>
  <si>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</si>
  <si>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</si>
  <si>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</si>
  <si>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</si>
  <si>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</si>
  <si>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</si>
  <si>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</si>
  <si>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</si>
  <si>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</si>
  <si>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</si>
  <si>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</si>
  <si>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</si>
  <si>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</si>
  <si>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</si>
  <si>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</si>
  <si>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</si>
  <si>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</si>
  <si>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</si>
  <si>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</si>
  <si>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</si>
  <si>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</si>
  <si>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</si>
  <si>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</si>
  <si>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</si>
  <si>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</si>
  <si>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</si>
  <si>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</si>
  <si>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</si>
  <si>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</si>
  <si>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</si>
  <si>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</si>
  <si>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</si>
  <si>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</si>
  <si>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</si>
  <si>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</si>
  <si>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</si>
  <si>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</si>
  <si>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</si>
  <si>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</si>
  <si>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</si>
  <si>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</si>
  <si>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</si>
  <si>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</si>
  <si>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</si>
  <si>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</si>
  <si>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</si>
  <si>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</si>
  <si>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</si>
  <si>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</si>
  <si>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</si>
  <si>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</si>
  <si>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</si>
  <si>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</si>
  <si>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</si>
  <si>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</si>
  <si>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</si>
  <si>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</si>
  <si>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</si>
  <si>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</si>
  <si>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</si>
  <si>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</si>
  <si>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</si>
  <si>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</si>
  <si>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</si>
  <si>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</si>
  <si>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</si>
  <si>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</si>
  <si>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</si>
  <si>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</si>
  <si>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</si>
  <si>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</si>
  <si>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</si>
  <si>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</si>
  <si>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</si>
  <si>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</si>
  <si>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</si>
  <si>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</si>
  <si>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</si>
  <si>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</si>
  <si>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</si>
  <si>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</si>
  <si>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</si>
  <si>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</si>
  <si>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</si>
  <si>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</si>
  <si>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</si>
  <si>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</si>
  <si>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</si>
  <si>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</si>
  <si>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</si>
  <si>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</si>
  <si>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</si>
  <si>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</si>
  <si>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</si>
  <si>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</si>
  <si>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</si>
  <si>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</si>
  <si>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</si>
  <si>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</si>
  <si>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</si>
  <si>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</si>
  <si>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</si>
  <si>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</si>
  <si>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</si>
  <si>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</si>
  <si>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</si>
  <si>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</si>
  <si>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</si>
  <si>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</si>
  <si>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</si>
  <si>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</si>
  <si>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</si>
  <si>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</si>
  <si>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</si>
  <si>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</si>
  <si>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</si>
  <si>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</si>
  <si>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</si>
  <si>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</si>
  <si>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</si>
  <si>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</si>
  <si>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</si>
  <si>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</si>
  <si>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</si>
  <si>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</si>
  <si>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</si>
  <si>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</si>
  <si>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</si>
  <si>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</si>
  <si>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</si>
  <si>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</si>
  <si>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</si>
  <si>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</si>
  <si>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</si>
  <si>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</si>
  <si>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</si>
  <si>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</si>
  <si>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</si>
  <si>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</si>
  <si>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</si>
  <si>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</si>
  <si>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</si>
  <si>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</si>
  <si>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</si>
  <si>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</si>
  <si>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</si>
  <si>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</si>
  <si>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</si>
  <si>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</si>
  <si>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</si>
  <si>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</si>
  <si>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</si>
  <si>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</si>
  <si>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</si>
  <si>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</si>
  <si>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</si>
  <si>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</si>
  <si>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</si>
  <si>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</si>
  <si>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</si>
  <si>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</si>
  <si>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</si>
  <si>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</si>
  <si>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</si>
  <si>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</si>
  <si>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</si>
  <si>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</si>
  <si>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</si>
  <si>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</si>
  <si>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</si>
  <si>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</si>
  <si>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</si>
  <si>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</si>
  <si>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</si>
  <si>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</si>
  <si>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</si>
  <si>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</si>
  <si>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</si>
  <si>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</si>
  <si>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</si>
  <si>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</si>
  <si>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</si>
  <si>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</si>
  <si>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</si>
  <si>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</si>
  <si>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</si>
  <si>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</si>
  <si>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</si>
  <si>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</si>
  <si>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</si>
  <si>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</si>
  <si>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</si>
  <si>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</si>
  <si>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</si>
  <si>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</si>
  <si>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</si>
  <si>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</si>
  <si>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</si>
  <si>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</si>
  <si>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</si>
  <si>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</si>
  <si>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</si>
  <si>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</si>
  <si>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</si>
  <si>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</si>
  <si>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</si>
  <si>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</si>
  <si>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</si>
  <si>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</si>
  <si>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</si>
  <si>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</si>
  <si>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</si>
  <si>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</si>
  <si>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</si>
  <si>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</si>
  <si>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</si>
  <si>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</si>
  <si>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</si>
  <si>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</si>
  <si>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</si>
  <si>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</si>
  <si>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</si>
  <si>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</si>
  <si>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</si>
  <si>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</si>
  <si>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</si>
  <si>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</si>
  <si>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</si>
  <si>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</si>
  <si>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</si>
  <si>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</si>
  <si>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</si>
  <si>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</si>
  <si>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</si>
  <si>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</si>
  <si>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</si>
  <si>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</si>
  <si>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</si>
  <si>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</si>
  <si>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</si>
  <si>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</si>
  <si>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</si>
  <si>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</si>
  <si>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</si>
  <si>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</si>
  <si>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</si>
  <si>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</si>
  <si>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</si>
  <si>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</si>
  <si>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</si>
  <si>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</si>
  <si>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</si>
  <si>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</si>
  <si>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</si>
  <si>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</si>
  <si>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</si>
  <si>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</si>
  <si>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</si>
  <si>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</si>
  <si>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</si>
  <si>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</si>
  <si>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</si>
  <si>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</si>
  <si>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</si>
  <si>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</si>
  <si>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</si>
  <si>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</si>
  <si>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</si>
  <si>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</si>
  <si>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</si>
  <si>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</si>
  <si>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</si>
  <si>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</si>
  <si>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</si>
  <si>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</si>
  <si>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</si>
  <si>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</si>
  <si>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</si>
  <si>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</si>
  <si>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</si>
  <si>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</si>
  <si>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</si>
  <si>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</si>
  <si>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</si>
  <si>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</si>
  <si>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</si>
  <si>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</si>
  <si>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</si>
  <si>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</si>
  <si>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</si>
  <si>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</si>
  <si>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</si>
  <si>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</si>
  <si>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</si>
  <si>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</si>
  <si>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</si>
  <si>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</si>
  <si>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</si>
  <si>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</si>
  <si>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</si>
  <si>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</si>
  <si>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</si>
  <si>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</si>
  <si>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</si>
  <si>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</si>
  <si>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</si>
  <si>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</si>
  <si>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</si>
  <si>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</si>
  <si>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</si>
  <si>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</si>
  <si>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</si>
  <si>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</si>
  <si>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</si>
  <si>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</si>
  <si>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</si>
  <si>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</si>
  <si>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</si>
  <si>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</si>
  <si>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</si>
  <si>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</si>
  <si>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</si>
  <si>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</si>
  <si>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</si>
  <si>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</si>
  <si>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</si>
  <si>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</si>
  <si>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</si>
  <si>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</si>
  <si>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</si>
  <si>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</si>
  <si>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</si>
  <si>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</si>
  <si>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</si>
  <si>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</si>
  <si>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</si>
  <si>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</si>
  <si>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</si>
  <si>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</si>
  <si>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</si>
  <si>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</si>
  <si>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</si>
  <si>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</si>
  <si>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</si>
  <si>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</si>
  <si>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</si>
  <si>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</si>
  <si>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</si>
  <si>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</si>
  <si>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</si>
  <si>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</si>
  <si>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</si>
  <si>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</si>
  <si>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</si>
  <si>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</si>
  <si>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</si>
  <si>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</si>
  <si>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</si>
  <si>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</si>
  <si>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</si>
  <si>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</si>
  <si>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</si>
  <si>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</si>
  <si>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</si>
  <si>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</si>
  <si>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</si>
  <si>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</si>
  <si>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</si>
  <si>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</si>
  <si>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</si>
  <si>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</si>
  <si>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</si>
  <si>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</si>
  <si>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</si>
  <si>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</si>
  <si>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</si>
  <si>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</si>
  <si>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</si>
  <si>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</si>
  <si>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</si>
  <si>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</si>
  <si>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</si>
  <si>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</si>
  <si>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</si>
  <si>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</si>
  <si>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</si>
  <si>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</si>
  <si>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</si>
  <si>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</si>
  <si>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</si>
  <si>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</si>
  <si>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</si>
  <si>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</si>
  <si>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</si>
  <si>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</si>
  <si>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</si>
  <si>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</si>
  <si>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</si>
  <si>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</si>
  <si>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</si>
  <si>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</si>
  <si>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</si>
  <si>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</si>
  <si>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</si>
  <si>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</si>
  <si>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</si>
  <si>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</si>
  <si>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</si>
  <si>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</si>
  <si>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</si>
  <si>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</si>
  <si>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</si>
  <si>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</si>
  <si>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</si>
  <si>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</si>
  <si>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</si>
  <si>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</si>
  <si>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</si>
  <si>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</si>
  <si>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</si>
  <si>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</si>
  <si>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</si>
  <si>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</si>
  <si>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</si>
  <si>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</si>
  <si>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</si>
  <si>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</si>
  <si>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</si>
  <si>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</si>
  <si>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</si>
  <si>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</si>
  <si>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</si>
  <si>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</si>
  <si>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</si>
  <si>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</si>
  <si>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</si>
  <si>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</si>
  <si>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</si>
  <si>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</si>
  <si>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</si>
  <si>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</si>
  <si>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</si>
  <si>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</si>
  <si>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</si>
  <si>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</si>
  <si>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</si>
  <si>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</si>
  <si>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</si>
  <si>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</si>
  <si>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</si>
  <si>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</si>
  <si>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</si>
  <si>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</si>
  <si>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</si>
  <si>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</si>
  <si>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</si>
  <si>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</si>
  <si>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</si>
  <si>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</si>
  <si>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</si>
  <si>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</si>
  <si>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</si>
  <si>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</si>
  <si>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</si>
  <si>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</si>
  <si>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</si>
  <si>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</si>
  <si>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</si>
  <si>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</si>
  <si>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</si>
  <si>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</si>
  <si>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</si>
  <si>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</si>
  <si>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</si>
  <si>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</si>
  <si>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</si>
  <si>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</si>
  <si>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</si>
  <si>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</si>
  <si>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</si>
  <si>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</si>
  <si>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</si>
  <si>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</si>
  <si>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</si>
  <si>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</si>
  <si>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</si>
  <si>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</si>
  <si>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</si>
  <si>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</si>
  <si>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</si>
  <si>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</si>
  <si>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</si>
  <si>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</si>
  <si>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</si>
  <si>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</si>
  <si>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</si>
  <si>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</si>
  <si>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</si>
  <si>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</si>
  <si>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</si>
  <si>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</si>
  <si>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</si>
  <si>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</si>
  <si>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</si>
  <si>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</si>
  <si>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</si>
  <si>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</si>
  <si>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</si>
  <si>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</si>
  <si>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</si>
  <si>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</si>
  <si>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</si>
  <si>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</si>
  <si>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</si>
  <si>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</si>
  <si>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</si>
  <si>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</si>
  <si>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</si>
  <si>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</si>
  <si>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</si>
  <si>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</si>
  <si>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</si>
  <si>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</si>
  <si>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</si>
  <si>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</si>
  <si>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</si>
  <si>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</si>
  <si>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</si>
  <si>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</si>
  <si>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</si>
  <si>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</si>
  <si>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</si>
  <si>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</si>
  <si>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</si>
  <si>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</si>
  <si>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</si>
  <si>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</si>
  <si>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</si>
  <si>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</si>
  <si>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</si>
  <si>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</si>
  <si>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</si>
  <si>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</si>
  <si>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</si>
  <si>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</si>
  <si>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</si>
  <si>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</si>
  <si>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</si>
  <si>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</si>
  <si>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</si>
  <si>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</si>
  <si>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</si>
  <si>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</si>
  <si>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</si>
  <si>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</si>
  <si>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</si>
  <si>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</si>
  <si>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</si>
  <si>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</si>
  <si>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</si>
  <si>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</si>
  <si>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</si>
  <si>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</si>
  <si>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</si>
  <si>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</si>
  <si>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</si>
  <si>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</si>
  <si>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</si>
  <si>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</si>
  <si>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</si>
  <si>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</si>
  <si>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</si>
  <si>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</si>
  <si>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</si>
  <si>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</si>
  <si>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</si>
  <si>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</si>
  <si>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</si>
  <si>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</si>
  <si>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</si>
  <si>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</si>
  <si>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</si>
  <si>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</si>
  <si>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</si>
  <si>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</si>
  <si>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</si>
  <si>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</si>
  <si>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</si>
  <si>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</si>
  <si>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</si>
  <si>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</si>
  <si>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</si>
  <si>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</si>
  <si>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</si>
  <si>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</si>
  <si>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</si>
  <si>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</si>
  <si>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</si>
  <si>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</si>
  <si>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</si>
  <si>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</si>
  <si>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</si>
  <si>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</si>
  <si>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</si>
  <si>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</si>
  <si>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</si>
  <si>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</si>
  <si>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</si>
  <si>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</si>
  <si>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</si>
  <si>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</si>
  <si>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</si>
  <si>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</si>
  <si>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</si>
  <si>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</si>
  <si>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</si>
  <si>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</si>
  <si>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</si>
  <si>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</si>
  <si>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</si>
  <si>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</si>
  <si>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</si>
  <si>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</si>
  <si>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</si>
  <si>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</si>
  <si>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</si>
  <si>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</si>
  <si>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</si>
  <si>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</si>
  <si>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</si>
  <si>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</si>
  <si>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</si>
  <si>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</si>
  <si>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</si>
  <si>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</si>
  <si>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</si>
  <si>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</si>
  <si>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</si>
  <si>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</si>
  <si>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</si>
  <si>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</si>
  <si>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</si>
  <si>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</si>
  <si>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</si>
  <si>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</si>
  <si>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</si>
  <si>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</si>
  <si>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</si>
  <si>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</si>
  <si>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</si>
  <si>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</si>
  <si>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</si>
  <si>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</si>
  <si>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</si>
  <si>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</si>
  <si>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</si>
  <si>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</si>
  <si>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</si>
  <si>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</si>
  <si>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</si>
  <si>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</si>
  <si>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</si>
  <si>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</si>
  <si>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</si>
  <si>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</si>
  <si>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</si>
  <si>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</si>
  <si>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</si>
  <si>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</si>
  <si>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</si>
  <si>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</si>
  <si>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</si>
  <si>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</si>
  <si>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</si>
  <si>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</si>
  <si>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</si>
  <si>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</si>
  <si>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</si>
  <si>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</si>
  <si>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</si>
  <si>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</si>
  <si>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</si>
  <si>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</si>
  <si>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</si>
  <si>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</si>
  <si>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</si>
  <si>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</si>
  <si>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</si>
  <si>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</si>
  <si>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</si>
  <si>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</si>
  <si>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</si>
  <si>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</si>
  <si>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</si>
  <si>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</si>
  <si>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</si>
  <si>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</si>
  <si>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</si>
  <si>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</si>
  <si>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</si>
  <si>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</si>
  <si>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</si>
  <si>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</si>
  <si>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</si>
  <si>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</si>
  <si>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</si>
  <si>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</si>
  <si>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</si>
  <si>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</si>
  <si>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</si>
  <si>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</si>
  <si>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</si>
  <si>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</si>
  <si>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</si>
  <si>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</si>
  <si>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</si>
  <si>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</si>
  <si>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</si>
  <si>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</si>
  <si>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</si>
  <si>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</si>
  <si>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</si>
  <si>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</si>
  <si>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</si>
  <si>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</si>
  <si>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</si>
  <si>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</si>
  <si>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</si>
  <si>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</si>
  <si>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</si>
  <si>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</si>
  <si>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</si>
  <si>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</si>
  <si>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</si>
  <si>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</si>
  <si>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</si>
  <si>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</si>
  <si>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</si>
  <si>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</si>
  <si>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</si>
  <si>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</si>
  <si>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</si>
  <si>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</si>
  <si>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</si>
  <si>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</si>
  <si>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</si>
  <si>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</si>
  <si>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</si>
  <si>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</si>
  <si>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</si>
  <si>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</si>
  <si>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</si>
  <si>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</si>
  <si>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</si>
  <si>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</si>
  <si>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</si>
  <si>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</si>
  <si>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</si>
  <si>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</si>
  <si>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</si>
  <si>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</si>
  <si>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</si>
  <si>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</si>
  <si>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</si>
  <si>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</si>
  <si>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</si>
  <si>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</si>
  <si>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</si>
  <si>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</si>
  <si>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</si>
  <si>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</si>
  <si>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</si>
  <si>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</si>
  <si>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</si>
  <si>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</si>
  <si>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</si>
  <si>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</si>
  <si>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</si>
  <si>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</si>
  <si>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</si>
  <si>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</si>
  <si>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</si>
  <si>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</si>
  <si>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</si>
  <si>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</si>
  <si>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</si>
  <si>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</si>
  <si>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</si>
  <si>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</si>
  <si>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</si>
  <si>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</si>
  <si>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</si>
  <si>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</si>
  <si>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</si>
  <si>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</si>
  <si>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</si>
  <si>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</si>
  <si>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</si>
  <si>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</si>
  <si>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</si>
  <si>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</si>
  <si>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</si>
  <si>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</si>
  <si>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</si>
  <si>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</si>
  <si>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</si>
  <si>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</si>
  <si>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</si>
  <si>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</si>
  <si>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</si>
  <si>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</si>
  <si>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</si>
  <si>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</si>
  <si>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</si>
  <si>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</si>
  <si>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</si>
  <si>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</si>
  <si>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</si>
  <si>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</si>
  <si>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</si>
  <si>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</si>
  <si>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</si>
  <si>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</si>
  <si>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</si>
  <si>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</si>
  <si>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</si>
  <si>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</si>
  <si>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</si>
  <si>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</si>
  <si>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</si>
  <si>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</si>
  <si>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</si>
  <si>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</si>
  <si>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</si>
  <si>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</si>
  <si>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</si>
  <si>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</si>
  <si>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</si>
  <si>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</si>
  <si>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</si>
  <si>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</si>
  <si>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</si>
  <si>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</si>
  <si>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</si>
  <si>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</si>
  <si>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</si>
  <si>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</si>
  <si>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</si>
  <si>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</si>
  <si>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</si>
  <si>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</si>
  <si>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</si>
  <si>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</si>
  <si>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</si>
  <si>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</si>
  <si>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</si>
  <si>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</si>
  <si>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</si>
  <si>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</si>
  <si>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</si>
  <si>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</si>
  <si>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</si>
  <si>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</si>
  <si>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</si>
  <si>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</si>
  <si>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</si>
  <si>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</si>
  <si>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</si>
  <si>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</si>
  <si>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</si>
  <si>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</si>
  <si>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</si>
  <si>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</si>
  <si>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</si>
  <si>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</si>
  <si>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</si>
  <si>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</si>
  <si>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</si>
  <si>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</si>
  <si>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</si>
  <si>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</si>
  <si>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</si>
  <si>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</si>
  <si>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</si>
  <si>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</si>
  <si>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</si>
  <si>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</si>
  <si>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</si>
  <si>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</si>
  <si>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</si>
  <si>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</si>
  <si>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</si>
  <si>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</si>
  <si>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</si>
  <si>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</si>
  <si>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</si>
  <si>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</si>
  <si>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</si>
  <si>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</si>
  <si>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</si>
  <si>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</si>
  <si>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</si>
  <si>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</si>
  <si>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</si>
  <si>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</si>
  <si>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</si>
  <si>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</si>
  <si>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</si>
  <si>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</si>
  <si>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</si>
  <si>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</si>
  <si>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</si>
  <si>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</si>
  <si>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</si>
  <si>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</si>
  <si>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</si>
  <si>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</si>
  <si>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</si>
  <si>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</si>
  <si>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</si>
  <si>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</si>
  <si>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</si>
  <si>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</si>
  <si>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</si>
  <si>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</si>
  <si>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</si>
  <si>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</si>
  <si>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</si>
  <si>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</si>
  <si>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</si>
  <si>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</si>
  <si>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</si>
  <si>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</si>
  <si>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</si>
  <si>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</si>
  <si>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</si>
  <si>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</si>
  <si>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</si>
  <si>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</si>
  <si>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</si>
  <si>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</si>
  <si>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</si>
  <si>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</si>
  <si>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</si>
  <si>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</si>
  <si>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</si>
  <si>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</si>
  <si>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</si>
  <si>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</si>
  <si>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</si>
  <si>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</si>
  <si>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</si>
  <si>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</si>
  <si>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</si>
  <si>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</si>
  <si>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</si>
  <si>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</si>
  <si>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</si>
  <si>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</si>
  <si>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</si>
  <si>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</si>
  <si>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</si>
  <si>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</si>
  <si>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</si>
  <si>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</si>
  <si>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</si>
  <si>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</si>
  <si>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</si>
  <si>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</si>
  <si>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</si>
  <si>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</si>
  <si>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</si>
  <si>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</si>
  <si>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</si>
  <si>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</si>
  <si>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</si>
  <si>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</si>
  <si>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</si>
  <si>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</si>
  <si>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</si>
  <si>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</si>
  <si>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</si>
  <si>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</si>
  <si>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</si>
  <si>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</si>
  <si>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</si>
  <si>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</si>
  <si>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</si>
  <si>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</si>
  <si>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</si>
  <si>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</si>
  <si>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</si>
  <si>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</si>
  <si>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</si>
  <si>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</si>
  <si>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</si>
  <si>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</si>
  <si>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</si>
  <si>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</si>
  <si>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</si>
  <si>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</si>
  <si>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</si>
  <si>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</si>
  <si>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</si>
  <si>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</si>
  <si>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</si>
  <si>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</si>
  <si>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</si>
  <si>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</si>
  <si>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</si>
  <si>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</si>
  <si>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</si>
  <si>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</si>
  <si>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</si>
  <si>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</si>
  <si>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</si>
  <si>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</si>
  <si>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</si>
  <si>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</si>
  <si>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</si>
  <si>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</si>
  <si>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</si>
  <si>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</si>
  <si>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</si>
  <si>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</si>
  <si>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</si>
  <si>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</si>
  <si>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</si>
  <si>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</si>
  <si>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</si>
  <si>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</si>
  <si>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</si>
  <si>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</si>
  <si>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</si>
  <si>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</si>
  <si>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</si>
  <si>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</si>
  <si>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</si>
  <si>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</si>
  <si>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</si>
  <si>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</si>
  <si>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</si>
  <si>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</si>
  <si>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</si>
  <si>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</si>
  <si>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</si>
  <si>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</si>
  <si>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</si>
  <si>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</si>
  <si>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</si>
  <si>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</si>
  <si>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</si>
  <si>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</si>
  <si>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</si>
  <si>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</si>
  <si>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</si>
  <si>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</si>
  <si>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</si>
  <si>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</si>
  <si>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</si>
  <si>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</si>
  <si>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</si>
  <si>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</si>
  <si>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</si>
  <si>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</si>
  <si>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</si>
  <si>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</si>
  <si>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</si>
  <si>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</si>
  <si>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</si>
  <si>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</si>
  <si>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</si>
  <si>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</si>
  <si>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</si>
  <si>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</si>
  <si>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</si>
  <si>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</si>
  <si>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</si>
  <si>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</si>
  <si>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</si>
  <si>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</si>
  <si>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</si>
  <si>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</si>
  <si>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</si>
  <si>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</si>
  <si>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</si>
  <si>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</si>
  <si>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</si>
  <si>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</si>
  <si>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</si>
  <si>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</si>
  <si>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</si>
  <si>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</si>
  <si>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</si>
  <si>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</si>
  <si>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</si>
  <si>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</si>
  <si>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</si>
  <si>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</si>
  <si>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</si>
  <si>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</si>
  <si>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</si>
  <si>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</si>
  <si>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</si>
  <si>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</si>
  <si>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</si>
  <si>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</si>
  <si>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</si>
  <si>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</si>
  <si>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</si>
  <si>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</si>
  <si>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</si>
  <si>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</si>
  <si>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</si>
  <si>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</si>
  <si>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</si>
  <si>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</si>
  <si>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</si>
  <si>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</si>
  <si>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</si>
  <si>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</si>
  <si>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</si>
  <si>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</si>
  <si>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</si>
  <si>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</si>
  <si>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</si>
  <si>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</si>
  <si>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</si>
  <si>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</si>
  <si>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</si>
  <si>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</si>
  <si>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</si>
  <si>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</si>
  <si>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</si>
  <si>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</si>
  <si>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</si>
  <si>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</si>
  <si>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</si>
  <si>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</si>
  <si>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</si>
  <si>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</si>
  <si>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</si>
  <si>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</si>
  <si>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</si>
  <si>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</si>
  <si>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</si>
  <si>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</si>
  <si>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</si>
  <si>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</si>
  <si>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</si>
  <si>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</si>
  <si>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</si>
  <si>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</si>
  <si>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</si>
  <si>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</si>
  <si>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</si>
  <si>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</si>
  <si>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</si>
  <si>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</si>
  <si>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</si>
  <si>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</si>
  <si>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</si>
  <si>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</si>
  <si>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</si>
  <si>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</si>
  <si>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</si>
  <si>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</si>
  <si>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</si>
  <si>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</si>
  <si>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</si>
  <si>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</si>
  <si>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</si>
  <si>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</si>
  <si>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</si>
  <si>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</si>
  <si>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</si>
  <si>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</si>
  <si>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</si>
  <si>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</si>
  <si>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</si>
  <si>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</si>
  <si>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</si>
  <si>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</si>
  <si>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</si>
  <si>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</si>
  <si>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</si>
  <si>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</si>
  <si>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</si>
  <si>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</si>
  <si>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</si>
  <si>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</si>
  <si>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</si>
  <si>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</si>
  <si>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</si>
  <si>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</si>
  <si>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</si>
  <si>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</si>
  <si>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</si>
  <si>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</si>
  <si>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</si>
  <si>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</si>
  <si>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</si>
  <si>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</si>
  <si>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</si>
  <si>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</si>
  <si>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</si>
  <si>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</si>
  <si>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</si>
  <si>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</si>
  <si>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</si>
  <si>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</si>
  <si>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</si>
  <si>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</si>
  <si>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</si>
  <si>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</si>
  <si>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</si>
  <si>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</si>
  <si>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</si>
  <si>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</si>
  <si>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</si>
  <si>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</si>
  <si>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</si>
  <si>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</si>
  <si>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</si>
  <si>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</si>
  <si>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</si>
  <si>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</si>
  <si>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</si>
  <si>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</si>
  <si>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</si>
  <si>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</si>
  <si>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</si>
  <si>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</si>
  <si>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</si>
  <si>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</si>
  <si>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</si>
  <si>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</si>
  <si>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</si>
  <si>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</si>
  <si>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</si>
  <si>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</si>
  <si>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</si>
  <si>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</si>
  <si>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</si>
  <si>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</si>
  <si>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</si>
  <si>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</si>
  <si>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</si>
  <si>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</si>
  <si>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</si>
  <si>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</si>
  <si>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</si>
  <si>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</si>
  <si>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</si>
  <si>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</si>
  <si>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</si>
  <si>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</si>
  <si>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</si>
  <si>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</si>
  <si>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</si>
  <si>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</si>
  <si>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</si>
  <si>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</si>
  <si>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</si>
  <si>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</si>
  <si>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</si>
  <si>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</si>
  <si>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</si>
  <si>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</si>
  <si>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</si>
  <si>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</si>
  <si>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</si>
  <si>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</si>
  <si>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</si>
  <si>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</si>
  <si>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</si>
  <si>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</si>
  <si>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</si>
  <si>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</si>
  <si>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</si>
  <si>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</si>
  <si>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</si>
  <si>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</si>
  <si>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</si>
  <si>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</si>
  <si>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</si>
  <si>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</si>
  <si>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</si>
  <si>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</si>
  <si>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</si>
  <si>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</si>
  <si>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</si>
  <si>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</si>
  <si>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</si>
  <si>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</si>
  <si>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</si>
  <si>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</si>
  <si>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</si>
  <si>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</si>
  <si>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</si>
  <si>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</si>
  <si>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</si>
  <si>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</si>
  <si>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</si>
  <si>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</si>
  <si>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</si>
  <si>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</si>
  <si>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</si>
  <si>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</si>
  <si>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</si>
  <si>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</si>
  <si>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</si>
  <si>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</si>
  <si>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</si>
  <si>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</si>
  <si>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</si>
  <si>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</si>
  <si>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</si>
  <si>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</si>
  <si>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</si>
  <si>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</si>
  <si>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</si>
  <si>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</si>
  <si>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</si>
  <si>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</si>
  <si>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</si>
  <si>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</si>
  <si>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</si>
  <si>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</si>
  <si>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</si>
  <si>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</si>
  <si>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</si>
  <si>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</si>
  <si>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</si>
  <si>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</si>
  <si>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</si>
  <si>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</si>
  <si>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</si>
  <si>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</si>
  <si>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</si>
  <si>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</si>
  <si>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</si>
  <si>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</si>
  <si>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</si>
  <si>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</si>
  <si>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</si>
  <si>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</si>
  <si>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</si>
  <si>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</si>
  <si>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</si>
  <si>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</si>
  <si>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</si>
  <si>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</si>
  <si>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</si>
  <si>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</si>
  <si>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</si>
  <si>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</si>
  <si>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</si>
  <si>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</si>
  <si>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</si>
  <si>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</si>
  <si>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</si>
  <si>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</si>
  <si>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</si>
  <si>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</si>
  <si>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</si>
  <si>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</si>
  <si>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</si>
  <si>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</si>
  <si>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</si>
  <si>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</si>
  <si>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</si>
  <si>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</si>
  <si>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</si>
  <si>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</si>
  <si>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</si>
  <si>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</si>
  <si>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</si>
  <si>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</si>
  <si>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</si>
  <si>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</si>
  <si>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</si>
  <si>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</si>
  <si>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</si>
  <si>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</si>
  <si>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</si>
  <si>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</si>
  <si>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</si>
  <si>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</si>
  <si>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</si>
  <si>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</si>
  <si>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</si>
  <si>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</si>
  <si>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</si>
  <si>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</si>
  <si>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</si>
  <si>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</si>
  <si>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</si>
  <si>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</si>
  <si>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</si>
  <si>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</si>
  <si>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</si>
  <si>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</si>
  <si>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</si>
  <si>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</si>
  <si>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</si>
  <si>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</si>
  <si>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</si>
  <si>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</si>
  <si>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</si>
  <si>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</si>
  <si>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</si>
  <si>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</si>
  <si>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</si>
  <si>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</si>
  <si>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</si>
  <si>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</si>
  <si>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</si>
  <si>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</si>
  <si>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</si>
  <si>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</si>
  <si>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</si>
  <si>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</si>
  <si>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</si>
  <si>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</si>
  <si>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</si>
  <si>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</si>
  <si>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</si>
  <si>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</si>
  <si>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</si>
  <si>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</si>
  <si>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</si>
  <si>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</si>
  <si>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</si>
  <si>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</si>
  <si>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</si>
  <si>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</si>
  <si>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</si>
  <si>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</si>
  <si>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</si>
  <si>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</si>
  <si>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</si>
  <si>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</si>
  <si>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</si>
  <si>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</si>
  <si>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</si>
  <si>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</si>
  <si>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</si>
  <si>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</si>
  <si>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</si>
  <si>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</si>
  <si>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</si>
  <si>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</si>
  <si>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</si>
  <si>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</si>
  <si>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</si>
  <si>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</si>
  <si>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</si>
  <si>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</si>
  <si>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</si>
  <si>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</si>
  <si>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</si>
  <si>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</si>
  <si>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</si>
  <si>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</si>
  <si>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</si>
  <si>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</si>
  <si>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</si>
  <si>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</si>
  <si>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</si>
  <si>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</si>
  <si>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</si>
  <si>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</si>
  <si>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</si>
  <si>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</si>
  <si>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</si>
  <si>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</si>
  <si>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</si>
  <si>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</si>
  <si>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</si>
  <si>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</si>
  <si>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</si>
  <si>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</si>
  <si>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</si>
  <si>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</si>
  <si>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</si>
  <si>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</si>
  <si>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</si>
  <si>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</si>
  <si>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</si>
  <si>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</si>
  <si>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</si>
  <si>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</si>
  <si>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</si>
  <si>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</si>
  <si>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</si>
  <si>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</si>
  <si>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</si>
  <si>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</si>
  <si>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</si>
  <si>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</si>
  <si>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</si>
  <si>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</si>
  <si>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</si>
  <si>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</si>
  <si>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</si>
  <si>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</si>
  <si>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</si>
  <si>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</si>
  <si>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</si>
  <si>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</si>
  <si>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</si>
  <si>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</si>
  <si>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</si>
  <si>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</si>
  <si>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</si>
  <si>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</si>
  <si>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</si>
  <si>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</si>
  <si>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</si>
  <si>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</si>
  <si>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</si>
  <si>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</si>
  <si>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</si>
  <si>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</si>
  <si>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</si>
  <si>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</si>
  <si>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</si>
  <si>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</si>
  <si>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</si>
  <si>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</si>
  <si>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</si>
  <si>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</si>
  <si>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</si>
  <si>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</si>
  <si>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</si>
  <si>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</si>
  <si>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</si>
  <si>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</si>
  <si>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</si>
  <si>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</si>
  <si>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</si>
  <si>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</si>
  <si>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</si>
  <si>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</si>
  <si>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</si>
  <si>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</si>
  <si>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</si>
  <si>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</si>
  <si>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</si>
  <si>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</si>
  <si>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</si>
  <si>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</si>
  <si>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</si>
  <si>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</si>
  <si>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</si>
  <si>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</si>
  <si>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</si>
  <si>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</si>
  <si>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</si>
  <si>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</si>
  <si>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</si>
  <si>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</si>
  <si>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</si>
  <si>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</si>
  <si>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</si>
  <si>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</si>
  <si>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</si>
  <si>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</si>
  <si>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</si>
  <si>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</si>
  <si>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</si>
  <si>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</si>
  <si>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</si>
  <si>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</si>
  <si>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</si>
  <si>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</si>
  <si>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</si>
  <si>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</si>
  <si>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</si>
  <si>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</si>
  <si>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</si>
  <si>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</si>
  <si>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</si>
  <si>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</si>
  <si>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</si>
  <si>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</si>
  <si>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</si>
  <si>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</si>
  <si>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</si>
  <si>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</si>
  <si>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</si>
  <si>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</si>
  <si>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</si>
  <si>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</si>
  <si>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</si>
  <si>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</si>
  <si>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</si>
  <si>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</si>
  <si>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</si>
  <si>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</si>
  <si>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</si>
  <si>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</si>
  <si>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</si>
  <si>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</si>
  <si>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</si>
  <si>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</si>
  <si>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</si>
  <si>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</si>
  <si>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</si>
  <si>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</si>
  <si>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</si>
  <si>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</si>
  <si>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</si>
  <si>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</si>
  <si>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</si>
  <si>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</si>
  <si>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</si>
  <si>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</si>
  <si>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</si>
  <si>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</si>
  <si>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</si>
  <si>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</si>
  <si>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</si>
  <si>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</si>
  <si>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</si>
  <si>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</si>
  <si>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</si>
  <si>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</si>
  <si>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</si>
  <si>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</si>
  <si>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</si>
  <si>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</si>
  <si>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</si>
  <si>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</si>
  <si>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</si>
  <si>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</si>
  <si>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</si>
  <si>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</si>
  <si>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</si>
  <si>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</si>
  <si>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</si>
  <si>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</si>
  <si>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</si>
  <si>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</si>
  <si>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</si>
  <si>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</si>
  <si>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</si>
  <si>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</si>
  <si>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</si>
  <si>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</si>
  <si>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</si>
  <si>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</si>
  <si>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</si>
  <si>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</si>
  <si>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</si>
  <si>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</si>
  <si>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</si>
  <si>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</si>
  <si>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</si>
  <si>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</si>
  <si>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</si>
  <si>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</si>
  <si>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</si>
  <si>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</si>
  <si>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</si>
  <si>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</si>
  <si>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</si>
  <si>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</si>
  <si>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</si>
  <si>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</si>
  <si>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</si>
  <si>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</si>
  <si>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</si>
  <si>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</si>
  <si>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</si>
  <si>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</si>
  <si>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</si>
  <si>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</si>
  <si>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</si>
  <si>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</si>
  <si>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</si>
  <si>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</si>
  <si>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</si>
  <si>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</si>
  <si>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</si>
  <si>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</si>
  <si>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</si>
  <si>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</si>
  <si>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</si>
  <si>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</si>
  <si>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</si>
  <si>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</si>
  <si>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</si>
  <si>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</si>
  <si>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</si>
  <si>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</si>
  <si>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</si>
  <si>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</si>
  <si>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</si>
  <si>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</si>
  <si>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</si>
  <si>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</si>
  <si>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</si>
  <si>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</si>
  <si>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</si>
  <si>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</si>
  <si>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</si>
  <si>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</si>
  <si>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</si>
  <si>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</si>
  <si>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</si>
  <si>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</si>
  <si>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</si>
  <si>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</si>
  <si>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</si>
  <si>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</si>
  <si>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</si>
  <si>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</si>
  <si>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</si>
  <si>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</si>
  <si>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</si>
  <si>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</si>
  <si>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</si>
  <si>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</si>
  <si>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</si>
  <si>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</si>
  <si>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</si>
  <si>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</si>
  <si>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</si>
  <si>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</si>
  <si>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</si>
  <si>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</si>
  <si>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</si>
  <si>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</si>
  <si>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</si>
  <si>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</si>
  <si>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</si>
  <si>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</si>
  <si>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</si>
  <si>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</si>
  <si>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</si>
  <si>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</si>
  <si>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</si>
  <si>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</si>
  <si>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</si>
  <si>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</si>
  <si>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</si>
  <si>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</si>
  <si>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</si>
  <si>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</si>
  <si>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</si>
  <si>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</si>
  <si>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</si>
  <si>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</si>
  <si>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</si>
  <si>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</si>
  <si>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</si>
  <si>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</si>
  <si>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</si>
  <si>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</si>
  <si>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</si>
  <si>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</si>
  <si>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</si>
  <si>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</si>
  <si>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</si>
  <si>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</si>
  <si>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</si>
  <si>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</si>
  <si>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</si>
  <si>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</si>
  <si>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</si>
  <si>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</si>
  <si>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</si>
  <si>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</si>
  <si>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</si>
  <si>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</si>
  <si>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</si>
  <si>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</si>
  <si>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</si>
  <si>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</si>
  <si>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</si>
  <si>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</si>
  <si>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</si>
  <si>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</si>
  <si>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</si>
  <si>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</si>
  <si>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</si>
  <si>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</si>
  <si>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</si>
  <si>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</si>
  <si>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</si>
  <si>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</si>
  <si>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</si>
  <si>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</si>
  <si>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</si>
  <si>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</si>
  <si>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</si>
  <si>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</si>
  <si>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</si>
  <si>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</si>
  <si>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</si>
  <si>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</si>
  <si>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</si>
  <si>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</si>
  <si>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</si>
  <si>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</si>
  <si>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</si>
  <si>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</si>
  <si>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</si>
  <si>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</si>
  <si>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</si>
  <si>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</si>
  <si>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</si>
  <si>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</si>
  <si>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</si>
  <si>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</si>
  <si>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</si>
  <si>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</si>
  <si>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</si>
  <si>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</si>
  <si>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</si>
  <si>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</si>
  <si>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</si>
  <si>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</si>
  <si>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</si>
  <si>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</si>
  <si>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</si>
  <si>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</si>
  <si>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</si>
  <si>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</si>
  <si>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</si>
  <si>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</si>
  <si>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</si>
  <si>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</si>
  <si>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</si>
  <si>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</si>
  <si>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</si>
  <si>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</si>
  <si>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</si>
  <si>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</si>
  <si>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</si>
  <si>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</si>
  <si>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</si>
  <si>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</si>
  <si>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</si>
  <si>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</si>
  <si>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</si>
  <si>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</si>
  <si>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</si>
  <si>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</si>
  <si>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</si>
  <si>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</si>
  <si>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</si>
  <si>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</si>
  <si>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</si>
  <si>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</si>
  <si>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</si>
  <si>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</si>
  <si>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</si>
  <si>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</si>
  <si>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</si>
  <si>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</si>
  <si>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</si>
  <si>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</si>
  <si>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</si>
  <si>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</si>
  <si>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</si>
  <si>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</si>
  <si>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</si>
  <si>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</si>
  <si>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</si>
  <si>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</si>
  <si>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</si>
  <si>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</si>
  <si>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</si>
  <si>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</si>
  <si>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</si>
  <si>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</si>
  <si>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</si>
  <si>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</si>
  <si>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</si>
  <si>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</si>
  <si>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</si>
  <si>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</si>
  <si>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</si>
  <si>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</si>
  <si>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</si>
  <si>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</si>
  <si>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</si>
  <si>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</si>
  <si>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</si>
  <si>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</si>
  <si>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</si>
  <si>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</si>
  <si>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</si>
  <si>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</si>
  <si>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</si>
  <si>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</si>
  <si>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</si>
  <si>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</si>
  <si>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</si>
  <si>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</si>
  <si>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</si>
  <si>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</si>
  <si>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</si>
  <si>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</si>
  <si>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</si>
  <si>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</si>
  <si>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</si>
  <si>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</si>
  <si>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</si>
  <si>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</si>
  <si>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</si>
  <si>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</si>
  <si>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</si>
  <si>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</si>
  <si>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</si>
  <si>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</si>
  <si>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</si>
  <si>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</si>
  <si>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</si>
  <si>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</si>
  <si>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</si>
  <si>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</si>
  <si>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</si>
  <si>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</si>
  <si>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</si>
  <si>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</si>
  <si>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</si>
  <si>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</si>
  <si>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</si>
  <si>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</si>
  <si>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</si>
  <si>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</si>
  <si>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</si>
  <si>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</si>
  <si>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</si>
  <si>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</si>
  <si>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</si>
  <si>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</si>
  <si>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</si>
  <si>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</si>
  <si>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</si>
  <si>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</si>
  <si>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</si>
  <si>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</si>
  <si>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</si>
  <si>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</si>
  <si>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</si>
  <si>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</si>
  <si>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</si>
  <si>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</si>
  <si>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</si>
  <si>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</si>
  <si>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</si>
  <si>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</si>
  <si>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</si>
  <si>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</si>
  <si>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</si>
  <si>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</si>
  <si>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</si>
  <si>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</si>
  <si>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</si>
  <si>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</si>
  <si>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</si>
  <si>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</si>
  <si>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</si>
  <si>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</si>
  <si>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</si>
  <si>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</si>
  <si>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</si>
  <si>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</si>
  <si>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</si>
  <si>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</si>
  <si>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</si>
  <si>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</si>
  <si>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</si>
  <si>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</si>
  <si>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</si>
  <si>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</si>
  <si>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</si>
  <si>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</si>
  <si>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</si>
  <si>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</si>
  <si>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</si>
  <si>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</si>
  <si>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</si>
  <si>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</si>
  <si>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</si>
  <si>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</si>
  <si>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</si>
  <si>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</si>
  <si>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</si>
  <si>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</si>
  <si>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</si>
  <si>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</si>
  <si>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</si>
  <si>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</si>
  <si>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</si>
  <si>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</si>
  <si>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</si>
  <si>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</si>
  <si>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</si>
  <si>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</si>
  <si>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</si>
  <si>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</si>
  <si>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</si>
  <si>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</si>
  <si>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</si>
  <si>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</si>
  <si>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</si>
  <si>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</si>
  <si>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</si>
  <si>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</si>
  <si>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</si>
  <si>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</si>
  <si>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</si>
  <si>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</si>
  <si>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</si>
  <si>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</si>
  <si>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</si>
  <si>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</si>
  <si>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</si>
  <si>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</si>
  <si>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</si>
  <si>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</si>
  <si>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</si>
  <si>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</si>
  <si>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</si>
  <si>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</si>
  <si>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</si>
  <si>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</si>
  <si>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</si>
  <si>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</si>
  <si>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</si>
  <si>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</si>
  <si>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</si>
  <si>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</si>
  <si>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</si>
  <si>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</si>
  <si>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</si>
  <si>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</si>
  <si>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</si>
  <si>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</si>
  <si>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</si>
  <si>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</si>
  <si>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</si>
  <si>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</si>
  <si>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</si>
  <si>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</si>
  <si>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</si>
  <si>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</si>
  <si>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</si>
  <si>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</si>
  <si>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</si>
  <si>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</si>
  <si>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</si>
  <si>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</si>
  <si>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</si>
  <si>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</si>
  <si>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</si>
  <si>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</si>
  <si>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</si>
  <si>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</si>
  <si>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</si>
  <si>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</si>
  <si>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</si>
  <si>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</si>
  <si>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</si>
  <si>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</si>
  <si>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</si>
  <si>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</si>
  <si>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</si>
  <si>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</si>
  <si>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</si>
  <si>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</si>
  <si>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</si>
  <si>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</si>
  <si>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</si>
  <si>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</si>
  <si>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</si>
  <si>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</si>
  <si>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</si>
  <si>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</si>
  <si>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</si>
  <si>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</si>
  <si>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</si>
  <si>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</si>
  <si>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</si>
  <si>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</si>
  <si>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</si>
  <si>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</si>
  <si>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</si>
  <si>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</si>
  <si>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</si>
  <si>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</si>
  <si>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</si>
  <si>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</si>
  <si>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</si>
  <si>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</si>
  <si>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</si>
  <si>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</si>
  <si>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</si>
  <si>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</si>
  <si>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</si>
  <si>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</si>
  <si>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</si>
  <si>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</si>
  <si>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</si>
  <si>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</si>
  <si>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</si>
  <si>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</si>
  <si>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</si>
  <si>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</si>
  <si>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</si>
  <si>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</si>
  <si>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</si>
  <si>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</si>
  <si>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</si>
  <si>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</si>
  <si>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</si>
  <si>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</si>
  <si>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</si>
  <si>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</si>
  <si>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</si>
  <si>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</si>
  <si>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</si>
  <si>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</si>
  <si>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</si>
  <si>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</si>
  <si>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</si>
  <si>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</si>
  <si>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</si>
  <si>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</si>
  <si>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</si>
  <si>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</si>
  <si>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</si>
  <si>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</si>
  <si>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</si>
  <si>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</si>
  <si>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</si>
  <si>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</si>
  <si>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</si>
  <si>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</si>
  <si>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</si>
  <si>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</si>
  <si>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</si>
  <si>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</si>
  <si>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</si>
  <si>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</si>
  <si>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</si>
  <si>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</si>
  <si>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</si>
  <si>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</si>
  <si>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</si>
  <si>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</si>
  <si>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</si>
  <si>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</si>
  <si>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</si>
  <si>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</si>
  <si>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</si>
  <si>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</si>
  <si>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</si>
  <si>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</si>
  <si>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</si>
  <si>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</si>
  <si>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</si>
  <si>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</si>
  <si>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</si>
  <si>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</si>
  <si>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</si>
  <si>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</si>
  <si>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</si>
  <si>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</si>
  <si>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</si>
  <si>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</si>
  <si>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</si>
  <si>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</si>
  <si>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</si>
  <si>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</si>
  <si>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</si>
  <si>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</si>
  <si>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</si>
  <si>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</si>
  <si>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</si>
  <si>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</si>
  <si>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</si>
  <si>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</si>
  <si>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</si>
  <si>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</si>
  <si>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</si>
  <si>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</si>
  <si>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</si>
  <si>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</si>
  <si>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</si>
  <si>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</si>
  <si>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</si>
  <si>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</si>
  <si>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</si>
  <si>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</si>
  <si>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</si>
  <si>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</si>
  <si>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</si>
  <si>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</si>
  <si>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</si>
  <si>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</si>
  <si>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</si>
  <si>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</si>
  <si>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</si>
  <si>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</si>
  <si>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</si>
  <si>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</si>
  <si>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</si>
  <si>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</si>
  <si>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</si>
  <si>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</si>
  <si>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</si>
  <si>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</si>
  <si>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</si>
  <si>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</si>
  <si>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</si>
  <si>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</si>
  <si>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</si>
  <si>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</si>
  <si>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</si>
  <si>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</si>
  <si>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</si>
  <si>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</si>
  <si>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</si>
  <si>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</si>
  <si>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</si>
  <si>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</si>
  <si>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</si>
  <si>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</si>
  <si>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</si>
  <si>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</si>
  <si>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</si>
  <si>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</si>
  <si>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</si>
  <si>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</si>
  <si>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</si>
  <si>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</si>
  <si>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</si>
  <si>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</si>
  <si>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</si>
  <si>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</si>
  <si>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</si>
  <si>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</si>
  <si>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</si>
  <si>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</si>
  <si>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</si>
  <si>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</si>
  <si>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</si>
  <si>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</si>
  <si>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</si>
  <si>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</si>
  <si>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</si>
  <si>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</si>
  <si>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</si>
  <si>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</si>
  <si>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</si>
  <si>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</si>
  <si>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</si>
  <si>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</si>
  <si>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</si>
  <si>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</si>
  <si>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</si>
  <si>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</si>
  <si>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</si>
  <si>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</si>
  <si>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</si>
  <si>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</si>
  <si>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</si>
  <si>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</si>
  <si>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</si>
  <si>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</si>
  <si>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</si>
  <si>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</si>
  <si>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</si>
  <si>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</si>
  <si>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</si>
  <si>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</si>
  <si>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</si>
  <si>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</si>
  <si>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</si>
  <si>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</si>
  <si>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</si>
  <si>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</si>
  <si>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</si>
  <si>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</si>
  <si>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</si>
  <si>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</si>
  <si>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</si>
  <si>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</si>
  <si>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</si>
  <si>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</si>
  <si>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</si>
  <si>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</si>
  <si>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</si>
  <si>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</si>
  <si>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</si>
  <si>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</si>
  <si>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</si>
  <si>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</si>
  <si>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</si>
  <si>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</si>
  <si>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</si>
  <si>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</si>
  <si>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</si>
  <si>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</si>
  <si>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</si>
  <si>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</si>
  <si>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</si>
  <si>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</si>
  <si>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</si>
  <si>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</si>
  <si>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</si>
  <si>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</si>
  <si>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</si>
  <si>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</si>
  <si>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</si>
  <si>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</si>
  <si>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</si>
  <si>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</si>
  <si>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</si>
  <si>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</si>
  <si>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</si>
  <si>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</si>
  <si>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</si>
  <si>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</si>
  <si>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</si>
  <si>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</si>
  <si>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</si>
  <si>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</si>
  <si>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</si>
  <si>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</si>
  <si>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</si>
  <si>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</si>
  <si>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</si>
  <si>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</si>
  <si>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</si>
  <si>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</si>
  <si>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</si>
  <si>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</si>
  <si>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</si>
  <si>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</si>
  <si>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</si>
  <si>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</si>
  <si>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</si>
  <si>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</si>
  <si>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</si>
  <si>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</si>
  <si>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</si>
  <si>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</si>
  <si>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</si>
  <si>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</si>
  <si>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</si>
  <si>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</si>
  <si>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</si>
  <si>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</si>
  <si>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</si>
  <si>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</si>
  <si>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</si>
  <si>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</si>
  <si>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</si>
  <si>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</si>
  <si>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</si>
  <si>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</si>
  <si>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</si>
  <si>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</si>
  <si>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</si>
  <si>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</si>
  <si>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</si>
  <si>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</si>
  <si>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</si>
  <si>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</si>
  <si>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</si>
  <si>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</si>
  <si>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</si>
  <si>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</si>
  <si>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</si>
  <si>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</si>
  <si>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</si>
  <si>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</si>
  <si>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</si>
  <si>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</si>
  <si>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</si>
  <si>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</si>
  <si>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</si>
  <si>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</si>
  <si>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</si>
  <si>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</si>
  <si>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</si>
  <si>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</si>
  <si>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</si>
  <si>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</si>
  <si>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</si>
  <si>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</si>
  <si>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</si>
  <si>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</si>
  <si>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</si>
  <si>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</si>
  <si>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</si>
  <si>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</si>
  <si>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</si>
  <si>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</si>
  <si>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</si>
  <si>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</si>
  <si>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</si>
  <si>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</si>
  <si>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</si>
  <si>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</si>
  <si>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</si>
  <si>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</si>
  <si>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</si>
  <si>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</si>
  <si>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</si>
  <si>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</si>
  <si>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</si>
  <si>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</si>
  <si>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</si>
  <si>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</si>
  <si>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</si>
  <si>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</si>
  <si>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</si>
  <si>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</si>
  <si>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</si>
  <si>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</si>
  <si>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</si>
  <si>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</si>
  <si>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</si>
  <si>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</si>
  <si>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</si>
  <si>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</si>
  <si>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</si>
  <si>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</si>
  <si>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</si>
  <si>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</si>
  <si>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</si>
  <si>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</si>
  <si>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</si>
  <si>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</si>
  <si>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</si>
  <si>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</si>
  <si>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</si>
  <si>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</si>
  <si>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</si>
  <si>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</si>
  <si>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</si>
  <si>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</si>
  <si>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</si>
  <si>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</si>
  <si>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</si>
  <si>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</si>
  <si>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</si>
  <si>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</si>
  <si>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</si>
  <si>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</si>
  <si>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</si>
  <si>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</si>
  <si>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</si>
  <si>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</si>
  <si>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</si>
  <si>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</si>
  <si>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</si>
  <si>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</si>
  <si>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</si>
  <si>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</si>
  <si>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</si>
  <si>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</si>
  <si>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</si>
  <si>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</si>
  <si>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</si>
  <si>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</si>
  <si>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</si>
  <si>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</si>
  <si>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</si>
  <si>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</si>
  <si>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</si>
  <si>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</si>
  <si>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</si>
  <si>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</si>
  <si>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</si>
  <si>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</si>
  <si>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</si>
  <si>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</si>
  <si>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</si>
  <si>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</si>
  <si>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</si>
  <si>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</si>
  <si>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</si>
  <si>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</si>
  <si>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</si>
  <si>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</si>
  <si>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</si>
  <si>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</si>
  <si>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</si>
  <si>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</si>
  <si>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</si>
  <si>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</si>
  <si>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</si>
  <si>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</si>
  <si>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</si>
  <si>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</si>
  <si>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</si>
  <si>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</si>
  <si>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</si>
  <si>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</si>
  <si>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</si>
  <si>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</si>
  <si>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</si>
  <si>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</si>
  <si>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</si>
  <si>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</si>
  <si>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</si>
  <si>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</si>
  <si>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</si>
  <si>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</si>
  <si>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</si>
  <si>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</si>
  <si>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</si>
  <si>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</si>
  <si>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</si>
  <si>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</si>
  <si>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</si>
  <si>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</si>
  <si>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</si>
  <si>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</si>
  <si>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</si>
  <si>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</si>
  <si>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</si>
  <si>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</si>
  <si>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</si>
  <si>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</si>
  <si>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</si>
  <si>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</si>
  <si>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</si>
  <si>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</si>
  <si>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</si>
  <si>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</si>
  <si>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</si>
  <si>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</si>
  <si>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</si>
  <si>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</si>
  <si>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</si>
  <si>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</si>
  <si>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</si>
  <si>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</si>
  <si>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</si>
  <si>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</si>
  <si>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</si>
  <si>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</si>
  <si>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</si>
  <si>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</si>
  <si>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</si>
  <si>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</si>
  <si>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</si>
  <si>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</si>
  <si>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</si>
  <si>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</si>
  <si>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</si>
  <si>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</si>
  <si>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</si>
  <si>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</si>
  <si>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</si>
  <si>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</si>
  <si>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</si>
  <si>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</si>
  <si>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</si>
  <si>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</si>
  <si>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</si>
  <si>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</si>
  <si>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</si>
  <si>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</si>
  <si>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</si>
  <si>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</si>
  <si>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</si>
  <si>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</si>
  <si>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</si>
  <si>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</si>
  <si>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</si>
  <si>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</si>
  <si>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</si>
  <si>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</si>
  <si>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</si>
  <si>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</si>
  <si>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</si>
  <si>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</si>
  <si>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</si>
  <si>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</si>
  <si>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</si>
  <si>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</si>
  <si>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</si>
  <si>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</si>
  <si>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</si>
  <si>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</si>
  <si>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</si>
  <si>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</si>
  <si>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</si>
  <si>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</si>
  <si>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</si>
  <si>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</si>
  <si>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</si>
  <si>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</si>
  <si>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</si>
  <si>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</si>
  <si>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</si>
  <si>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</si>
  <si>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</si>
  <si>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</si>
  <si>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</si>
  <si>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</si>
  <si>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</si>
  <si>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</si>
  <si>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</si>
  <si>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</si>
  <si>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</si>
  <si>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</si>
  <si>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</si>
  <si>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</si>
  <si>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</si>
  <si>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</si>
  <si>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</si>
  <si>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</si>
  <si>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</si>
  <si>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</si>
  <si>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</si>
  <si>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</si>
  <si>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</si>
  <si>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</si>
  <si>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</si>
  <si>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</si>
  <si>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</si>
  <si>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</si>
  <si>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</si>
  <si>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</si>
  <si>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</si>
  <si>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</si>
  <si>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</si>
  <si>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</si>
  <si>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</si>
  <si>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</si>
  <si>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</si>
  <si>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</si>
  <si>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</si>
  <si>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</si>
  <si>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</si>
  <si>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</si>
  <si>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</si>
  <si>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</si>
  <si>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</si>
  <si>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</si>
  <si>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</si>
  <si>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</si>
  <si>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</si>
  <si>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</si>
  <si>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</si>
  <si>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</si>
  <si>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</si>
  <si>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</si>
  <si>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</si>
  <si>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</si>
  <si>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</si>
  <si>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</si>
  <si>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</si>
  <si>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</si>
  <si>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</si>
  <si>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</si>
  <si>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</si>
  <si>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</si>
  <si>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</si>
  <si>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</si>
  <si>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</si>
  <si>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</si>
  <si>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</si>
  <si>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</si>
  <si>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</si>
  <si>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</si>
  <si>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</si>
  <si>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</si>
  <si>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</si>
  <si>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</si>
  <si>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</si>
  <si>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</si>
  <si>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</si>
  <si>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</si>
  <si>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</si>
  <si>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</si>
  <si>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</si>
  <si>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</si>
  <si>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</si>
  <si>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</si>
  <si>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</si>
  <si>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</si>
  <si>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</si>
  <si>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</si>
  <si>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</si>
  <si>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</si>
  <si>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</si>
  <si>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</si>
  <si>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</si>
  <si>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</si>
  <si>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</si>
  <si>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</si>
  <si>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</si>
  <si>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</si>
  <si>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</si>
  <si>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</si>
  <si>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</si>
  <si>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</si>
  <si>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</si>
  <si>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</si>
  <si>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</si>
  <si>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</si>
  <si>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</si>
  <si>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</si>
  <si>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</si>
  <si>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</si>
  <si>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</si>
  <si>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</si>
  <si>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</si>
  <si>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</si>
  <si>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</si>
  <si>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</si>
  <si>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</si>
  <si>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</si>
  <si>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</si>
  <si>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</si>
  <si>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</si>
  <si>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</si>
  <si>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</si>
  <si>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</si>
  <si>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</si>
  <si>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</si>
  <si>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</si>
  <si>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</si>
  <si>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</si>
  <si>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</si>
  <si>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</si>
  <si>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</si>
  <si>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</si>
  <si>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</si>
  <si>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</si>
  <si>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</si>
  <si>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</si>
  <si>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</si>
  <si>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</si>
  <si>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</si>
  <si>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</si>
  <si>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</si>
  <si>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</si>
  <si>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</si>
  <si>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</si>
  <si>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</si>
  <si>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</si>
  <si>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</si>
  <si>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</si>
  <si>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</si>
  <si>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</si>
  <si>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</si>
  <si>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</si>
  <si>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</si>
  <si>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</si>
  <si>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</si>
  <si>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</si>
  <si>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</si>
  <si>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</si>
  <si>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</si>
  <si>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</si>
  <si>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</si>
  <si>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</si>
  <si>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</si>
  <si>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</si>
  <si>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</si>
  <si>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</si>
  <si>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</si>
  <si>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</si>
  <si>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</si>
  <si>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</si>
  <si>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</si>
  <si>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</si>
  <si>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</si>
  <si>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</si>
  <si>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</si>
  <si>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</si>
  <si>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</si>
  <si>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</si>
  <si>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</si>
  <si>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</si>
  <si>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</si>
  <si>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</si>
  <si>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</si>
  <si>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</si>
  <si>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</si>
  <si>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</si>
  <si>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</si>
  <si>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</si>
  <si>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</si>
  <si>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</si>
  <si>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</si>
  <si>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</si>
  <si>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</si>
  <si>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</si>
  <si>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</si>
  <si>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</si>
  <si>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</si>
  <si>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</si>
  <si>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</si>
  <si>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</si>
  <si>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</si>
  <si>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</si>
  <si>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</si>
  <si>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</si>
  <si>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</si>
  <si>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</si>
  <si>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</si>
  <si>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</si>
  <si>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</si>
  <si>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</si>
  <si>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</si>
  <si>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</si>
  <si>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</si>
  <si>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</si>
  <si>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</si>
  <si>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</si>
  <si>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</si>
  <si>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</si>
  <si>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</si>
  <si>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</si>
  <si>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</si>
  <si>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</si>
  <si>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</si>
  <si>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</si>
  <si>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</si>
  <si>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</si>
  <si>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</si>
  <si>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</si>
  <si>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</si>
  <si>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</si>
  <si>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</si>
  <si>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</si>
  <si>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</si>
  <si>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</si>
  <si>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</si>
  <si>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</si>
  <si>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</si>
  <si>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</si>
  <si>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</si>
  <si>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</si>
  <si>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</si>
  <si>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</si>
  <si>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</si>
  <si>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</si>
  <si>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</si>
  <si>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</si>
  <si>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</si>
  <si>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</si>
  <si>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</si>
  <si>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</si>
  <si>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</si>
  <si>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</si>
  <si>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</si>
  <si>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</si>
  <si>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</si>
  <si>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</si>
  <si>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</si>
  <si>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</si>
  <si>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</si>
  <si>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</si>
  <si>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</si>
  <si>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</si>
  <si>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</si>
  <si>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</si>
  <si>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</si>
  <si>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</si>
  <si>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</si>
  <si>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</si>
  <si>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</si>
  <si>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</si>
  <si>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</si>
  <si>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</si>
  <si>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</si>
  <si>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</si>
  <si>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</si>
  <si>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</si>
  <si>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</si>
  <si>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</si>
  <si>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</si>
  <si>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</si>
  <si>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</si>
  <si>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</si>
  <si>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</si>
  <si>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</si>
  <si>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</si>
  <si>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</si>
  <si>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</si>
  <si>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</si>
  <si>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</si>
  <si>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</si>
  <si>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</si>
  <si>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</si>
  <si>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</si>
  <si>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</si>
  <si>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</si>
  <si>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</si>
  <si>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</si>
  <si>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</si>
  <si>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</si>
  <si>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</si>
  <si>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</si>
  <si>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</si>
  <si>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</si>
  <si>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</si>
  <si>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</si>
  <si>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</si>
  <si>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</si>
  <si>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</si>
  <si>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</si>
  <si>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</si>
  <si>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</si>
  <si>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</si>
  <si>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</si>
  <si>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</si>
  <si>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</si>
  <si>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</si>
  <si>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</si>
  <si>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</si>
  <si>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</si>
  <si>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</si>
  <si>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</si>
  <si>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</si>
  <si>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</si>
  <si>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</si>
  <si>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</si>
  <si>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</si>
  <si>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</si>
  <si>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</si>
  <si>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</si>
  <si>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</si>
  <si>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</si>
  <si>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</si>
  <si>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</si>
  <si>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</si>
  <si>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</si>
  <si>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</si>
  <si>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</si>
  <si>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</si>
  <si>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</si>
  <si>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</si>
  <si>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</si>
  <si>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</si>
  <si>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</si>
  <si>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</si>
  <si>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</si>
  <si>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</si>
  <si>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</si>
  <si>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</si>
  <si>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</si>
  <si>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</si>
  <si>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</si>
  <si>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</si>
  <si>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</si>
  <si>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</si>
  <si>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</si>
  <si>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</si>
  <si>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</si>
  <si>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</si>
  <si>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</si>
  <si>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</si>
  <si>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</si>
  <si>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</si>
  <si>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</si>
  <si>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</si>
  <si>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</si>
  <si>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</si>
  <si>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</si>
  <si>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</si>
  <si>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</si>
  <si>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</si>
  <si>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</si>
  <si>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</si>
  <si>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</si>
  <si>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</si>
  <si>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</si>
  <si>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</si>
  <si>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</si>
  <si>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</si>
  <si>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</si>
  <si>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</si>
  <si>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</si>
  <si>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</si>
  <si>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</si>
  <si>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</si>
  <si>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</si>
  <si>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</si>
  <si>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</si>
  <si>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</si>
  <si>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</si>
  <si>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</si>
  <si>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</si>
  <si>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</si>
  <si>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</si>
  <si>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</si>
  <si>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</si>
  <si>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</si>
  <si>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</si>
  <si>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</si>
  <si>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</si>
  <si>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</si>
  <si>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</si>
  <si>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</si>
  <si>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</si>
  <si>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</si>
  <si>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</si>
  <si>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</si>
  <si>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</si>
  <si>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</si>
  <si>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</si>
  <si>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</si>
  <si>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</si>
  <si>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</si>
  <si>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</si>
  <si>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</si>
  <si>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</si>
  <si>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</si>
  <si>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</si>
  <si>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</si>
  <si>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</si>
  <si>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</si>
  <si>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</si>
  <si>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</si>
  <si>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</si>
  <si>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</si>
  <si>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</si>
  <si>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</si>
  <si>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</si>
  <si>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</si>
  <si>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</si>
  <si>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</si>
  <si>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</si>
  <si>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</si>
  <si>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</si>
  <si>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</si>
  <si>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</si>
  <si>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</si>
  <si>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</si>
  <si>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</si>
  <si>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</si>
  <si>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</si>
  <si>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</si>
  <si>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</si>
  <si>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</si>
  <si>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</si>
  <si>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</si>
  <si>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</si>
  <si>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</si>
  <si>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</si>
  <si>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</si>
  <si>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</si>
  <si>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</si>
  <si>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</si>
  <si>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</si>
  <si>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</si>
  <si>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</si>
  <si>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</si>
  <si>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</si>
  <si>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</si>
  <si>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</si>
  <si>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</si>
  <si>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</si>
  <si>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</si>
  <si>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</si>
  <si>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</si>
  <si>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</si>
  <si>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</si>
  <si>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</si>
  <si>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</si>
  <si>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</si>
  <si>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</si>
  <si>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</si>
  <si>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</si>
  <si>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</si>
  <si>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</si>
  <si>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</si>
  <si>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</si>
  <si>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</si>
  <si>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</si>
  <si>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</si>
  <si>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</si>
  <si>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</si>
  <si>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</si>
  <si>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</si>
  <si>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</si>
  <si>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</si>
  <si>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</si>
  <si>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</si>
  <si>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</si>
  <si>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</si>
  <si>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</si>
  <si>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</si>
  <si>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</si>
  <si>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</si>
  <si>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</si>
  <si>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</si>
  <si>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</si>
  <si>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</si>
  <si>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</si>
  <si>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</si>
  <si>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</si>
  <si>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</si>
  <si>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</si>
  <si>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</si>
  <si>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</si>
  <si>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</si>
  <si>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</si>
  <si>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</si>
  <si>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</si>
  <si>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</si>
  <si>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</si>
  <si>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</si>
  <si>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</si>
  <si>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</si>
  <si>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</si>
  <si>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</si>
  <si>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</si>
  <si>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</si>
  <si>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</si>
  <si>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</si>
  <si>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</si>
  <si>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</si>
  <si>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</si>
  <si>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</si>
  <si>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</si>
  <si>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</si>
  <si>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</si>
  <si>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</si>
  <si>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</si>
  <si>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</si>
  <si>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</si>
  <si>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</si>
  <si>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</si>
  <si>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</si>
  <si>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</si>
  <si>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</si>
  <si>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</si>
  <si>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</si>
  <si>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</si>
  <si>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</si>
  <si>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</si>
  <si>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</si>
  <si>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</si>
  <si>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</si>
  <si>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</si>
  <si>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</si>
  <si>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</si>
  <si>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</si>
  <si>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</si>
  <si>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</si>
  <si>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</si>
  <si>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</si>
  <si>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</si>
  <si>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</si>
  <si>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</si>
  <si>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</si>
  <si>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</si>
  <si>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</si>
  <si>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</si>
  <si>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</si>
  <si>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</si>
  <si>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</si>
  <si>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</si>
  <si>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</si>
  <si>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</si>
  <si>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</si>
  <si>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</si>
  <si>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</si>
  <si>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</si>
  <si>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</si>
  <si>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</si>
  <si>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</si>
  <si>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</si>
  <si>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</si>
  <si>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</si>
  <si>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</si>
  <si>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</si>
  <si>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</si>
  <si>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</si>
  <si>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</si>
  <si>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</si>
  <si>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</si>
  <si>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</si>
  <si>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</si>
  <si>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</si>
  <si>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</si>
  <si>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</si>
  <si>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</si>
  <si>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</si>
  <si>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</si>
  <si>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</si>
  <si>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</si>
  <si>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</si>
  <si>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</si>
  <si>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</si>
  <si>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</si>
  <si>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</si>
  <si>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</si>
  <si>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</si>
  <si>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</si>
  <si>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</si>
  <si>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</si>
  <si>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</si>
  <si>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</si>
  <si>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</si>
  <si>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</si>
  <si>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</si>
  <si>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</si>
  <si>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</si>
  <si>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</si>
  <si>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</si>
  <si>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</si>
  <si>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</si>
  <si>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</si>
  <si>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</si>
  <si>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</si>
  <si>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</si>
  <si>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</si>
  <si>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</si>
  <si>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</si>
  <si>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</si>
  <si>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</si>
  <si>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</si>
  <si>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</si>
  <si>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</si>
  <si>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</si>
  <si>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</si>
  <si>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</si>
  <si>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</si>
  <si>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</si>
  <si>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</si>
  <si>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</si>
  <si>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</si>
  <si>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</si>
  <si>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</si>
  <si>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</si>
  <si>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</si>
  <si>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</si>
  <si>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</si>
  <si>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</si>
  <si>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</si>
  <si>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</si>
  <si>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</si>
  <si>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</si>
  <si>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</si>
  <si>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</si>
  <si>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</si>
  <si>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</si>
  <si>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</si>
  <si>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</si>
  <si>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</si>
  <si>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</si>
  <si>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</si>
  <si>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</si>
  <si>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</si>
  <si>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</si>
  <si>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</si>
  <si>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</si>
  <si>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</si>
  <si>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</si>
  <si>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</si>
  <si>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</si>
  <si>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</si>
  <si>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</si>
  <si>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</si>
  <si>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</si>
  <si>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</si>
  <si>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</si>
  <si>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</si>
  <si>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</si>
  <si>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</si>
  <si>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</si>
  <si>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</si>
  <si>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</si>
  <si>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</si>
  <si>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</si>
  <si>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</si>
  <si>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</si>
  <si>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</si>
  <si>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</si>
  <si>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</si>
  <si>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</si>
  <si>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</si>
  <si>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</si>
  <si>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</si>
  <si>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</si>
  <si>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</si>
  <si>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</si>
  <si>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</si>
  <si>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</si>
  <si>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</si>
  <si>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</si>
  <si>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</si>
  <si>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</si>
  <si>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</si>
  <si>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</si>
  <si>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</si>
  <si>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</si>
  <si>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</si>
  <si>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</si>
  <si>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</si>
  <si>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</si>
  <si>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</si>
  <si>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</si>
  <si>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</si>
  <si>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</si>
  <si>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</si>
  <si>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</si>
  <si>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</si>
  <si>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</si>
  <si>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</si>
  <si>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</si>
  <si>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</si>
  <si>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</si>
  <si>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</si>
  <si>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</si>
  <si>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</si>
  <si>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</si>
  <si>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</si>
  <si>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</si>
  <si>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</si>
  <si>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</si>
  <si>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</si>
  <si>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</si>
  <si>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</si>
  <si>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</si>
  <si>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</si>
  <si>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</si>
  <si>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</si>
  <si>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</si>
  <si>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</si>
  <si>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</si>
  <si>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</si>
  <si>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</si>
  <si>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</si>
  <si>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</si>
  <si>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</si>
  <si>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</si>
  <si>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</si>
  <si>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</si>
  <si>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</si>
  <si>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</si>
  <si>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</si>
  <si>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</si>
  <si>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</si>
  <si>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</si>
  <si>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</si>
  <si>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</si>
  <si>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</si>
  <si>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</si>
  <si>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</si>
  <si>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</si>
  <si>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</si>
  <si>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</si>
  <si>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</si>
  <si>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</si>
  <si>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</si>
  <si>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</si>
  <si>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</si>
  <si>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</si>
  <si>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</si>
  <si>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</si>
  <si>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</si>
  <si>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</si>
  <si>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</si>
  <si>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</si>
  <si>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</si>
  <si>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</si>
  <si>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</si>
  <si>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</si>
  <si>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</si>
  <si>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</si>
  <si>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</si>
  <si>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</si>
  <si>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</si>
  <si>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</si>
  <si>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</si>
  <si>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</si>
  <si>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</si>
  <si>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</si>
  <si>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</si>
  <si>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</si>
  <si>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</si>
  <si>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</si>
  <si>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</si>
  <si>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</si>
  <si>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</si>
  <si>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</si>
  <si>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</si>
  <si>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</si>
  <si>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</si>
  <si>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</si>
  <si>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</si>
  <si>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</si>
  <si>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</si>
  <si>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</si>
  <si>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</si>
  <si>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</si>
  <si>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</si>
  <si>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</si>
  <si>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</si>
  <si>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</si>
  <si>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</si>
  <si>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</si>
  <si>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</si>
  <si>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</si>
  <si>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</si>
  <si>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</si>
  <si>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</si>
  <si>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</si>
  <si>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</si>
  <si>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</si>
  <si>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</si>
  <si>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</si>
  <si>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</si>
  <si>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</si>
  <si>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</si>
  <si>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</si>
  <si>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</si>
  <si>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</si>
  <si>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</si>
  <si>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</si>
  <si>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</si>
  <si>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</si>
  <si>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</si>
  <si>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</si>
  <si>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</si>
  <si>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</si>
  <si>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</si>
  <si>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</si>
  <si>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</si>
  <si>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</si>
  <si>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</si>
  <si>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</si>
  <si>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</si>
  <si>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</si>
  <si>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</si>
  <si>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</si>
  <si>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</si>
  <si>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</si>
  <si>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</si>
  <si>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</si>
  <si>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</si>
  <si>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</si>
  <si>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</si>
  <si>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</si>
  <si>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</si>
  <si>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</si>
  <si>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</si>
  <si>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</si>
  <si>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</si>
  <si>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</si>
  <si>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</si>
  <si>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</si>
  <si>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</si>
  <si>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</si>
  <si>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</si>
  <si>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</si>
  <si>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</si>
  <si>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</si>
  <si>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</si>
  <si>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</si>
  <si>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</si>
  <si>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</si>
  <si>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</si>
  <si>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</si>
  <si>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</si>
  <si>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</si>
  <si>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</si>
  <si>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</si>
  <si>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</si>
  <si>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</si>
  <si>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</si>
  <si>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</si>
  <si>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</si>
  <si>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</si>
  <si>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</si>
  <si>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</si>
  <si>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</si>
  <si>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</si>
  <si>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</si>
  <si>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</si>
  <si>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</si>
  <si>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</si>
  <si>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</si>
  <si>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</si>
  <si>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</si>
  <si>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</si>
  <si>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</si>
  <si>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</si>
  <si>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</si>
  <si>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</si>
  <si>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</si>
  <si>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</si>
  <si>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</si>
  <si>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</si>
  <si>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</si>
  <si>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</si>
  <si>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</si>
  <si>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</si>
  <si>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</si>
  <si>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</si>
  <si>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</si>
  <si>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</si>
  <si>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</si>
  <si>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</si>
  <si>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</si>
  <si>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</si>
  <si>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</si>
  <si>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</si>
  <si>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</si>
  <si>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</si>
  <si>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</si>
  <si>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</si>
  <si>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</si>
  <si>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</si>
  <si>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</si>
  <si>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</si>
  <si>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</si>
  <si>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</si>
  <si>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</si>
  <si>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</si>
  <si>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</si>
  <si>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</si>
  <si>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</si>
  <si>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</si>
  <si>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</si>
  <si>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</si>
  <si>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</si>
  <si>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</si>
  <si>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</si>
  <si>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</si>
  <si>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</si>
  <si>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</si>
  <si>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</si>
  <si>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</si>
  <si>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</si>
  <si>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</si>
  <si>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</si>
  <si>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</si>
  <si>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</si>
  <si>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</si>
  <si>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</si>
  <si>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</si>
  <si>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</si>
  <si>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</si>
  <si>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</si>
  <si>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</si>
  <si>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</si>
  <si>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</si>
  <si>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</si>
  <si>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</si>
  <si>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</si>
  <si>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</si>
  <si>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</si>
  <si>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</si>
  <si>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</si>
  <si>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</si>
  <si>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</si>
  <si>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</si>
  <si>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</si>
  <si>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</si>
  <si>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</si>
  <si>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</si>
  <si>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</si>
  <si>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</si>
  <si>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</si>
  <si>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</si>
  <si>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</si>
  <si>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</si>
  <si>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</si>
  <si>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</si>
  <si>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</si>
  <si>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</si>
  <si>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</si>
  <si>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</si>
  <si>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</si>
  <si>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</si>
  <si>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</si>
  <si>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</si>
  <si>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</si>
  <si>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</si>
  <si>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</si>
  <si>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</si>
  <si>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</si>
  <si>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</si>
  <si>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</si>
  <si>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</si>
  <si>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</si>
  <si>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</si>
  <si>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</si>
  <si>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</si>
  <si>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</si>
  <si>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</si>
  <si>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</si>
  <si>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</si>
  <si>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</si>
  <si>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</si>
  <si>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</si>
  <si>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</si>
  <si>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</si>
  <si>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</si>
  <si>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</si>
  <si>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</si>
  <si>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</si>
  <si>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</si>
  <si>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</si>
  <si>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</si>
  <si>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</si>
  <si>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</si>
  <si>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</si>
  <si>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</si>
  <si>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</si>
  <si>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</si>
  <si>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</si>
  <si>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</si>
  <si>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</si>
  <si>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</si>
  <si>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</si>
  <si>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</si>
  <si>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</si>
  <si>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</si>
  <si>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</si>
  <si>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</si>
  <si>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</si>
  <si>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</si>
  <si>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</si>
  <si>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</si>
  <si>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</si>
  <si>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</si>
  <si>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</si>
  <si>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</si>
  <si>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</si>
  <si>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</si>
  <si>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</si>
  <si>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</si>
  <si>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</si>
  <si>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</si>
  <si>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</si>
  <si>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</si>
  <si>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</si>
  <si>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</si>
  <si>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</si>
  <si>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</si>
  <si>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</si>
  <si>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</si>
  <si>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</si>
  <si>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</si>
  <si>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</si>
  <si>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</si>
  <si>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</si>
  <si>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</si>
  <si>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</si>
  <si>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</si>
  <si>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</si>
  <si>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</si>
  <si>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</si>
  <si>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</si>
  <si>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</si>
  <si>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</si>
  <si>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</si>
  <si>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</si>
  <si>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</si>
  <si>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</si>
  <si>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</si>
  <si>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</si>
  <si>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</si>
  <si>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</si>
  <si>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</si>
  <si>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</si>
  <si>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</si>
  <si>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</si>
  <si>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</si>
  <si>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</si>
  <si>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</si>
  <si>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</si>
  <si>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</si>
  <si>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</si>
  <si>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</si>
  <si>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</si>
  <si>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</si>
  <si>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</si>
  <si>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</si>
  <si>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</si>
  <si>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</si>
  <si>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</si>
  <si>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</si>
  <si>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</si>
  <si>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</si>
  <si>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</si>
  <si>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</si>
  <si>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</si>
  <si>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</si>
  <si>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</si>
  <si>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</si>
  <si>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</si>
  <si>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</si>
  <si>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</si>
  <si>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</si>
  <si>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</si>
  <si>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</si>
  <si>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</si>
  <si>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</si>
  <si>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</si>
  <si>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</si>
  <si>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</si>
  <si>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</si>
  <si>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</si>
  <si>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</si>
  <si>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</si>
  <si>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</si>
  <si>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</si>
  <si>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</si>
  <si>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</si>
  <si>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</si>
  <si>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</si>
  <si>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</si>
  <si>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</si>
  <si>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</si>
  <si>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</si>
  <si>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</si>
  <si>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</si>
  <si>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</si>
  <si>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</si>
  <si>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</si>
  <si>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</si>
  <si>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</si>
  <si>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</si>
  <si>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</si>
  <si>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</si>
  <si>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</si>
  <si>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</si>
  <si>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</si>
  <si>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</si>
  <si>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</si>
  <si>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</si>
  <si>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</si>
  <si>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</si>
  <si>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</si>
  <si>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</si>
  <si>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</si>
  <si>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</si>
  <si>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</si>
  <si>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</si>
  <si>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</si>
  <si>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</si>
  <si>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</si>
  <si>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</si>
  <si>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</si>
  <si>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</si>
  <si>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</si>
  <si>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</si>
  <si>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</si>
  <si>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</si>
  <si>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</si>
  <si>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</si>
  <si>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</si>
  <si>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</si>
  <si>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</si>
  <si>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</si>
  <si>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</si>
  <si>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</si>
  <si>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</si>
  <si>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</si>
  <si>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</si>
  <si>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</si>
  <si>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</si>
  <si>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</si>
  <si>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</si>
  <si>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</si>
  <si>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</si>
  <si>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</si>
  <si>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</si>
  <si>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</si>
  <si>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</si>
  <si>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</si>
  <si>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</si>
  <si>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</si>
  <si>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</si>
  <si>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</si>
  <si>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</si>
  <si>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</si>
  <si>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</si>
  <si>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</si>
  <si>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</si>
  <si>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</si>
  <si>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</si>
  <si>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</si>
  <si>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</si>
  <si>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</si>
  <si>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</si>
  <si>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</si>
  <si>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</si>
  <si>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</si>
  <si>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</si>
  <si>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</si>
  <si>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</si>
  <si>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</si>
  <si>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</si>
  <si>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</si>
  <si>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</si>
  <si>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</si>
  <si>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</si>
  <si>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</si>
  <si>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</si>
  <si>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</si>
  <si>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</si>
  <si>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</si>
  <si>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</si>
  <si>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</si>
  <si>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</si>
  <si>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</si>
  <si>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</si>
  <si>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</si>
  <si>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</si>
  <si>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</si>
  <si>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</si>
  <si>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</si>
  <si>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</si>
  <si>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</si>
  <si>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</si>
  <si>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</si>
  <si>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</si>
  <si>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</si>
  <si>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</si>
  <si>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</si>
  <si>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</si>
  <si>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</si>
  <si>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</si>
  <si>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</si>
  <si>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</si>
  <si>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</si>
  <si>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</si>
  <si>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</si>
  <si>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</si>
  <si>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</si>
  <si>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</si>
  <si>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</si>
  <si>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</si>
  <si>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</si>
  <si>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</si>
  <si>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</si>
  <si>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</si>
  <si>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</si>
  <si>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</si>
  <si>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</si>
  <si>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</si>
  <si>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</si>
  <si>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</si>
  <si>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</si>
  <si>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</si>
  <si>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</si>
  <si>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</si>
  <si>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</si>
  <si>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</si>
  <si>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</si>
  <si>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</si>
  <si>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</si>
  <si>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</si>
  <si>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</si>
  <si>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</si>
  <si>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</si>
  <si>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</si>
  <si>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</si>
  <si>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</si>
  <si>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</si>
  <si>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</si>
  <si>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</si>
  <si>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</si>
  <si>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</si>
  <si>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</si>
  <si>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</si>
  <si>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</si>
  <si>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</si>
  <si>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</si>
  <si>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</si>
  <si>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</si>
  <si>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</si>
  <si>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</si>
  <si>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</si>
  <si>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</si>
  <si>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</si>
  <si>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</si>
  <si>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</si>
  <si>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</si>
  <si>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</si>
  <si>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</si>
  <si>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</si>
  <si>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</si>
  <si>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</si>
  <si>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</si>
  <si>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</si>
  <si>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</si>
  <si>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</si>
  <si>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</si>
  <si>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</si>
  <si>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</si>
  <si>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</si>
  <si>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</si>
  <si>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</si>
  <si>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</si>
  <si>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</si>
  <si>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</si>
  <si>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</si>
  <si>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</si>
  <si>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</si>
  <si>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</si>
  <si>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</si>
  <si>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</si>
  <si>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</si>
  <si>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</si>
  <si>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</si>
  <si>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</si>
  <si>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</si>
  <si>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</si>
  <si>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</si>
  <si>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</si>
  <si>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</si>
  <si>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</si>
  <si>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</si>
  <si>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</si>
  <si>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</si>
  <si>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</si>
  <si>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</si>
  <si>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</si>
  <si>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</si>
  <si>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</si>
  <si>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</si>
  <si>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</si>
  <si>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</si>
  <si>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</si>
  <si>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</si>
  <si>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</si>
  <si>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</si>
  <si>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</si>
  <si>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</si>
  <si>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</si>
  <si>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</si>
  <si>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</si>
  <si>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</si>
  <si>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</si>
  <si>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</si>
  <si>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</si>
  <si>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</si>
  <si>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</si>
  <si>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</si>
  <si>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</si>
  <si>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</si>
  <si>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</si>
  <si>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</si>
  <si>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</si>
  <si>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</si>
  <si>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</si>
  <si>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</si>
  <si>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</si>
  <si>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</si>
  <si>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</si>
  <si>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</si>
  <si>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</si>
  <si>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</si>
  <si>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</si>
  <si>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</si>
  <si>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</si>
  <si>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</si>
  <si>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</si>
  <si>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</si>
  <si>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</si>
  <si>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</si>
  <si>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</si>
  <si>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</si>
  <si>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</si>
  <si>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</si>
  <si>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</si>
  <si>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</si>
  <si>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</si>
  <si>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</si>
  <si>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</si>
  <si>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</si>
  <si>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</si>
  <si>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</si>
  <si>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</si>
  <si>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</si>
  <si>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</si>
  <si>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</si>
  <si>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</si>
  <si>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</si>
  <si>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</si>
  <si>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</si>
  <si>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</si>
  <si>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</si>
  <si>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</si>
  <si>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</si>
  <si>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</si>
  <si>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</si>
  <si>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</si>
  <si>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</si>
  <si>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</si>
  <si>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</si>
  <si>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</si>
  <si>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</si>
  <si>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</si>
  <si>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</si>
  <si>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</si>
  <si>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</si>
  <si>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</si>
  <si>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</si>
  <si>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</si>
  <si>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</si>
  <si>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</si>
  <si>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</si>
  <si>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</si>
  <si>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</si>
  <si>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</si>
  <si>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</si>
  <si>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</si>
  <si>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</si>
  <si>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</si>
  <si>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</si>
  <si>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</si>
  <si>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</si>
  <si>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</si>
  <si>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</si>
  <si>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</si>
  <si>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</si>
  <si>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</si>
  <si>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</si>
  <si>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</si>
  <si>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</si>
  <si>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</si>
  <si>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</si>
  <si>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</si>
  <si>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</si>
  <si>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</si>
  <si>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</si>
  <si>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</si>
  <si>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</si>
  <si>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</si>
  <si>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</si>
  <si>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</si>
  <si>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</si>
  <si>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</si>
  <si>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</si>
  <si>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</si>
  <si>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</si>
  <si>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</si>
  <si>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</si>
  <si>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</si>
  <si>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</si>
  <si>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</si>
  <si>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</si>
  <si>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</si>
  <si>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</si>
  <si>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</si>
  <si>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</si>
  <si>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</si>
  <si>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</si>
  <si>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</si>
  <si>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</si>
  <si>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</si>
  <si>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</si>
  <si>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</si>
  <si>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</si>
  <si>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</si>
  <si>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</si>
  <si>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</si>
  <si>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</si>
  <si>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</si>
  <si>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</si>
  <si>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</si>
  <si>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</si>
  <si>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</si>
  <si>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</si>
  <si>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</si>
  <si>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</si>
  <si>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</si>
  <si>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</si>
  <si>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</si>
  <si>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</si>
  <si>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</si>
  <si>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</si>
  <si>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</si>
  <si>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</si>
  <si>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</si>
  <si>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</si>
  <si>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</si>
  <si>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</si>
  <si>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</si>
  <si>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</si>
  <si>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</si>
  <si>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</si>
  <si>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</si>
  <si>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</si>
  <si>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</si>
  <si>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</si>
  <si>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</si>
  <si>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</si>
  <si>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</si>
  <si>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</si>
  <si>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</si>
  <si>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</si>
  <si>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</si>
  <si>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</si>
  <si>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</si>
  <si>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</si>
  <si>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</si>
  <si>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</si>
  <si>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</si>
  <si>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</si>
  <si>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</si>
  <si>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</si>
  <si>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</si>
  <si>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</si>
  <si>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</si>
  <si>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</si>
  <si>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</si>
  <si>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</si>
  <si>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</si>
  <si>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</si>
  <si>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</si>
  <si>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</si>
  <si>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</si>
  <si>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</si>
  <si>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</si>
  <si>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</si>
  <si>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</si>
  <si>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</si>
  <si>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</si>
  <si>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</si>
  <si>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</si>
  <si>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</si>
  <si>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</si>
  <si>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</si>
  <si>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</si>
  <si>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</si>
  <si>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</si>
  <si>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</si>
  <si>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</si>
  <si>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</si>
  <si>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</si>
  <si>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</si>
  <si>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</si>
  <si>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</si>
  <si>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</si>
  <si>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</si>
  <si>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</si>
  <si>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</si>
  <si>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</si>
  <si>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</si>
  <si>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</si>
  <si>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</si>
  <si>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</si>
  <si>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</si>
  <si>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</si>
  <si>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</si>
  <si>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</si>
  <si>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</si>
  <si>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</si>
  <si>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</si>
  <si>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</si>
  <si>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</si>
  <si>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</si>
  <si>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</si>
  <si>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</si>
  <si>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</si>
  <si>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</si>
  <si>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</si>
  <si>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</si>
  <si>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</si>
  <si>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</si>
  <si>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</si>
  <si>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</si>
  <si>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</si>
  <si>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</si>
  <si>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</si>
  <si>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</si>
  <si>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</si>
  <si>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</si>
  <si>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</si>
  <si>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</si>
  <si>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</si>
  <si>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</si>
  <si>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</si>
  <si>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</si>
  <si>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</si>
  <si>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</si>
  <si>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</si>
  <si>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</si>
  <si>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</si>
  <si>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</si>
  <si>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</si>
  <si>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</si>
  <si>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</si>
  <si>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</si>
  <si>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</si>
  <si>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</si>
  <si>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</si>
  <si>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</si>
  <si>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</si>
  <si>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</si>
  <si>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</si>
  <si>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</si>
  <si>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</si>
  <si>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</si>
  <si>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</si>
  <si>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</si>
  <si>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</si>
  <si>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</si>
  <si>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</si>
  <si>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</si>
  <si>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</si>
  <si>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</si>
  <si>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</si>
  <si>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</si>
  <si>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</si>
  <si>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</si>
  <si>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</si>
  <si>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</si>
  <si>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</si>
  <si>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</si>
  <si>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</si>
  <si>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</si>
  <si>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</si>
  <si>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</si>
  <si>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</si>
  <si>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</si>
  <si>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</si>
  <si>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</si>
  <si>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</si>
  <si>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</si>
  <si>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</si>
  <si>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</si>
  <si>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</si>
  <si>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</si>
  <si>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</si>
  <si>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</si>
  <si>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</si>
  <si>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</si>
  <si>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</si>
  <si>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</si>
  <si>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</si>
  <si>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</si>
  <si>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</si>
  <si>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</si>
  <si>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</si>
  <si>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</si>
  <si>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</si>
  <si>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</si>
  <si>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</si>
  <si>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</si>
  <si>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</si>
  <si>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</si>
  <si>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</si>
  <si>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</si>
  <si>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</si>
  <si>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</si>
  <si>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</si>
  <si>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</si>
  <si>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</si>
  <si>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</si>
  <si>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</si>
  <si>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</si>
  <si>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</si>
  <si>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</si>
  <si>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</si>
  <si>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</si>
  <si>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</si>
  <si>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</si>
  <si>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</si>
  <si>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</si>
  <si>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</si>
  <si>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</si>
  <si>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</si>
  <si>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</si>
  <si>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</si>
  <si>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</si>
  <si>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</si>
  <si>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</si>
  <si>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</si>
  <si>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</si>
  <si>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</si>
  <si>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</si>
  <si>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</si>
  <si>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</si>
  <si>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</si>
  <si>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</si>
  <si>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</si>
  <si>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</si>
  <si>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</si>
  <si>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</si>
  <si>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</si>
  <si>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</si>
  <si>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</si>
  <si>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</si>
  <si>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</si>
  <si>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</si>
  <si>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</si>
  <si>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</si>
  <si>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</si>
  <si>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</si>
  <si>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</si>
  <si>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</si>
  <si>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</si>
  <si>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</si>
  <si>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</si>
  <si>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</si>
  <si>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</si>
  <si>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</si>
  <si>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</si>
  <si>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</si>
  <si>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</si>
  <si>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</si>
  <si>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</si>
  <si>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</si>
  <si>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</si>
  <si>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</si>
  <si>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</si>
  <si>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</si>
  <si>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</si>
  <si>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</si>
  <si>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</si>
  <si>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</si>
  <si>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</si>
  <si>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</si>
  <si>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</si>
  <si>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</si>
  <si>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</si>
  <si>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</si>
  <si>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</si>
  <si>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</si>
  <si>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</si>
  <si>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</si>
  <si>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</si>
  <si>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</si>
  <si>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</si>
  <si>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</si>
  <si>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</si>
  <si>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</si>
  <si>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</si>
  <si>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</si>
  <si>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</si>
  <si>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</si>
  <si>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</si>
  <si>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</si>
  <si>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</si>
  <si>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</si>
  <si>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</si>
  <si>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</si>
  <si>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</si>
  <si>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</si>
  <si>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</si>
  <si>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</si>
  <si>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</si>
  <si>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</si>
  <si>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</si>
  <si>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</si>
  <si>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</si>
  <si>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</si>
  <si>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</si>
  <si>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</si>
  <si>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</si>
  <si>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</si>
  <si>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</si>
  <si>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</si>
  <si>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</si>
  <si>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</si>
  <si>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</si>
  <si>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</si>
  <si>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</si>
  <si>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</si>
  <si>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</si>
  <si>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</si>
  <si>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</si>
  <si>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</si>
  <si>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</si>
  <si>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</si>
  <si>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</si>
  <si>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</si>
  <si>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</si>
  <si>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</si>
  <si>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</si>
  <si>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</si>
  <si>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</si>
  <si>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</si>
  <si>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</si>
  <si>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</si>
  <si>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</si>
  <si>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</si>
  <si>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</si>
  <si>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</si>
  <si>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</si>
  <si>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</si>
  <si>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</si>
  <si>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</si>
  <si>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</si>
  <si>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</si>
  <si>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</si>
  <si>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</si>
  <si>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</si>
  <si>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</si>
  <si>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</si>
  <si>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</si>
  <si>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</si>
  <si>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</si>
  <si>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</si>
  <si>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</si>
  <si>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</si>
  <si>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</si>
  <si>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</si>
  <si>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</si>
  <si>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</si>
  <si>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</si>
  <si>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</si>
  <si>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</si>
  <si>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</si>
  <si>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</si>
  <si>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</si>
  <si>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</si>
  <si>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</si>
  <si>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</si>
  <si>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</si>
  <si>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</si>
  <si>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</si>
  <si>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</si>
  <si>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</si>
  <si>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</si>
  <si>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</si>
  <si>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</si>
  <si>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</si>
  <si>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</si>
  <si>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</si>
  <si>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</si>
  <si>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</si>
  <si>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</si>
  <si>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</si>
  <si>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</si>
  <si>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</si>
  <si>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</si>
  <si>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</si>
  <si>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</si>
  <si>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</si>
  <si>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</si>
  <si>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</si>
  <si>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</si>
  <si>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</si>
  <si>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</si>
  <si>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</si>
  <si>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</si>
  <si>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</si>
  <si>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</si>
  <si>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</si>
  <si>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</si>
  <si>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</si>
  <si>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</si>
  <si>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</si>
  <si>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</si>
  <si>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</si>
  <si>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</si>
  <si>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</si>
  <si>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</si>
  <si>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</si>
  <si>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</si>
  <si>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</si>
  <si>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</si>
  <si>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</si>
  <si>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</si>
  <si>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</si>
  <si>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</si>
  <si>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</si>
  <si>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</si>
  <si>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</si>
  <si>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</si>
  <si>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</si>
  <si>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</si>
  <si>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</si>
  <si>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</si>
  <si>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</si>
  <si>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</si>
  <si>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</si>
  <si>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</si>
  <si>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</si>
  <si>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</si>
  <si>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</si>
  <si>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</si>
  <si>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</si>
  <si>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</si>
  <si>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</si>
  <si>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</si>
  <si>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</si>
  <si>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</si>
  <si>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</si>
  <si>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</si>
  <si>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</si>
  <si>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</si>
  <si>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</si>
  <si>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</si>
  <si>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</si>
  <si>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</si>
  <si>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</si>
  <si>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</si>
  <si>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</si>
  <si>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</si>
  <si>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</si>
  <si>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</si>
  <si>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</si>
  <si>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</si>
  <si>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</si>
  <si>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</si>
  <si>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</si>
  <si>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</si>
  <si>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</si>
  <si>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</si>
  <si>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</si>
  <si>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</si>
  <si>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</si>
  <si>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</si>
  <si>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</si>
  <si>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</si>
  <si>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</si>
  <si>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</si>
  <si>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</si>
  <si>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</si>
  <si>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</si>
  <si>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</si>
  <si>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</si>
  <si>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</si>
  <si>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</si>
  <si>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</si>
  <si>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</si>
  <si>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</si>
  <si>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</si>
  <si>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</si>
  <si>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</si>
  <si>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</si>
  <si>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</si>
  <si>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</si>
  <si>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</si>
  <si>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</si>
  <si>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</si>
  <si>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</si>
  <si>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</si>
  <si>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</si>
  <si>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</si>
  <si>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</si>
  <si>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</si>
  <si>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</si>
  <si>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</si>
  <si>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</si>
  <si>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</si>
  <si>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</si>
  <si>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</si>
  <si>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</si>
  <si>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</si>
  <si>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</si>
  <si>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</si>
  <si>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</si>
  <si>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</si>
  <si>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</si>
  <si>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</si>
  <si>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</si>
  <si>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</si>
  <si>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</si>
  <si>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</si>
  <si>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</si>
  <si>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</si>
  <si>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</si>
  <si>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</si>
  <si>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</si>
  <si>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</si>
  <si>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</si>
  <si>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</si>
  <si>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</si>
  <si>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</si>
  <si>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</si>
  <si>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</si>
  <si>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</si>
  <si>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</si>
  <si>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</si>
  <si>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</si>
  <si>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</si>
  <si>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</si>
  <si>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</si>
  <si>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</si>
  <si>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</si>
  <si>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</si>
  <si>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</si>
  <si>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</si>
  <si>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</si>
  <si>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</si>
  <si>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</si>
  <si>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</si>
  <si>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</si>
  <si>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</si>
  <si>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</si>
  <si>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</si>
  <si>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</si>
  <si>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</si>
  <si>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</si>
  <si>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</si>
  <si>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</si>
  <si>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</si>
  <si>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</si>
  <si>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</si>
  <si>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</si>
  <si>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</si>
  <si>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</si>
  <si>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</si>
  <si>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</si>
  <si>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</si>
  <si>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</si>
  <si>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</si>
  <si>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</si>
  <si>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</si>
  <si>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</si>
  <si>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</si>
  <si>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</si>
  <si>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</si>
  <si>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</si>
  <si>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</si>
  <si>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</si>
  <si>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</si>
  <si>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</si>
  <si>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</si>
  <si>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</si>
  <si>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</si>
  <si>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</si>
  <si>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</si>
  <si>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</si>
  <si>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</si>
  <si>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</si>
  <si>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</si>
  <si>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</si>
  <si>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</si>
  <si>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</si>
  <si>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</si>
  <si>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</si>
  <si>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</si>
  <si>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</si>
  <si>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</si>
  <si>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</si>
  <si>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</si>
  <si>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</si>
  <si>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</si>
  <si>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</si>
  <si>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</si>
  <si>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</si>
  <si>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</si>
  <si>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</si>
  <si>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</si>
  <si>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</si>
  <si>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</si>
  <si>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</si>
  <si>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</si>
  <si>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</si>
  <si>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</si>
  <si>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</si>
  <si>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</si>
  <si>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</si>
  <si>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</si>
  <si>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</si>
  <si>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</si>
  <si>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</si>
  <si>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</si>
  <si>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</si>
  <si>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</si>
  <si>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</si>
  <si>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</si>
  <si>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</si>
  <si>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</si>
  <si>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</si>
  <si>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</si>
  <si>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</si>
  <si>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</si>
  <si>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</si>
  <si>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</si>
  <si>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</si>
  <si>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</si>
  <si>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</si>
  <si>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</si>
  <si>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</si>
  <si>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</si>
  <si>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</si>
  <si>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</si>
  <si>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</si>
  <si>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</si>
  <si>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</si>
  <si>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</si>
  <si>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</si>
  <si>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</si>
  <si>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</si>
  <si>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</si>
  <si>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</si>
  <si>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</si>
  <si>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</si>
  <si>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</si>
  <si>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</si>
  <si>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</si>
  <si>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</si>
  <si>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</si>
  <si>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</si>
  <si>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</si>
  <si>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</si>
  <si>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</si>
  <si>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</si>
  <si>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</si>
  <si>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</si>
  <si>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</si>
  <si>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</si>
  <si>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</si>
  <si>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</si>
  <si>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</si>
  <si>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</si>
  <si>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</si>
  <si>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</si>
  <si>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</si>
  <si>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</si>
  <si>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</si>
  <si>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</si>
  <si>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</si>
  <si>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</si>
  <si>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</si>
  <si>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</si>
  <si>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</si>
  <si>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</si>
  <si>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</si>
  <si>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</si>
  <si>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</si>
  <si>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</si>
  <si>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</si>
  <si>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</si>
  <si>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</si>
  <si>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</si>
  <si>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</si>
  <si>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</si>
  <si>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</si>
  <si>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</si>
  <si>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</si>
  <si>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</si>
  <si>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</si>
  <si>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</si>
  <si>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</si>
  <si>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</si>
  <si>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</si>
  <si>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</si>
  <si>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</si>
  <si>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</si>
  <si>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</si>
  <si>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</si>
  <si>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</si>
  <si>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</si>
  <si>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</si>
  <si>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</si>
  <si>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</si>
  <si>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</si>
  <si>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</si>
  <si>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</si>
  <si>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</si>
  <si>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</si>
  <si>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</si>
  <si>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</si>
  <si>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</si>
  <si>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</si>
  <si>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</si>
  <si>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</si>
  <si>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</si>
  <si>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</si>
  <si>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</si>
  <si>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</si>
  <si>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</si>
  <si>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</si>
  <si>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</si>
  <si>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</si>
  <si>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</si>
  <si>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</si>
  <si>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</si>
  <si>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</si>
  <si>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</si>
  <si>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</si>
  <si>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</si>
  <si>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</si>
  <si>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</si>
  <si>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</si>
  <si>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</si>
  <si>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</si>
  <si>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</si>
  <si>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</si>
  <si>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</si>
  <si>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</si>
  <si>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</si>
  <si>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</si>
  <si>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</si>
  <si>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</si>
  <si>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</si>
  <si>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</si>
  <si>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</si>
  <si>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</si>
  <si>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</si>
  <si>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</si>
  <si>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</si>
  <si>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</si>
  <si>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</si>
  <si>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</si>
  <si>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</si>
  <si>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</si>
  <si>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</si>
  <si>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</si>
  <si>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</si>
  <si>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</si>
  <si>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</si>
  <si>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</si>
  <si>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</si>
  <si>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</si>
  <si>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</si>
  <si>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</si>
  <si>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</si>
  <si>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</si>
  <si>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</si>
  <si>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</si>
  <si>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</si>
  <si>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</si>
  <si>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</si>
  <si>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</si>
  <si>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</si>
  <si>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</si>
  <si>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</si>
  <si>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</si>
  <si>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</si>
  <si>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</si>
  <si>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</si>
  <si>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</si>
  <si>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</si>
  <si>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</si>
  <si>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</si>
  <si>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</si>
  <si>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</si>
  <si>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</si>
  <si>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</si>
  <si>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</si>
  <si>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</si>
  <si>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</si>
  <si>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</si>
  <si>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</si>
  <si>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</si>
  <si>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</si>
  <si>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</si>
  <si>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</si>
  <si>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</si>
  <si>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</si>
  <si>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</si>
  <si>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</si>
  <si>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</si>
  <si>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</si>
  <si>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</si>
  <si>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</si>
  <si>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</si>
  <si>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</si>
  <si>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</si>
  <si>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</si>
  <si>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</si>
  <si>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</si>
  <si>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</si>
  <si>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</si>
  <si>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</si>
  <si>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</si>
  <si>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</si>
  <si>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</si>
  <si>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</si>
  <si>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</si>
  <si>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</si>
  <si>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</si>
  <si>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</si>
  <si>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</si>
  <si>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</si>
  <si>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</si>
  <si>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</si>
  <si>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</si>
  <si>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</si>
  <si>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</si>
  <si>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</si>
  <si>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</si>
  <si>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</si>
  <si>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</si>
  <si>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</si>
  <si>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</si>
  <si>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</si>
  <si>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</si>
  <si>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</si>
  <si>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</si>
  <si>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</si>
  <si>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</si>
  <si>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</si>
  <si>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</si>
  <si>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</si>
  <si>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</si>
  <si>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</si>
  <si>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</si>
  <si>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</si>
  <si>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</si>
  <si>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</si>
  <si>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</si>
  <si>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</si>
  <si>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</si>
  <si>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</si>
  <si>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</si>
  <si>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</si>
  <si>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</si>
  <si>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</si>
  <si>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</si>
  <si>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</si>
  <si>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</si>
  <si>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</si>
  <si>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</si>
  <si>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</si>
  <si>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</si>
  <si>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</si>
  <si>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</si>
  <si>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</si>
  <si>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</si>
  <si>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</si>
  <si>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</si>
  <si>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</si>
  <si>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</si>
  <si>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</si>
  <si>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</si>
  <si>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</si>
  <si>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</si>
  <si>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</si>
  <si>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</si>
  <si>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</si>
  <si>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</si>
  <si>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</si>
  <si>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</si>
  <si>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</si>
  <si>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</si>
  <si>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</si>
  <si>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</si>
  <si>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</si>
  <si>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</si>
  <si>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</si>
  <si>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</si>
  <si>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</si>
  <si>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</si>
  <si>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</si>
  <si>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</si>
  <si>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</si>
  <si>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</si>
  <si>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</si>
  <si>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</si>
  <si>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</si>
  <si>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</si>
  <si>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</si>
  <si>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</si>
  <si>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</si>
  <si>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</si>
  <si>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</si>
  <si>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</si>
  <si>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</si>
  <si>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</si>
  <si>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</si>
  <si>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</si>
  <si>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</si>
  <si>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</si>
  <si>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</si>
  <si>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</si>
  <si>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</si>
  <si>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</si>
  <si>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</si>
  <si>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</si>
  <si>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</si>
  <si>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</si>
  <si>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</si>
  <si>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</si>
  <si>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</si>
  <si>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</si>
  <si>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</si>
  <si>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</si>
  <si>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</si>
  <si>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</si>
  <si>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</si>
  <si>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</si>
  <si>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</si>
  <si>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</si>
  <si>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</si>
  <si>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</si>
  <si>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</si>
  <si>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</si>
  <si>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</si>
  <si>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</si>
  <si>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</si>
  <si>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</si>
  <si>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</si>
  <si>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</si>
  <si>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</si>
  <si>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</si>
  <si>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</si>
  <si>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</si>
  <si>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</si>
  <si>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</si>
  <si>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</si>
  <si>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</si>
  <si>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</si>
  <si>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</si>
  <si>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</si>
  <si>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</si>
  <si>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</si>
  <si>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</si>
  <si>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</si>
  <si>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</si>
  <si>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</si>
  <si>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</si>
  <si>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</si>
  <si>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</si>
  <si>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</si>
  <si>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</si>
  <si>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</si>
  <si>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</si>
  <si>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</si>
  <si>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</si>
  <si>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</si>
  <si>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</si>
  <si>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</si>
  <si>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</si>
  <si>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</si>
  <si>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</si>
  <si>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</si>
  <si>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</si>
  <si>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</si>
  <si>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</si>
  <si>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</si>
  <si>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</si>
  <si>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</si>
  <si>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</si>
  <si>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</si>
  <si>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</si>
  <si>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</si>
  <si>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</si>
  <si>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</si>
  <si>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</si>
  <si>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</si>
  <si>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</si>
  <si>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</si>
  <si>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</si>
  <si>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</si>
  <si>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</si>
  <si>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</si>
  <si>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</si>
  <si>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</si>
  <si>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</si>
  <si>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</si>
  <si>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</si>
  <si>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</si>
  <si>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</si>
  <si>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</si>
  <si>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</si>
  <si>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</si>
  <si>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</si>
  <si>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</si>
  <si>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</si>
  <si>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</si>
  <si>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</si>
  <si>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</si>
  <si>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</si>
  <si>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</si>
  <si>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</si>
  <si>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</si>
  <si>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</si>
  <si>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</si>
  <si>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</si>
  <si>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</si>
  <si>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</si>
  <si>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</si>
  <si>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</si>
  <si>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</si>
  <si>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</si>
  <si>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</si>
  <si>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</si>
  <si>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</si>
  <si>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</si>
  <si>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</si>
  <si>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</si>
  <si>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</si>
  <si>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</si>
  <si>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</si>
  <si>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</si>
  <si>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</si>
  <si>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</si>
  <si>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</si>
  <si>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</si>
  <si>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</si>
  <si>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</si>
  <si>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</si>
  <si>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</si>
  <si>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</si>
  <si>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</si>
  <si>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</si>
  <si>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</si>
  <si>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</si>
  <si>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</si>
  <si>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</si>
  <si>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</si>
  <si>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</si>
  <si>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</si>
  <si>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</si>
  <si>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</si>
  <si>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</si>
  <si>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</si>
  <si>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</si>
  <si>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</si>
  <si>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</si>
  <si>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</si>
  <si>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</si>
  <si>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</si>
  <si>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</si>
  <si>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</si>
  <si>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</si>
  <si>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</si>
  <si>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</si>
  <si>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</si>
  <si>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</si>
  <si>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</si>
  <si>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</si>
  <si>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</si>
  <si>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</si>
  <si>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</si>
  <si>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</si>
  <si>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</si>
  <si>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</si>
  <si>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</si>
  <si>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</si>
  <si>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</si>
  <si>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</si>
  <si>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</si>
  <si>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</si>
  <si>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</si>
  <si>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</si>
  <si>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</si>
  <si>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</si>
  <si>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</si>
  <si>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</si>
  <si>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</si>
  <si>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</si>
  <si>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</si>
  <si>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</si>
  <si>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</si>
  <si>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</si>
  <si>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</si>
  <si>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</si>
  <si>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</si>
  <si>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</si>
  <si>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</si>
  <si>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</si>
  <si>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</si>
  <si>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</si>
  <si>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</si>
  <si>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</si>
  <si>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</si>
  <si>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</si>
  <si>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</si>
  <si>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</si>
  <si>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</si>
  <si>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</si>
  <si>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</si>
  <si>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</si>
  <si>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</si>
  <si>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</si>
  <si>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</si>
  <si>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</si>
  <si>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</si>
  <si>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</si>
  <si>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</si>
  <si>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</si>
  <si>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</si>
  <si>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</si>
  <si>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</si>
  <si>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</si>
  <si>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</si>
  <si>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</si>
  <si>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</si>
  <si>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</si>
  <si>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</si>
  <si>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</si>
  <si>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</si>
  <si>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</si>
  <si>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</si>
  <si>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</si>
  <si>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</si>
  <si>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</si>
  <si>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</si>
  <si>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</si>
  <si>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</si>
  <si>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</si>
  <si>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</si>
  <si>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</si>
  <si>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</si>
  <si>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</si>
  <si>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</si>
  <si>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</si>
  <si>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</si>
  <si>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</si>
  <si>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</si>
  <si>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</si>
  <si>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</si>
  <si>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</si>
  <si>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</si>
  <si>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</si>
  <si>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</si>
  <si>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</si>
  <si>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</si>
  <si>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</si>
  <si>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</si>
  <si>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</si>
  <si>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</si>
  <si>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</si>
  <si>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</si>
  <si>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</si>
  <si>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</si>
  <si>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</si>
  <si>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</si>
  <si>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</si>
  <si>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</si>
  <si>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</si>
  <si>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</si>
  <si>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</si>
  <si>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</si>
  <si>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</si>
  <si>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</si>
  <si>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</si>
  <si>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</si>
  <si>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</si>
  <si>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</si>
  <si>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</si>
  <si>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</si>
  <si>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</si>
  <si>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</si>
  <si>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</si>
  <si>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</si>
  <si>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</si>
  <si>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</si>
  <si>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</si>
  <si>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</si>
  <si>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</si>
  <si>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</si>
  <si>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</si>
  <si>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</si>
  <si>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</si>
  <si>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</si>
  <si>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</si>
  <si>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</si>
  <si>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</si>
  <si>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</si>
  <si>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</si>
  <si>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</si>
  <si>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</si>
  <si>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</si>
  <si>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</si>
  <si>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</si>
  <si>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</si>
  <si>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</si>
  <si>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</si>
  <si>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</si>
  <si>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</si>
  <si>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</si>
  <si>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</si>
  <si>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</si>
  <si>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</si>
  <si>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</si>
  <si>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</si>
  <si>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</si>
  <si>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</si>
  <si>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</si>
  <si>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</si>
  <si>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</si>
  <si>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</si>
  <si>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</si>
  <si>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</si>
  <si>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</si>
  <si>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</si>
  <si>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</si>
  <si>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</si>
  <si>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</si>
  <si>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</si>
  <si>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</si>
  <si>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</si>
  <si>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</si>
  <si>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</si>
  <si>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</si>
  <si>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</si>
  <si>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</si>
  <si>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</si>
  <si>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</si>
  <si>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</si>
  <si>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</si>
  <si>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</si>
  <si>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</si>
  <si>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</si>
  <si>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</si>
  <si>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</si>
  <si>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</si>
  <si>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</si>
  <si>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</si>
  <si>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</si>
  <si>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</si>
  <si>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</si>
  <si>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</si>
  <si>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</si>
  <si>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</si>
  <si>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</si>
  <si>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</si>
  <si>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</si>
  <si>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</si>
  <si>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</si>
  <si>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</si>
  <si>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</si>
  <si>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</si>
  <si>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</si>
  <si>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</si>
  <si>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</si>
  <si>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</si>
  <si>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</si>
  <si>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</si>
  <si>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</si>
  <si>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</si>
  <si>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</si>
  <si>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</si>
  <si>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</si>
  <si>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</si>
  <si>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</si>
  <si>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</si>
  <si>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</si>
  <si>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</si>
  <si>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</si>
  <si>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</si>
  <si>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</si>
  <si>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</si>
  <si>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</si>
  <si>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</si>
  <si>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</si>
  <si>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</si>
  <si>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</si>
  <si>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</si>
  <si>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</si>
  <si>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</si>
  <si>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</si>
  <si>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</si>
  <si>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</si>
  <si>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</si>
  <si>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</si>
  <si>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</si>
  <si>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</si>
  <si>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</si>
  <si>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</si>
  <si>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</si>
  <si>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</si>
  <si>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</si>
  <si>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</si>
  <si>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</si>
  <si>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</si>
  <si>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</si>
  <si>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</si>
  <si>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</si>
  <si>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</si>
  <si>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</si>
  <si>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</si>
  <si>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</si>
  <si>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</si>
  <si>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</si>
  <si>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</si>
  <si>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</si>
  <si>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</si>
  <si>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</si>
  <si>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</si>
  <si>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</si>
  <si>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</si>
  <si>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</si>
  <si>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</si>
  <si>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</si>
  <si>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</si>
  <si>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</si>
  <si>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</si>
  <si>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</si>
  <si>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</si>
  <si>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</si>
  <si>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</si>
  <si>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</si>
  <si>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</si>
  <si>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</si>
  <si>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</si>
  <si>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</si>
  <si>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</si>
  <si>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</si>
  <si>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</si>
  <si>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</si>
  <si>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</si>
  <si>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</si>
  <si>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</si>
  <si>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</si>
  <si>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</si>
  <si>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</si>
  <si>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</si>
  <si>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</si>
  <si>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</si>
  <si>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</si>
  <si>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</si>
  <si>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</si>
  <si>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</si>
  <si>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</si>
  <si>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</si>
  <si>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</si>
  <si>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</si>
  <si>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</si>
  <si>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</si>
  <si>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</si>
  <si>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</si>
  <si>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</si>
  <si>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</si>
  <si>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</si>
  <si>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</si>
  <si>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</si>
  <si>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</si>
  <si>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</si>
  <si>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</si>
  <si>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</si>
  <si>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</si>
  <si>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</si>
  <si>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</si>
  <si>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</si>
  <si>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</si>
  <si>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</si>
  <si>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</si>
  <si>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</si>
  <si>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</si>
  <si>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</si>
  <si>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</si>
  <si>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</si>
  <si>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</si>
  <si>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</si>
  <si>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</si>
  <si>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</si>
  <si>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</si>
  <si>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</si>
  <si>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</si>
  <si>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</si>
  <si>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</si>
  <si>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</si>
  <si>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</si>
  <si>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</si>
  <si>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</si>
  <si>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</si>
  <si>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</si>
  <si>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</si>
  <si>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</si>
  <si>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</si>
  <si>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</si>
  <si>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</si>
  <si>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</si>
  <si>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</si>
  <si>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</si>
  <si>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</si>
  <si>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</si>
  <si>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</si>
  <si>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</si>
  <si>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</si>
  <si>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</si>
  <si>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</si>
  <si>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</si>
  <si>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</si>
  <si>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</si>
  <si>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</si>
  <si>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</si>
  <si>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</si>
  <si>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</si>
  <si>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</si>
  <si>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</si>
  <si>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</si>
  <si>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</si>
  <si>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</si>
  <si>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</si>
  <si>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</si>
  <si>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</si>
  <si>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</si>
  <si>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</si>
  <si>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</si>
  <si>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</si>
  <si>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</si>
  <si>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</si>
  <si>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</si>
  <si>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</si>
  <si>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</si>
  <si>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</si>
  <si>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</si>
  <si>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</si>
  <si>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</si>
  <si>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</si>
  <si>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</si>
  <si>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</si>
  <si>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</si>
  <si>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</si>
  <si>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</si>
  <si>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</si>
  <si>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</si>
  <si>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</si>
  <si>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</si>
  <si>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</si>
  <si>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</si>
  <si>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</si>
  <si>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</si>
  <si>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</si>
  <si>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</si>
  <si>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</si>
  <si>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</si>
  <si>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</si>
  <si>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</si>
  <si>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</si>
  <si>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</si>
  <si>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</si>
  <si>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</si>
  <si>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</si>
  <si>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</si>
  <si>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</si>
  <si>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</si>
  <si>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</si>
  <si>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</si>
  <si>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</si>
  <si>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</si>
  <si>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</si>
  <si>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</si>
  <si>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</si>
  <si>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</si>
  <si>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</si>
  <si>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</si>
  <si>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</si>
  <si>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</si>
  <si>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</si>
  <si>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</si>
  <si>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</si>
  <si>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</si>
  <si>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</si>
  <si>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</si>
  <si>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</si>
  <si>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</si>
  <si>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</si>
  <si>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</si>
  <si>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</si>
  <si>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</si>
  <si>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</si>
  <si>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</si>
  <si>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</si>
  <si>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</si>
  <si>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</si>
  <si>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</si>
  <si>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</si>
  <si>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</si>
  <si>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</si>
  <si>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</si>
  <si>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</si>
  <si>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</si>
  <si>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</si>
  <si>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</si>
  <si>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</si>
  <si>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</si>
  <si>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</si>
  <si>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</si>
  <si>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</si>
  <si>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</si>
  <si>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</si>
  <si>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</si>
  <si>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</si>
  <si>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</si>
  <si>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</si>
  <si>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</si>
  <si>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</si>
  <si>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</si>
  <si>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</si>
  <si>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</si>
  <si>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</si>
  <si>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</si>
  <si>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</si>
  <si>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</si>
  <si>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</si>
  <si>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</si>
  <si>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</si>
  <si>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</si>
  <si>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</si>
  <si>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</si>
  <si>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</si>
  <si>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</si>
  <si>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</si>
  <si>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</si>
  <si>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</si>
  <si>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</si>
  <si>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</si>
  <si>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</si>
  <si>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</si>
  <si>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Funded.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</si>
  <si>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</si>
  <si>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</si>
  <si>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</si>
  <si>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</si>
  <si>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</si>
  <si>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</si>
  <si>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</si>
  <si>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</si>
  <si>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</si>
  <si>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</si>
  <si>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</si>
  <si>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</si>
  <si>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</si>
  <si>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</si>
  <si>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</si>
  <si>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</si>
  <si>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</si>
  <si>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</si>
  <si>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</si>
  <si>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</si>
  <si>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</si>
  <si>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</si>
  <si>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</si>
  <si>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</si>
  <si>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</si>
  <si>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</si>
  <si>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</si>
  <si>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</si>
  <si>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</si>
  <si>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</si>
  <si>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</si>
  <si>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</si>
  <si>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</si>
  <si>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</si>
  <si>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</si>
  <si>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</si>
  <si>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</si>
  <si>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</si>
  <si>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</si>
  <si>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</si>
  <si>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</si>
  <si>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</si>
  <si>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</si>
  <si>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</si>
  <si>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</si>
  <si>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</si>
  <si>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</si>
  <si>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</si>
  <si>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</si>
  <si>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</si>
  <si>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</si>
  <si>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</si>
  <si>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</si>
  <si>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</si>
  <si>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</si>
  <si>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</si>
  <si>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</si>
  <si>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</si>
  <si>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</si>
  <si>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</si>
  <si>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</si>
  <si>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</si>
  <si>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</si>
  <si>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</si>
  <si>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</si>
  <si>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</si>
  <si>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</si>
  <si>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</si>
  <si>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</si>
  <si>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</si>
  <si>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</si>
  <si>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</si>
  <si>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</si>
  <si>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No Backers</t>
  </si>
  <si>
    <t>Mean Goal</t>
  </si>
  <si>
    <t>Median Goal</t>
  </si>
  <si>
    <t>Mean Pledged</t>
  </si>
  <si>
    <t>Median Pledged</t>
  </si>
  <si>
    <t>Successsful</t>
  </si>
  <si>
    <t>Failed</t>
  </si>
  <si>
    <t>Lower Quartile of Goal</t>
  </si>
  <si>
    <t>Upper Quartile of Goal</t>
  </si>
  <si>
    <t>IQR Goal</t>
  </si>
  <si>
    <t>Upper Quartile of Pledged</t>
  </si>
  <si>
    <t>Lower Quartile of Pleadged</t>
  </si>
  <si>
    <t>IQR Pleadged</t>
  </si>
  <si>
    <t>Standard Deviation of the Goal</t>
  </si>
  <si>
    <t>Standard Deviation of the Pledged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</si>
  <si>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</si>
  <si>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</si>
  <si>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</si>
  <si>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</si>
  <si>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</si>
  <si>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</si>
  <si>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</si>
  <si>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</si>
  <si>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</si>
  <si>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</si>
  <si>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</si>
  <si>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</si>
  <si>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</si>
  <si>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</si>
  <si>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</si>
  <si>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</si>
  <si>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</si>
  <si>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and more</t>
  </si>
  <si>
    <t>25000 to 29999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</si>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</sst>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_-[$$-1009]* #,##0_-;\-[$$-1009]* #,##0_-;_-[$$-1009]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b/>
      <sz val="10"/>
      <color rgb="FF2B2B2B"/>
      <name val="Roboto"/>
    </font>
    <font>
      <sz val="8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0" fillId="0" borderId="0" xfId="0" applyAlignment="1"/>
    <xf numFmtId="167" fontId="0" fillId="0" borderId="0" xfId="0" applyNumberFormat="1"/>
    <xf numFmtId="9" fontId="0" fillId="0" borderId="0" xfId="0" applyNumberFormat="1"/>
    <xf numFmtId="0" fontId="0" fillId="0" borderId="0" xfId="0" quotePrefix="1"/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Theater</a:t>
            </a:r>
            <a:r>
              <a:rPr lang="en-IN" baseline="0"/>
              <a:t> </a:t>
            </a:r>
            <a:r>
              <a:rPr lang="en-IN"/>
              <a:t>Outcomes</a:t>
            </a:r>
            <a:r>
              <a:rPr lang="en-IN" baseline="0"/>
              <a:t> </a:t>
            </a:r>
            <a:r>
              <a:rPr lang="en-IN"/>
              <a:t>based on Launch</a:t>
            </a:r>
            <a:r>
              <a:rPr lang="en-IN" baseline="0"/>
              <a:t> </a:t>
            </a:r>
            <a:r>
              <a:rPr lang="en-IN"/>
              <a:t>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6-4DAA-8824-E345604F2B3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B6-4DAA-8824-E345604F2B3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B6-4DAA-8824-E345604F2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4929336"/>
        <c:axId val="704929656"/>
      </c:lineChart>
      <c:catAx>
        <c:axId val="70492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29656"/>
        <c:crosses val="autoZero"/>
        <c:auto val="1"/>
        <c:lblAlgn val="ctr"/>
        <c:lblOffset val="100"/>
        <c:noMultiLvlLbl val="0"/>
      </c:catAx>
      <c:valAx>
        <c:axId val="70492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2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Outcomes Based on Goal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more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1-4706-9970-7A1CF802A101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more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1-4706-9970-7A1CF802A101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more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81-4706-9970-7A1CF802A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86968"/>
        <c:axId val="446087608"/>
      </c:lineChart>
      <c:catAx>
        <c:axId val="44608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87608"/>
        <c:crosses val="autoZero"/>
        <c:auto val="1"/>
        <c:lblAlgn val="ctr"/>
        <c:lblOffset val="100"/>
        <c:noMultiLvlLbl val="0"/>
      </c:catAx>
      <c:valAx>
        <c:axId val="44608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8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Parent Category Outcomes</a:t>
            </a:r>
            <a:endParaRPr lang="en-IN"/>
          </a:p>
        </c:rich>
      </c:tx>
      <c:layout>
        <c:manualLayout>
          <c:xMode val="edge"/>
          <c:yMode val="edge"/>
          <c:x val="0.2747082239720034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6-409D-84A4-576DFEF79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512824"/>
        <c:axId val="508519544"/>
      </c:barChart>
      <c:catAx>
        <c:axId val="50851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19544"/>
        <c:crosses val="autoZero"/>
        <c:auto val="1"/>
        <c:lblAlgn val="ctr"/>
        <c:lblOffset val="100"/>
        <c:noMultiLvlLbl val="0"/>
      </c:catAx>
      <c:valAx>
        <c:axId val="50851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1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C-429A-9615-9C4BC4D114D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DC-429A-9615-9C4BC4D114D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DC-429A-9615-9C4BC4D114D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DC-429A-9615-9C4BC4D11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092240"/>
        <c:axId val="543092560"/>
      </c:lineChart>
      <c:catAx>
        <c:axId val="54309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92560"/>
        <c:crosses val="autoZero"/>
        <c:auto val="1"/>
        <c:lblAlgn val="ctr"/>
        <c:lblOffset val="100"/>
        <c:noMultiLvlLbl val="0"/>
      </c:catAx>
      <c:valAx>
        <c:axId val="5430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9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C-41DD-96DF-541762D3D1D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C-41DD-96DF-541762D3D1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3C-41DD-96DF-541762D3D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0187216"/>
        <c:axId val="720185936"/>
      </c:barChart>
      <c:catAx>
        <c:axId val="7201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85936"/>
        <c:crosses val="autoZero"/>
        <c:auto val="1"/>
        <c:lblAlgn val="ctr"/>
        <c:lblOffset val="100"/>
        <c:noMultiLvlLbl val="0"/>
      </c:catAx>
      <c:valAx>
        <c:axId val="7201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669925</xdr:colOff>
      <xdr:row>1</xdr:row>
      <xdr:rowOff>117475</xdr:rowOff>
    </xdr:from>
    <xdr:to>
      <xdr:col>13</xdr:col>
      <xdr:colOff>225425</xdr:colOff>
      <xdr:row>16</xdr:row>
      <xdr:rowOff>98425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86CBBB-9C6F-46FE-8C5F-2FA4C2C4A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0</xdr:row>
      <xdr:rowOff>53975</xdr:rowOff>
    </xdr:from>
    <xdr:to>
      <xdr:col>16</xdr:col>
      <xdr:colOff>390525</xdr:colOff>
      <xdr:row>15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FEF67-573A-4C43-9187-100C76296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225425</xdr:colOff>
      <xdr:row>11</xdr:row>
      <xdr:rowOff>161925</xdr:rowOff>
    </xdr:from>
    <xdr:to>
      <xdr:col>6</xdr:col>
      <xdr:colOff>708025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4F1CB-6431-415F-AB8F-0EA63CD06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0</xdr:row>
      <xdr:rowOff>0</xdr:rowOff>
    </xdr:from>
    <xdr:to>
      <xdr:col>15</xdr:col>
      <xdr:colOff>101600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0E174-30EA-47D4-8311-B1A80EFD7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111125</xdr:rowOff>
    </xdr:from>
    <xdr:to>
      <xdr:col>14</xdr:col>
      <xdr:colOff>88900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929A9-4E54-4839-8DBA-8C483E403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" refreshedDate="44616.758706597226" createdVersion="7" refreshedVersion="7" minRefreshableVersion="3" recordCount="4114" xr:uid="{E5383BFD-020C-464E-BF41-6C768CE34B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" refreshedDate="44619.836137384256" createdVersion="7" refreshedVersion="7" minRefreshableVersion="3" recordCount="4114" xr:uid="{B803AD09-7663-4B3D-9088-B460AFB397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" refreshedDate="44619.867186342592" createdVersion="7" refreshedVersion="7" minRefreshableVersion="3" recordCount="4114" xr:uid="{D64E9134-6C76-4CC4-B286-201F992F086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o Backers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o Backers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o Backers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o Backers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o Backers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o Backers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o Backers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o Backers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o Backers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o Backers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o Backers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o Backers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o Backers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o Backers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o Backers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o Backers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o Backers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o Backers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o Backers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o Backers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o Backers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o Backers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o Backers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o Backers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o Backers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o Backers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o Backers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o Backers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o Backers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o Backer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o Backers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o Backers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o Backers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o Backers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o Backers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o Backers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o Backers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o Backers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o Backers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o Backers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o Backers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o Backers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o Backers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o Backers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o Backers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o Backers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o Backers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o Backers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o Backers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o Backers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o Backers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o Backers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o Backers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o Backers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o Backers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o Backers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o Backers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o Backers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o Backers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o Backers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o Backers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o Backers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o Backers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o Backers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o Backers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o Backers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o Backers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o Backers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o Backers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o Backers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o Backers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o Backers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o Backers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o Backers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o Backers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o Backers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6FB21-4E54-47DB-AD08-E683721A4E6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78BD3-E6CA-4C9B-A20A-5E41A6D0C0E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164"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DE74B-0487-4A9F-8853-94B835C69D3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38C79-C5C8-439E-9D0C-1A5D53DD9AB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E1" zoomScale="104" zoomScaleNormal="104" workbookViewId="0">
      <selection activeCell="E7" sqref="E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816406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6" max="16" width="16.7265625" bestFit="1" customWidth="1"/>
    <col min="17" max="17" width="22.90625" bestFit="1" customWidth="1"/>
    <col min="19" max="19" width="21.36328125" bestFit="1" customWidth="1"/>
    <col min="20" max="20" width="26.7265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8359</v>
      </c>
      <c r="R1" t="s">
        <v>8358</v>
      </c>
      <c r="S1" s="10" t="s">
        <v>8365</v>
      </c>
      <c r="T1" s="10" t="s">
        <v>8366</v>
      </c>
      <c r="U1" t="s">
        <v>8379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9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IFERROR(ROUND(E2/L2,2),"No Backers")</f>
        <v>88.6</v>
      </c>
      <c r="Q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9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9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9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9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9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9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9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9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9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9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9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9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9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9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9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9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9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9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9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9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9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9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9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9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9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9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9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9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9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9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9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9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9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9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9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9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9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9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9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9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9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9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9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9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9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9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9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9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9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9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9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9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9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9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9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9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9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9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9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ref="P66:P129" si="6">IFERROR(ROUND(E66/L66,2),"No Backers")</f>
        <v>54.75</v>
      </c>
      <c r="Q66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9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9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9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9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9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9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9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9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9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9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9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9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9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9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9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9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9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9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9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9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9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9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9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9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9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9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9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9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9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9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9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9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9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9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9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9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9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9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9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9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9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9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9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9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9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9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9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9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9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9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9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9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9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9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9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9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ref="P130:P193" si="11">IFERROR(ROUND(E130/L130,2),"No Backers")</f>
        <v>153.52000000000001</v>
      </c>
      <c r="Q13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9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9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9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9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9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9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9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9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9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9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9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9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9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9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9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9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9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9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9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9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9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9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9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9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9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9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9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9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9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9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9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9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9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9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9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9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9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9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9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9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9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9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9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9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9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9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9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9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9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9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9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9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9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9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9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9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9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ref="P194:P257" si="16">IFERROR(ROUND(E194/L194,2),"No Backers")</f>
        <v>55.07</v>
      </c>
      <c r="Q194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si="16"/>
        <v>922.22</v>
      </c>
      <c r="Q195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9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9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9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9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9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9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9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9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9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9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9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9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9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9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9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9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9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9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9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9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9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9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9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9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9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9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9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9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9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9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9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9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9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9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9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9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9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9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9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9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9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9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9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9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9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9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9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9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9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9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9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9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9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9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9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9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ref="P258:P321" si="21">IFERROR(ROUND(E258/L258,2),"No Backers")</f>
        <v>134.26</v>
      </c>
      <c r="Q258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9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21"/>
        <v>57.63</v>
      </c>
      <c r="Q259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9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9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9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9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9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9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9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9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9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9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9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9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9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9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9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9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9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9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9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9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9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9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9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9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9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9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9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9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9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9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9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9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9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9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9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9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9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9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9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9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9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9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9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9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9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9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9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9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9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9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9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9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9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9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9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9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9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9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ref="P322:P385" si="26">IFERROR(ROUND(E322/L322,2),"No Backers")</f>
        <v>201.22</v>
      </c>
      <c r="Q322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9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9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9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9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9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9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9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9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9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9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9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9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9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9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9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9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9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9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9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9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9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9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9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9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9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9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9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9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9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9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9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9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9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9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9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9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9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9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9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9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9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9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9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9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9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9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9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9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9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9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9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9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9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9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9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9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9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ref="P386:P449" si="31">IFERROR(ROUND(E386/L386,2),"No Backers")</f>
        <v>106.8</v>
      </c>
      <c r="Q386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9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9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9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9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9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9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9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9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9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9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9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9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9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9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9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9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9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9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9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9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9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9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9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9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9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9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9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9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9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9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9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9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9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9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9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9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9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9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9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9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9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9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9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9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9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9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9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9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9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9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9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9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9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ref="P450:P513" si="36">IFERROR(ROUND(E450/L450,2),"No Backers")</f>
        <v>89.1</v>
      </c>
      <c r="Q45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9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9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9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9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9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9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9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9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9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9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9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9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9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9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9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9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9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9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9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9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9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9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9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9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9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9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9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9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9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9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9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9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9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9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9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9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9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9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9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9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9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9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9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9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9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9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9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9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9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9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9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9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9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9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9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9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9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ref="P514:P577" si="41">IFERROR(ROUND(E514/L514,2),"No Backers")</f>
        <v>136.85</v>
      </c>
      <c r="Q514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9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9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9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9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9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9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9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9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9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9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9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9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9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9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9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9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9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9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9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9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9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9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9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9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9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9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9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9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9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9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9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9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9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9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9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9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9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9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9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9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9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9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9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9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9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9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9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9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9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9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9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9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9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ref="P578:P641" si="46">IFERROR(ROUND(E578/L578,2),"No Backers")</f>
        <v>108.24</v>
      </c>
      <c r="Q578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9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si="46"/>
        <v>69.569999999999993</v>
      </c>
      <c r="Q579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9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9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9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9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9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9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9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9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9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9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9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9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9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9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9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9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9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9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9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9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9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9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9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9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9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9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58" x14ac:dyDescent="0.35">
      <c r="A608">
        <v>525</v>
      </c>
      <c r="B608" s="3" t="s">
        <v>526</v>
      </c>
      <c r="C608" s="3" t="s">
        <v>4635</v>
      </c>
      <c r="D608" s="6">
        <v>12000</v>
      </c>
      <c r="E608" s="9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58" x14ac:dyDescent="0.35">
      <c r="A609">
        <v>362</v>
      </c>
      <c r="B609" s="3" t="s">
        <v>363</v>
      </c>
      <c r="C609" s="3" t="s">
        <v>4472</v>
      </c>
      <c r="D609" s="6">
        <v>9665</v>
      </c>
      <c r="E609" s="9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9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9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9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9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9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9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9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9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9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9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9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9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9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9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9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9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9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9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9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9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9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9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9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9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9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9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ref="P642:P705" si="51">IFERROR(ROUND(E642/L642,2),"No Backers")</f>
        <v>105.05</v>
      </c>
      <c r="Q642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9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si="51"/>
        <v>50.16</v>
      </c>
      <c r="Q643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9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9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9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9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9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9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9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9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9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9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9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9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9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9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9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9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9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9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9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9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9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9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9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9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9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9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9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9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9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9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9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9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9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9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9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9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9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9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9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9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9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9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9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9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9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9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9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9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9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9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9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9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9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29" x14ac:dyDescent="0.35">
      <c r="A702">
        <v>1617</v>
      </c>
      <c r="B702" s="3" t="s">
        <v>1618</v>
      </c>
      <c r="C702" s="3" t="s">
        <v>5727</v>
      </c>
      <c r="D702" s="6">
        <v>7000</v>
      </c>
      <c r="E702" s="9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3.5" x14ac:dyDescent="0.35">
      <c r="A703">
        <v>1349</v>
      </c>
      <c r="B703" s="3" t="s">
        <v>1350</v>
      </c>
      <c r="C703" s="3" t="s">
        <v>5459</v>
      </c>
      <c r="D703" s="6">
        <v>5000</v>
      </c>
      <c r="E703" s="9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9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9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9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ref="P706:P769" si="56">IFERROR(ROUND(E706/L706,2),"No Backers")</f>
        <v>141.29</v>
      </c>
      <c r="Q706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9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</v>
      </c>
      <c r="Q707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9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9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9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9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9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9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9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9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9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9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9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9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9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9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9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9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9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9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9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9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9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9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9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9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9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9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9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9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9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9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9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9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9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9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9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9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9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9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9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9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9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9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58" x14ac:dyDescent="0.35">
      <c r="A755">
        <v>1895</v>
      </c>
      <c r="B755" s="3" t="s">
        <v>1896</v>
      </c>
      <c r="C755" s="3" t="s">
        <v>6005</v>
      </c>
      <c r="D755" s="6">
        <v>9072</v>
      </c>
      <c r="E755" s="9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3.5" x14ac:dyDescent="0.35">
      <c r="A756">
        <v>252</v>
      </c>
      <c r="B756" s="3" t="s">
        <v>253</v>
      </c>
      <c r="C756" s="3" t="s">
        <v>4362</v>
      </c>
      <c r="D756" s="6">
        <v>5000</v>
      </c>
      <c r="E756" s="9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9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9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9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9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9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9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9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9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9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9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9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9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9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ref="P770:P833" si="61">IFERROR(ROUND(E770/L770,2),"No Backers")</f>
        <v>65.91</v>
      </c>
      <c r="Q77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9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9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9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9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9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9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9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9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9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9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9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9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9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9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9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9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9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9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9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9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9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9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9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9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9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9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9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9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9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9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9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9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9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9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9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9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9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9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9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9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9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9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9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9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9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9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9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9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9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9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9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9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ref="P834:P897" si="66">IFERROR(ROUND(E834/L834,2),"No Backers")</f>
        <v>74.23</v>
      </c>
      <c r="Q834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9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si="66"/>
        <v>104.99</v>
      </c>
      <c r="Q835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9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9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9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9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9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9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9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9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9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9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9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9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9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9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9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9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9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9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9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9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9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9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9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9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9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9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9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9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9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9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9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9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9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9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9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9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9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9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9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9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9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9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9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9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9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9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9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9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9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9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ref="P898:P961" si="71">IFERROR(ROUND(E898/L898,2),"No Backers")</f>
        <v>98.2</v>
      </c>
      <c r="Q898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9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9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9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9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9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9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9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9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9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9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9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3.5" x14ac:dyDescent="0.35">
      <c r="A912">
        <v>2784</v>
      </c>
      <c r="B912" s="3" t="s">
        <v>2784</v>
      </c>
      <c r="C912" s="3" t="s">
        <v>6894</v>
      </c>
      <c r="D912" s="6">
        <v>6000</v>
      </c>
      <c r="E912" s="9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t="s">
        <v>8323</v>
      </c>
      <c r="R912" t="s">
        <v>8326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3.5" x14ac:dyDescent="0.35">
      <c r="A913">
        <v>786</v>
      </c>
      <c r="B913" s="3" t="s">
        <v>787</v>
      </c>
      <c r="C913" s="3" t="s">
        <v>4896</v>
      </c>
      <c r="D913" s="6">
        <v>5000</v>
      </c>
      <c r="E913" s="9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t="s">
        <v>8327</v>
      </c>
      <c r="R913" t="s">
        <v>8331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9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9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9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9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9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9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9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9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9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9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9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9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9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9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9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9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9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9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9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9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9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9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9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9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9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9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9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9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9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9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9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9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9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9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9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ref="P962:P1025" si="76">IFERROR(ROUND(E962/L962,2),"No Backers")</f>
        <v>108.05</v>
      </c>
      <c r="Q962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9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9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9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9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9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9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9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9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9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9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9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9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9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9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9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9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9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9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9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9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9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9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9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9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9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9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9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9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9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9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9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9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9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9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9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9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9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9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9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3.5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9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t="s">
        <v>8313</v>
      </c>
      <c r="R1008" t="s">
        <v>8314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58" x14ac:dyDescent="0.35">
      <c r="A1009">
        <v>11</v>
      </c>
      <c r="B1009" s="3" t="s">
        <v>13</v>
      </c>
      <c r="C1009" s="3" t="s">
        <v>4122</v>
      </c>
      <c r="D1009" s="6">
        <v>5000</v>
      </c>
      <c r="E1009" s="9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t="s">
        <v>8321</v>
      </c>
      <c r="R1009" t="s">
        <v>8332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9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9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9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9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9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29" x14ac:dyDescent="0.35">
      <c r="A1016">
        <v>2496</v>
      </c>
      <c r="B1016" s="3" t="s">
        <v>2496</v>
      </c>
      <c r="C1016" s="3" t="s">
        <v>6606</v>
      </c>
      <c r="D1016" s="6">
        <v>6000</v>
      </c>
      <c r="E1016" s="9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t="s">
        <v>8327</v>
      </c>
      <c r="R1016" t="s">
        <v>8328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58" x14ac:dyDescent="0.35">
      <c r="A1017">
        <v>2822</v>
      </c>
      <c r="B1017" s="3" t="s">
        <v>2822</v>
      </c>
      <c r="C1017" s="3" t="s">
        <v>6932</v>
      </c>
      <c r="D1017" s="6">
        <v>6000</v>
      </c>
      <c r="E1017" s="9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t="s">
        <v>8323</v>
      </c>
      <c r="R1017" t="s">
        <v>8326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3.5" x14ac:dyDescent="0.35">
      <c r="A1018">
        <v>3332</v>
      </c>
      <c r="B1018" s="3" t="s">
        <v>3332</v>
      </c>
      <c r="C1018" s="3" t="s">
        <v>7442</v>
      </c>
      <c r="D1018" s="6">
        <v>6000</v>
      </c>
      <c r="E1018" s="9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t="s">
        <v>8323</v>
      </c>
      <c r="R1018" t="s">
        <v>8326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3.5" x14ac:dyDescent="0.35">
      <c r="A1019">
        <v>45</v>
      </c>
      <c r="B1019" s="3" t="s">
        <v>47</v>
      </c>
      <c r="C1019" s="3" t="s">
        <v>4156</v>
      </c>
      <c r="D1019" s="6">
        <v>5000</v>
      </c>
      <c r="E1019" s="9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t="s">
        <v>8321</v>
      </c>
      <c r="R1019" t="s">
        <v>8332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29" x14ac:dyDescent="0.35">
      <c r="A1020">
        <v>262</v>
      </c>
      <c r="B1020" s="3" t="s">
        <v>263</v>
      </c>
      <c r="C1020" s="3" t="s">
        <v>4372</v>
      </c>
      <c r="D1020" s="6">
        <v>2500</v>
      </c>
      <c r="E1020" s="9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t="s">
        <v>8321</v>
      </c>
      <c r="R1020" t="s">
        <v>8322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9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9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9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9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9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9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ref="P1026:P1089" si="81">IFERROR(ROUND(E1026/L1026,2),"No Backers")</f>
        <v>95.23</v>
      </c>
      <c r="Q1026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9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9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9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9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9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9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9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9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9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9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9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9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9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9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9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9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9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9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9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9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9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9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9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9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9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9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9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9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9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9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9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9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9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9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9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9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9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9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58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9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t="s">
        <v>8319</v>
      </c>
      <c r="R1073" t="s">
        <v>8320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43.5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9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t="s">
        <v>8316</v>
      </c>
      <c r="R1074" t="s">
        <v>8317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9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9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9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9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9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9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9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9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9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9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9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9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9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9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ref="P1090:P1153" si="86">IFERROR(ROUND(E1090/L1090,2),"No Backers")</f>
        <v>54.3</v>
      </c>
      <c r="Q109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9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29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9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t="s">
        <v>8323</v>
      </c>
      <c r="R1093" t="s">
        <v>8335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3.5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9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t="s">
        <v>8321</v>
      </c>
      <c r="R1094" t="s">
        <v>8343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9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9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9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9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9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9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9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9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9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9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9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9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9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9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9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9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9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9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9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9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9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9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9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9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9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9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9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9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9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9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9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9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3.5" x14ac:dyDescent="0.35">
      <c r="A1132">
        <v>3331</v>
      </c>
      <c r="B1132" s="3" t="s">
        <v>3331</v>
      </c>
      <c r="C1132" s="3" t="s">
        <v>7441</v>
      </c>
      <c r="D1132" s="6">
        <v>5000</v>
      </c>
      <c r="E1132" s="9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t="s">
        <v>8323</v>
      </c>
      <c r="R1132" t="s">
        <v>8326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43.5" x14ac:dyDescent="0.35">
      <c r="A1133">
        <v>729</v>
      </c>
      <c r="B1133" s="3" t="s">
        <v>730</v>
      </c>
      <c r="C1133" s="3" t="s">
        <v>4839</v>
      </c>
      <c r="D1133" s="6">
        <v>4000</v>
      </c>
      <c r="E1133" s="9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t="s">
        <v>8311</v>
      </c>
      <c r="R1133" t="s">
        <v>8333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9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9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9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9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9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9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9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9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9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9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9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9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9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9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9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9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9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9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9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ref="P1154:P1217" si="91">IFERROR(ROUND(E1154/L1154,2),"No Backers")</f>
        <v>82.26</v>
      </c>
      <c r="Q1154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9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9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9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9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9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9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9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9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9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9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9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9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9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9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9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9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9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9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9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9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9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9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9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9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9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9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9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9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9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9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9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9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9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9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9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9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9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9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9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9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9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9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9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9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9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9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9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9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9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9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9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9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3.5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ref="P1218:P1281" si="96">IFERROR(ROUND(E1218/L1218,2),"No Backers")</f>
        <v>125.27</v>
      </c>
      <c r="Q1218" t="s">
        <v>8323</v>
      </c>
      <c r="R1218" t="s">
        <v>8324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58" x14ac:dyDescent="0.3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si="96"/>
        <v>231.75</v>
      </c>
      <c r="Q1219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9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9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9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9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9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9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9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9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9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9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9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9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9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58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9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t="s">
        <v>8327</v>
      </c>
      <c r="R1235" t="s">
        <v>8341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3.5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9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t="s">
        <v>8327</v>
      </c>
      <c r="R1236" t="s">
        <v>8341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9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9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9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9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9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9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9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9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9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9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9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9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9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9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9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9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9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9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9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9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9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9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9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9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9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9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9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9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9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9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9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9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9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9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9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9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9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9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9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9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9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ref="P1282:P1345" si="101">IFERROR(ROUND(E1282/L1282,2),"No Backers")</f>
        <v>42.72</v>
      </c>
      <c r="Q1282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9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9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3.5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t="s">
        <v>8323</v>
      </c>
      <c r="R1285" t="s">
        <v>8335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3.5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9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t="s">
        <v>8323</v>
      </c>
      <c r="R1286" t="s">
        <v>8326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9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9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9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9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9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9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9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9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9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9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9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9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9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9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9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9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9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9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9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9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9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9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3.5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9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t="s">
        <v>8323</v>
      </c>
      <c r="R1312" t="s">
        <v>8326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43.5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9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t="s">
        <v>8323</v>
      </c>
      <c r="R1313" t="s">
        <v>8326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9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29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9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t="s">
        <v>8323</v>
      </c>
      <c r="R1315" t="s">
        <v>8326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3.5" x14ac:dyDescent="0.35">
      <c r="A1316">
        <v>75</v>
      </c>
      <c r="B1316" s="3" t="s">
        <v>77</v>
      </c>
      <c r="C1316" s="3" t="s">
        <v>4186</v>
      </c>
      <c r="D1316" s="6">
        <v>3500</v>
      </c>
      <c r="E1316" s="9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t="s">
        <v>8321</v>
      </c>
      <c r="R1316" t="s">
        <v>8343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9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9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9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9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9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9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9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9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9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9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9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9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9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9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9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3.5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9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t="s">
        <v>8323</v>
      </c>
      <c r="R1332" t="s">
        <v>8326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58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9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t="s">
        <v>8323</v>
      </c>
      <c r="R1333" t="s">
        <v>8324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9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9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9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9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9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9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9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9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9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9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9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ref="P1346:P1409" si="106">IFERROR(ROUND(E1346/L1346,2),"No Backers")</f>
        <v>105.54</v>
      </c>
      <c r="Q1346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9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si="106"/>
        <v>100.06</v>
      </c>
      <c r="Q1347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9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9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9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9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9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9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9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9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9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9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9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9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9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9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9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9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9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9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9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9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9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9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9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9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9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9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9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9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9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9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9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9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9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9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9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9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9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9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9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9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9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9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3.5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t="s">
        <v>8323</v>
      </c>
      <c r="R1396" t="s">
        <v>8326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43.5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9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t="s">
        <v>8323</v>
      </c>
      <c r="R1397" t="s">
        <v>8326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9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9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9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9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9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9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9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58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9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t="s">
        <v>8327</v>
      </c>
      <c r="R1405" t="s">
        <v>8338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43.5" x14ac:dyDescent="0.35">
      <c r="A1406">
        <v>831</v>
      </c>
      <c r="B1406" s="3" t="s">
        <v>832</v>
      </c>
      <c r="C1406" s="3" t="s">
        <v>4941</v>
      </c>
      <c r="D1406" s="6">
        <v>1500</v>
      </c>
      <c r="E1406" s="9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t="s">
        <v>8327</v>
      </c>
      <c r="R1406" t="s">
        <v>8331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9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9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9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9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ref="P1410:P1473" si="111">IFERROR(ROUND(E1410/L1410,2),"No Backers")</f>
        <v>46.89</v>
      </c>
      <c r="Q14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3.5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si="111"/>
        <v>115.53</v>
      </c>
      <c r="Q1411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5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9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t="s">
        <v>8327</v>
      </c>
      <c r="R1412" t="s">
        <v>8331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9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9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9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9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9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9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9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9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9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9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9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9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9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9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9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3.5" x14ac:dyDescent="0.35">
      <c r="A1435">
        <v>3604</v>
      </c>
      <c r="B1435" s="3" t="s">
        <v>3603</v>
      </c>
      <c r="C1435" s="3" t="s">
        <v>7714</v>
      </c>
      <c r="D1435" s="6">
        <v>3000</v>
      </c>
      <c r="E1435" s="9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t="s">
        <v>8323</v>
      </c>
      <c r="R1435" t="s">
        <v>8326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3.5" x14ac:dyDescent="0.35">
      <c r="A1436">
        <v>2115</v>
      </c>
      <c r="B1436" s="3" t="s">
        <v>2116</v>
      </c>
      <c r="C1436" s="3" t="s">
        <v>6225</v>
      </c>
      <c r="D1436" s="6">
        <v>1500</v>
      </c>
      <c r="E1436" s="9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t="s">
        <v>8327</v>
      </c>
      <c r="R1436" t="s">
        <v>8328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9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9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9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9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9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9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9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9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5" x14ac:dyDescent="0.35">
      <c r="A1445">
        <v>3341</v>
      </c>
      <c r="B1445" s="3" t="s">
        <v>3341</v>
      </c>
      <c r="C1445" s="3" t="s">
        <v>7451</v>
      </c>
      <c r="D1445" s="6">
        <v>3350</v>
      </c>
      <c r="E1445" s="9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t="s">
        <v>8323</v>
      </c>
      <c r="R1445" t="s">
        <v>8326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9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3.5" x14ac:dyDescent="0.35">
      <c r="A1447">
        <v>1358</v>
      </c>
      <c r="B1447" s="3" t="s">
        <v>1359</v>
      </c>
      <c r="C1447" s="3" t="s">
        <v>5468</v>
      </c>
      <c r="D1447" s="6">
        <v>3000</v>
      </c>
      <c r="E1447" s="9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t="s">
        <v>8311</v>
      </c>
      <c r="R1447" t="s">
        <v>8333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9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9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9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9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9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9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9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9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9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9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9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9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9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9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9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9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9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9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3.5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9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t="s">
        <v>8323</v>
      </c>
      <c r="R1469" t="s">
        <v>8335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43.5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9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t="s">
        <v>8319</v>
      </c>
      <c r="R1470" t="s">
        <v>8320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9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9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9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9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ref="P1474:P1537" si="116">IFERROR(ROUND(E1474/L1474,2),"No Backers")</f>
        <v>40.96</v>
      </c>
      <c r="Q1474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9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9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9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9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9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9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9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9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9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9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9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3.5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t="s">
        <v>8319</v>
      </c>
      <c r="R1487" t="s">
        <v>8345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58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t="s">
        <v>8327</v>
      </c>
      <c r="R1488" t="s">
        <v>8328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9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9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9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9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9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9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9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9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9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9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9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9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9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9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9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9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9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9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5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9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t="s">
        <v>8323</v>
      </c>
      <c r="R1511" t="s">
        <v>8326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3.5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9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t="s">
        <v>8323</v>
      </c>
      <c r="R1512" t="s">
        <v>8326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43.5" x14ac:dyDescent="0.3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t="s">
        <v>8308</v>
      </c>
      <c r="R1513" t="s">
        <v>8310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43.5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9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t="s">
        <v>8321</v>
      </c>
      <c r="R1514" t="s">
        <v>8343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9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9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9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9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9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9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9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9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9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9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9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9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3.5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9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t="s">
        <v>8323</v>
      </c>
      <c r="R1528" t="s">
        <v>8326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3.5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9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t="s">
        <v>8327</v>
      </c>
      <c r="R1529" t="s">
        <v>8331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9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9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3.5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t="s">
        <v>8323</v>
      </c>
      <c r="R1532" t="s">
        <v>8326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9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3.5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9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t="s">
        <v>8327</v>
      </c>
      <c r="R1534" t="s">
        <v>8331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9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9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9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9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ref="P1538:P1601" si="121">IFERROR(ROUND(E1538/L1538,2),"No Backers")</f>
        <v>178.53</v>
      </c>
      <c r="Q1538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9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</v>
      </c>
      <c r="Q1539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9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9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9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9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9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9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9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9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9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9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9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9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9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9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9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9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9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9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9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9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9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9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9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9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9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9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9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9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9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9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9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9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9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9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9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9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9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9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9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9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9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9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9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9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9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9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9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9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9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9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9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ref="P1602:P1665" si="126">IFERROR(ROUND(E1602/L1602,2),"No Backers")</f>
        <v>88.33</v>
      </c>
      <c r="Q1602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si="126"/>
        <v>166.06</v>
      </c>
      <c r="Q1603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9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9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3.5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t="s">
        <v>8323</v>
      </c>
      <c r="R1606" t="s">
        <v>8326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3.5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9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t="s">
        <v>8308</v>
      </c>
      <c r="R1607" t="s">
        <v>8315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9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9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9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9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9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9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9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9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9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9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9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9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9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3.5" x14ac:dyDescent="0.3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t="s">
        <v>8323</v>
      </c>
      <c r="R1626" t="s">
        <v>8326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3.5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t="s">
        <v>8327</v>
      </c>
      <c r="R1627" t="s">
        <v>8350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3.5" x14ac:dyDescent="0.35">
      <c r="A1628">
        <v>2934</v>
      </c>
      <c r="B1628" s="3" t="s">
        <v>2934</v>
      </c>
      <c r="C1628" s="3" t="s">
        <v>7044</v>
      </c>
      <c r="D1628" s="6">
        <v>2500</v>
      </c>
      <c r="E1628" s="9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t="s">
        <v>8323</v>
      </c>
      <c r="R1628" t="s">
        <v>8335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9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9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9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5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9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t="s">
        <v>8323</v>
      </c>
      <c r="R1632" t="s">
        <v>8335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3.5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9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t="s">
        <v>8327</v>
      </c>
      <c r="R1633" t="s">
        <v>8331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9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9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9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9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9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9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9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9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3.5" x14ac:dyDescent="0.3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t="s">
        <v>8308</v>
      </c>
      <c r="R1643" t="s">
        <v>8342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29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9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t="s">
        <v>8327</v>
      </c>
      <c r="R1644" t="s">
        <v>8328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9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9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9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9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9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9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5" x14ac:dyDescent="0.3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t="s">
        <v>8323</v>
      </c>
      <c r="R1651" t="s">
        <v>8335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3.5" x14ac:dyDescent="0.35">
      <c r="A1652">
        <v>842</v>
      </c>
      <c r="B1652" s="3" t="s">
        <v>843</v>
      </c>
      <c r="C1652" s="3" t="s">
        <v>4952</v>
      </c>
      <c r="D1652" s="6">
        <v>2500</v>
      </c>
      <c r="E1652" s="9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t="s">
        <v>8327</v>
      </c>
      <c r="R1652" t="s">
        <v>8336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9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9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9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9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9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9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9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9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9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9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9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9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9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ref="P1666:P1729" si="131">IFERROR(ROUND(E1666/L1666,2),"No Backers")</f>
        <v>52.55</v>
      </c>
      <c r="Q1666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9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</v>
      </c>
      <c r="Q1667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9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9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9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9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9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16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9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t="s">
        <v>8323</v>
      </c>
      <c r="R1673" t="s">
        <v>8326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3.5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9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t="s">
        <v>8323</v>
      </c>
      <c r="R1674" t="s">
        <v>8326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9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9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9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58" x14ac:dyDescent="0.3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t="s">
        <v>8308</v>
      </c>
      <c r="R1678" t="s">
        <v>8310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43.5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t="s">
        <v>8323</v>
      </c>
      <c r="R1679" t="s">
        <v>8335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29" x14ac:dyDescent="0.35">
      <c r="A1680">
        <v>758</v>
      </c>
      <c r="B1680" s="3" t="s">
        <v>759</v>
      </c>
      <c r="C1680" s="3" t="s">
        <v>4868</v>
      </c>
      <c r="D1680" s="6">
        <v>2500</v>
      </c>
      <c r="E1680" s="9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t="s">
        <v>8311</v>
      </c>
      <c r="R1680" t="s">
        <v>8333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9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9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9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9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9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9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9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9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9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9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9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9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9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9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9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9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9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9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9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3.5" x14ac:dyDescent="0.3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t="s">
        <v>8323</v>
      </c>
      <c r="R1706" t="s">
        <v>8326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3.5" x14ac:dyDescent="0.35">
      <c r="A1707">
        <v>1302</v>
      </c>
      <c r="B1707" s="3" t="s">
        <v>1303</v>
      </c>
      <c r="C1707" s="3" t="s">
        <v>5412</v>
      </c>
      <c r="D1707" s="6">
        <v>2500</v>
      </c>
      <c r="E1707" s="9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t="s">
        <v>8323</v>
      </c>
      <c r="R1707" t="s">
        <v>8326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3.5" x14ac:dyDescent="0.35">
      <c r="A1708">
        <v>2095</v>
      </c>
      <c r="B1708" s="3" t="s">
        <v>2096</v>
      </c>
      <c r="C1708" s="3" t="s">
        <v>6205</v>
      </c>
      <c r="D1708" s="6">
        <v>2500</v>
      </c>
      <c r="E1708" s="9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t="s">
        <v>8327</v>
      </c>
      <c r="R1708" t="s">
        <v>8328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3.5" x14ac:dyDescent="0.35">
      <c r="A1709">
        <v>2466</v>
      </c>
      <c r="B1709" s="3" t="s">
        <v>2467</v>
      </c>
      <c r="C1709" s="3" t="s">
        <v>6576</v>
      </c>
      <c r="D1709" s="6">
        <v>2500</v>
      </c>
      <c r="E1709" s="9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t="s">
        <v>8327</v>
      </c>
      <c r="R1709" t="s">
        <v>8328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29" x14ac:dyDescent="0.35">
      <c r="A1710">
        <v>3287</v>
      </c>
      <c r="B1710" s="3" t="s">
        <v>3287</v>
      </c>
      <c r="C1710" s="3" t="s">
        <v>7397</v>
      </c>
      <c r="D1710" s="6">
        <v>2500</v>
      </c>
      <c r="E1710" s="9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t="s">
        <v>8323</v>
      </c>
      <c r="R1710" t="s">
        <v>8326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43.5" x14ac:dyDescent="0.35">
      <c r="A1711">
        <v>3516</v>
      </c>
      <c r="B1711" s="3" t="s">
        <v>3515</v>
      </c>
      <c r="C1711" s="3" t="s">
        <v>7626</v>
      </c>
      <c r="D1711" s="6">
        <v>2500</v>
      </c>
      <c r="E1711" s="9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t="s">
        <v>8323</v>
      </c>
      <c r="R1711" t="s">
        <v>8326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29" x14ac:dyDescent="0.35">
      <c r="A1712">
        <v>3544</v>
      </c>
      <c r="B1712" s="3" t="s">
        <v>3543</v>
      </c>
      <c r="C1712" s="3" t="s">
        <v>7654</v>
      </c>
      <c r="D1712" s="6">
        <v>2500</v>
      </c>
      <c r="E1712" s="9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t="s">
        <v>8323</v>
      </c>
      <c r="R1712" t="s">
        <v>8326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58" x14ac:dyDescent="0.35">
      <c r="A1713">
        <v>3774</v>
      </c>
      <c r="B1713" s="3" t="s">
        <v>3771</v>
      </c>
      <c r="C1713" s="3" t="s">
        <v>7884</v>
      </c>
      <c r="D1713" s="6">
        <v>2500</v>
      </c>
      <c r="E1713" s="9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t="s">
        <v>8323</v>
      </c>
      <c r="R1713" t="s">
        <v>8335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9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9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9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9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9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9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9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9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9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ref="P1730:P1793" si="136">IFERROR(ROUND(E1730/L1730,2),"No Backers")</f>
        <v>171.43</v>
      </c>
      <c r="Q173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9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9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9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9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9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9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9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9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9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9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9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9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9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9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9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9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9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9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9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9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9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58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t="s">
        <v>8323</v>
      </c>
      <c r="R1759" t="s">
        <v>8326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3.5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9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t="s">
        <v>8323</v>
      </c>
      <c r="R1760" t="s">
        <v>8326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9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9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9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9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9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9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9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9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9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9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9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3.5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9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t="s">
        <v>8327</v>
      </c>
      <c r="R1778" t="s">
        <v>8328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3.5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9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t="s">
        <v>8327</v>
      </c>
      <c r="R1779" t="s">
        <v>8331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9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58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9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t="s">
        <v>8323</v>
      </c>
      <c r="R1781" t="s">
        <v>8326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3.5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9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t="s">
        <v>8323</v>
      </c>
      <c r="R1782" t="s">
        <v>8326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9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9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9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9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9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9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9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9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9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ref="P1794:P1857" si="141">IFERROR(ROUND(E1794/L1794,2),"No Backers")</f>
        <v>35.74</v>
      </c>
      <c r="Q1794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9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9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9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9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9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9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9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9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9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9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9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9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9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9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9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9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5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9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t="s">
        <v>8323</v>
      </c>
      <c r="R1813" t="s">
        <v>8326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3.5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9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t="s">
        <v>8323</v>
      </c>
      <c r="R1814" t="s">
        <v>8326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9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9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9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9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9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9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9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9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9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9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9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3.5" x14ac:dyDescent="0.3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t="s">
        <v>8308</v>
      </c>
      <c r="R1832" t="s">
        <v>8315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58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9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t="s">
        <v>8327</v>
      </c>
      <c r="R1833" t="s">
        <v>8341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9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9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9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9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9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9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9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9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9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9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9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9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58" x14ac:dyDescent="0.35">
      <c r="A1850">
        <v>2485</v>
      </c>
      <c r="B1850" s="3" t="s">
        <v>2485</v>
      </c>
      <c r="C1850" s="3" t="s">
        <v>6595</v>
      </c>
      <c r="D1850" s="6">
        <v>2000</v>
      </c>
      <c r="E1850" s="9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t="s">
        <v>8327</v>
      </c>
      <c r="R1850" t="s">
        <v>8328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43.5" x14ac:dyDescent="0.35">
      <c r="A1851">
        <v>383</v>
      </c>
      <c r="B1851" s="3" t="s">
        <v>384</v>
      </c>
      <c r="C1851" s="3" t="s">
        <v>4493</v>
      </c>
      <c r="D1851" s="6">
        <v>999</v>
      </c>
      <c r="E1851" s="9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t="s">
        <v>8321</v>
      </c>
      <c r="R1851" t="s">
        <v>8322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9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9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9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9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9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9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ref="P1858:P1921" si="146">IFERROR(ROUND(E1858/L1858,2),"No Backers")</f>
        <v>40.29</v>
      </c>
      <c r="Q1858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3.5" x14ac:dyDescent="0.3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si="146"/>
        <v>39.479999999999997</v>
      </c>
      <c r="Q1859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5" x14ac:dyDescent="0.35">
      <c r="A1860">
        <v>1839</v>
      </c>
      <c r="B1860" s="3" t="s">
        <v>1840</v>
      </c>
      <c r="C1860" s="3" t="s">
        <v>5949</v>
      </c>
      <c r="D1860" s="6">
        <v>1000</v>
      </c>
      <c r="E1860" s="9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t="s">
        <v>8327</v>
      </c>
      <c r="R1860" t="s">
        <v>8331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9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9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9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9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9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9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9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9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9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9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9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9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9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9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9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9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9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9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9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9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58" x14ac:dyDescent="0.3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t="s">
        <v>8311</v>
      </c>
      <c r="R1883" t="s">
        <v>8348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43.5" x14ac:dyDescent="0.35">
      <c r="A1884">
        <v>1284</v>
      </c>
      <c r="B1884" s="3" t="s">
        <v>1285</v>
      </c>
      <c r="C1884" s="3" t="s">
        <v>5394</v>
      </c>
      <c r="D1884" s="6">
        <v>2000</v>
      </c>
      <c r="E1884" s="9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t="s">
        <v>8323</v>
      </c>
      <c r="R1884" t="s">
        <v>8326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9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9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9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9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9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9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9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3.5" x14ac:dyDescent="0.35">
      <c r="A1892">
        <v>3727</v>
      </c>
      <c r="B1892" s="3" t="s">
        <v>3724</v>
      </c>
      <c r="C1892" s="3" t="s">
        <v>7837</v>
      </c>
      <c r="D1892" s="6">
        <v>2000</v>
      </c>
      <c r="E1892" s="9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t="s">
        <v>8323</v>
      </c>
      <c r="R1892" t="s">
        <v>8326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58" x14ac:dyDescent="0.35">
      <c r="A1893">
        <v>3594</v>
      </c>
      <c r="B1893" s="3" t="s">
        <v>3593</v>
      </c>
      <c r="C1893" s="3" t="s">
        <v>7704</v>
      </c>
      <c r="D1893" s="6">
        <v>1600</v>
      </c>
      <c r="E1893" s="9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t="s">
        <v>8323</v>
      </c>
      <c r="R1893" t="s">
        <v>8326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9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9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9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9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3.5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t="s">
        <v>8319</v>
      </c>
      <c r="R1898" t="s">
        <v>8345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3.5" x14ac:dyDescent="0.35">
      <c r="A1899">
        <v>748</v>
      </c>
      <c r="B1899" s="3" t="s">
        <v>749</v>
      </c>
      <c r="C1899" s="3" t="s">
        <v>4858</v>
      </c>
      <c r="D1899" s="6">
        <v>2000</v>
      </c>
      <c r="E1899" s="9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t="s">
        <v>8311</v>
      </c>
      <c r="R1899" t="s">
        <v>8333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9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9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9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9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9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9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9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9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9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3.5" x14ac:dyDescent="0.35">
      <c r="A1910">
        <v>2207</v>
      </c>
      <c r="B1910" s="3" t="s">
        <v>2208</v>
      </c>
      <c r="C1910" s="3" t="s">
        <v>6317</v>
      </c>
      <c r="D1910" s="6">
        <v>2000</v>
      </c>
      <c r="E1910" s="9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t="s">
        <v>8327</v>
      </c>
      <c r="R1910" t="s">
        <v>8329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3.5" x14ac:dyDescent="0.35">
      <c r="A1911">
        <v>2473</v>
      </c>
      <c r="B1911" s="3" t="s">
        <v>2474</v>
      </c>
      <c r="C1911" s="3" t="s">
        <v>6583</v>
      </c>
      <c r="D1911" s="6">
        <v>2000</v>
      </c>
      <c r="E1911" s="9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t="s">
        <v>8327</v>
      </c>
      <c r="R1911" t="s">
        <v>8328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43.5" x14ac:dyDescent="0.35">
      <c r="A1912">
        <v>2480</v>
      </c>
      <c r="B1912" s="3" t="s">
        <v>2480</v>
      </c>
      <c r="C1912" s="3" t="s">
        <v>6590</v>
      </c>
      <c r="D1912" s="6">
        <v>2000</v>
      </c>
      <c r="E1912" s="9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t="s">
        <v>8327</v>
      </c>
      <c r="R1912" t="s">
        <v>8328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58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9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t="s">
        <v>8323</v>
      </c>
      <c r="R1913" t="s">
        <v>8326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3.5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9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t="s">
        <v>8323</v>
      </c>
      <c r="R1914" t="s">
        <v>8326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3.5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9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t="s">
        <v>8323</v>
      </c>
      <c r="R1915" t="s">
        <v>8326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3.5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9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t="s">
        <v>8323</v>
      </c>
      <c r="R1916" t="s">
        <v>8326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43.5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9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t="s">
        <v>8323</v>
      </c>
      <c r="R1917" t="s">
        <v>8326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43.5" x14ac:dyDescent="0.35">
      <c r="A1918">
        <v>3770</v>
      </c>
      <c r="B1918" s="3" t="s">
        <v>3767</v>
      </c>
      <c r="C1918" s="3" t="s">
        <v>7880</v>
      </c>
      <c r="D1918" s="6">
        <v>2000</v>
      </c>
      <c r="E1918" s="9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t="s">
        <v>8323</v>
      </c>
      <c r="R1918" t="s">
        <v>8335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43.5" x14ac:dyDescent="0.35">
      <c r="A1919">
        <v>1619</v>
      </c>
      <c r="B1919" s="3" t="s">
        <v>1620</v>
      </c>
      <c r="C1919" s="3" t="s">
        <v>5729</v>
      </c>
      <c r="D1919" s="6">
        <v>1500</v>
      </c>
      <c r="E1919" s="9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t="s">
        <v>8327</v>
      </c>
      <c r="R1919" t="s">
        <v>8331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29" x14ac:dyDescent="0.35">
      <c r="A1920">
        <v>2937</v>
      </c>
      <c r="B1920" s="3" t="s">
        <v>2937</v>
      </c>
      <c r="C1920" s="3" t="s">
        <v>7047</v>
      </c>
      <c r="D1920" s="6">
        <v>1500</v>
      </c>
      <c r="E1920" s="9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t="s">
        <v>8323</v>
      </c>
      <c r="R1920" t="s">
        <v>8335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9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ref="P1922:P1985" si="151">IFERROR(ROUND(E1922/L1922,2),"No Backers")</f>
        <v>60.24</v>
      </c>
      <c r="Q1922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9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9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9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9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9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9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9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9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9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9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9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3.5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t="s">
        <v>8313</v>
      </c>
      <c r="R1941" t="s">
        <v>8314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58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9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t="s">
        <v>8311</v>
      </c>
      <c r="R1942" t="s">
        <v>8312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9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9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9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9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9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9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9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9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9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9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9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9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9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9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9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9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9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3.5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t="s">
        <v>8323</v>
      </c>
      <c r="R1969" t="s">
        <v>8335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43.5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9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t="s">
        <v>8327</v>
      </c>
      <c r="R1970" t="s">
        <v>8331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9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9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9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29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9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t="s">
        <v>8308</v>
      </c>
      <c r="R1978" t="s">
        <v>8315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43.5" x14ac:dyDescent="0.35">
      <c r="A1979">
        <v>1678</v>
      </c>
      <c r="B1979" s="3" t="s">
        <v>1679</v>
      </c>
      <c r="C1979" s="3" t="s">
        <v>5788</v>
      </c>
      <c r="D1979" s="6">
        <v>1500</v>
      </c>
      <c r="E1979" s="9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t="s">
        <v>8327</v>
      </c>
      <c r="R1979" t="s">
        <v>8338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9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9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9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ref="P1986:P2049" si="156">IFERROR(ROUND(E1986/L1986,2),"No Backers")</f>
        <v>65.11</v>
      </c>
      <c r="Q1986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9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9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9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9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9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9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9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9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3.5" x14ac:dyDescent="0.3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t="s">
        <v>8323</v>
      </c>
      <c r="R2003" t="s">
        <v>8326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43.5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t="s">
        <v>8313</v>
      </c>
      <c r="R2004" t="s">
        <v>8314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9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58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9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t="s">
        <v>8323</v>
      </c>
      <c r="R2007" t="s">
        <v>8326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43.5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9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t="s">
        <v>8308</v>
      </c>
      <c r="R2008" t="s">
        <v>8310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43.5" x14ac:dyDescent="0.35">
      <c r="A2009">
        <v>3314</v>
      </c>
      <c r="B2009" s="3" t="s">
        <v>3314</v>
      </c>
      <c r="C2009" s="3" t="s">
        <v>7424</v>
      </c>
      <c r="D2009" s="6">
        <v>800</v>
      </c>
      <c r="E2009" s="9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t="s">
        <v>8323</v>
      </c>
      <c r="R2009" t="s">
        <v>8326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9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9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9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9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9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9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3.5" x14ac:dyDescent="0.35">
      <c r="A2017">
        <v>3485</v>
      </c>
      <c r="B2017" s="3" t="s">
        <v>3484</v>
      </c>
      <c r="C2017" s="3" t="s">
        <v>7595</v>
      </c>
      <c r="D2017" s="6">
        <v>1650</v>
      </c>
      <c r="E2017" s="9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t="s">
        <v>8323</v>
      </c>
      <c r="R2017" t="s">
        <v>8326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58" x14ac:dyDescent="0.35">
      <c r="A2018">
        <v>2667</v>
      </c>
      <c r="B2018" s="3" t="s">
        <v>2667</v>
      </c>
      <c r="C2018" s="3" t="s">
        <v>6777</v>
      </c>
      <c r="D2018" s="6">
        <v>1500</v>
      </c>
      <c r="E2018" s="9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t="s">
        <v>8308</v>
      </c>
      <c r="R2018" t="s">
        <v>8340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58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t="s">
        <v>8311</v>
      </c>
      <c r="R2020" t="s">
        <v>8356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43.5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9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t="s">
        <v>8327</v>
      </c>
      <c r="R2021" t="s">
        <v>8328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9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9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9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9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9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9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9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9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9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9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3.5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9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t="s">
        <v>8327</v>
      </c>
      <c r="R2034" t="s">
        <v>8341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43.5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9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t="s">
        <v>8327</v>
      </c>
      <c r="R2035" t="s">
        <v>8331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9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9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9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9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9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9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9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9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58" x14ac:dyDescent="0.3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t="s">
        <v>8311</v>
      </c>
      <c r="R2047" t="s">
        <v>8348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3.5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9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t="s">
        <v>8327</v>
      </c>
      <c r="R2049" t="s">
        <v>8331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9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ref="P2050:P2113" si="161">IFERROR(ROUND(E2050/L2050,2),"No Backers")</f>
        <v>35.799999999999997</v>
      </c>
      <c r="Q205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5" x14ac:dyDescent="0.3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t="s">
        <v>8323</v>
      </c>
      <c r="R2053" t="s">
        <v>8324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9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t="s">
        <v>8323</v>
      </c>
      <c r="R2054" t="s">
        <v>8326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3.5" x14ac:dyDescent="0.35">
      <c r="A2055">
        <v>77</v>
      </c>
      <c r="B2055" s="3" t="s">
        <v>79</v>
      </c>
      <c r="C2055" s="3" t="s">
        <v>4188</v>
      </c>
      <c r="D2055" s="6">
        <v>400</v>
      </c>
      <c r="E2055" s="9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t="s">
        <v>8321</v>
      </c>
      <c r="R2055" t="s">
        <v>8343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3.5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9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t="s">
        <v>8323</v>
      </c>
      <c r="R2056" t="s">
        <v>8326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3.5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9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t="s">
        <v>8323</v>
      </c>
      <c r="R2057" t="s">
        <v>8326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9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9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9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9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43.5" x14ac:dyDescent="0.3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t="s">
        <v>8319</v>
      </c>
      <c r="R2062" t="s">
        <v>8320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29" x14ac:dyDescent="0.35">
      <c r="A2063">
        <v>1370</v>
      </c>
      <c r="B2063" s="3" t="s">
        <v>1371</v>
      </c>
      <c r="C2063" s="3" t="s">
        <v>5480</v>
      </c>
      <c r="D2063" s="6">
        <v>1500</v>
      </c>
      <c r="E2063" s="9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t="s">
        <v>8327</v>
      </c>
      <c r="R2063" t="s">
        <v>8331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9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29" x14ac:dyDescent="0.3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t="s">
        <v>8323</v>
      </c>
      <c r="R2065" t="s">
        <v>8324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58" x14ac:dyDescent="0.35">
      <c r="A2066">
        <v>742</v>
      </c>
      <c r="B2066" s="3" t="s">
        <v>743</v>
      </c>
      <c r="C2066" s="3" t="s">
        <v>4852</v>
      </c>
      <c r="D2066" s="6">
        <v>1400</v>
      </c>
      <c r="E2066" s="9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t="s">
        <v>8311</v>
      </c>
      <c r="R2066" t="s">
        <v>8333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9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9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9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9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29" x14ac:dyDescent="0.35">
      <c r="A2072">
        <v>3758</v>
      </c>
      <c r="B2072" s="3" t="s">
        <v>3755</v>
      </c>
      <c r="C2072" s="3" t="s">
        <v>7868</v>
      </c>
      <c r="D2072" s="6">
        <v>1500</v>
      </c>
      <c r="E2072" s="9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t="s">
        <v>8323</v>
      </c>
      <c r="R2072" t="s">
        <v>8335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58" x14ac:dyDescent="0.35">
      <c r="A2073">
        <v>382</v>
      </c>
      <c r="B2073" s="3" t="s">
        <v>383</v>
      </c>
      <c r="C2073" s="3" t="s">
        <v>4492</v>
      </c>
      <c r="D2073" s="6">
        <v>600</v>
      </c>
      <c r="E2073" s="9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t="s">
        <v>8321</v>
      </c>
      <c r="R2073" t="s">
        <v>8322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9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9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9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9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9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9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9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9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9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9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3.5" x14ac:dyDescent="0.35">
      <c r="A2088">
        <v>3501</v>
      </c>
      <c r="B2088" s="3" t="s">
        <v>3500</v>
      </c>
      <c r="C2088" s="3" t="s">
        <v>7611</v>
      </c>
      <c r="D2088" s="6">
        <v>1500</v>
      </c>
      <c r="E2088" s="9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t="s">
        <v>8323</v>
      </c>
      <c r="R2088" t="s">
        <v>8326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29" x14ac:dyDescent="0.35">
      <c r="A2089">
        <v>3658</v>
      </c>
      <c r="B2089" s="3" t="s">
        <v>3655</v>
      </c>
      <c r="C2089" s="3" t="s">
        <v>7768</v>
      </c>
      <c r="D2089" s="6">
        <v>1500</v>
      </c>
      <c r="E2089" s="9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t="s">
        <v>8323</v>
      </c>
      <c r="R2089" t="s">
        <v>8326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43.5" x14ac:dyDescent="0.35">
      <c r="A2090">
        <v>1377</v>
      </c>
      <c r="B2090" s="3" t="s">
        <v>1378</v>
      </c>
      <c r="C2090" s="3" t="s">
        <v>5487</v>
      </c>
      <c r="D2090" s="6">
        <v>1300</v>
      </c>
      <c r="E2090" s="9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t="s">
        <v>8327</v>
      </c>
      <c r="R2090" t="s">
        <v>8331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29" x14ac:dyDescent="0.3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t="s">
        <v>8323</v>
      </c>
      <c r="R2091" t="s">
        <v>8324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3.5" x14ac:dyDescent="0.35">
      <c r="A2092">
        <v>85</v>
      </c>
      <c r="B2092" s="3" t="s">
        <v>87</v>
      </c>
      <c r="C2092" s="3" t="s">
        <v>4196</v>
      </c>
      <c r="D2092" s="6">
        <v>1200</v>
      </c>
      <c r="E2092" s="9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t="s">
        <v>8321</v>
      </c>
      <c r="R2092" t="s">
        <v>8343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9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9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9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9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9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9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58" x14ac:dyDescent="0.3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t="s">
        <v>8323</v>
      </c>
      <c r="R2099" t="s">
        <v>8335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9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3.5" x14ac:dyDescent="0.35">
      <c r="A2101">
        <v>3427</v>
      </c>
      <c r="B2101" s="3" t="s">
        <v>3426</v>
      </c>
      <c r="C2101" s="3" t="s">
        <v>7537</v>
      </c>
      <c r="D2101" s="6">
        <v>1500</v>
      </c>
      <c r="E2101" s="9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t="s">
        <v>8323</v>
      </c>
      <c r="R2101" t="s">
        <v>8326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43.5" x14ac:dyDescent="0.35">
      <c r="A2102">
        <v>3493</v>
      </c>
      <c r="B2102" s="3" t="s">
        <v>3492</v>
      </c>
      <c r="C2102" s="3" t="s">
        <v>7603</v>
      </c>
      <c r="D2102" s="6">
        <v>1500</v>
      </c>
      <c r="E2102" s="9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43.5" x14ac:dyDescent="0.35">
      <c r="A2103">
        <v>3581</v>
      </c>
      <c r="B2103" s="3" t="s">
        <v>3580</v>
      </c>
      <c r="C2103" s="3" t="s">
        <v>7691</v>
      </c>
      <c r="D2103" s="6">
        <v>1500</v>
      </c>
      <c r="E2103" s="9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t="s">
        <v>8323</v>
      </c>
      <c r="R2103" t="s">
        <v>8326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3.5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9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t="s">
        <v>8323</v>
      </c>
      <c r="R2104" t="s">
        <v>8335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29" x14ac:dyDescent="0.35">
      <c r="A2105">
        <v>855</v>
      </c>
      <c r="B2105" s="3" t="s">
        <v>856</v>
      </c>
      <c r="C2105" s="3" t="s">
        <v>4965</v>
      </c>
      <c r="D2105" s="6">
        <v>1450</v>
      </c>
      <c r="E2105" s="9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t="s">
        <v>8327</v>
      </c>
      <c r="R2105" t="s">
        <v>8336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43.5" x14ac:dyDescent="0.35">
      <c r="A2106">
        <v>3227</v>
      </c>
      <c r="B2106" s="3" t="s">
        <v>3227</v>
      </c>
      <c r="C2106" s="3" t="s">
        <v>7337</v>
      </c>
      <c r="D2106" s="6">
        <v>1200</v>
      </c>
      <c r="E2106" s="9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t="s">
        <v>8323</v>
      </c>
      <c r="R2106" t="s">
        <v>8326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9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9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3.5" x14ac:dyDescent="0.3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t="s">
        <v>8327</v>
      </c>
      <c r="R2112" t="s">
        <v>8354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3.5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t="s">
        <v>8321</v>
      </c>
      <c r="R2113" t="s">
        <v>8325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ref="P2114:P2177" si="166">IFERROR(ROUND(E2114/L2114,2),"No Backers")</f>
        <v>47.26</v>
      </c>
      <c r="Q2114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9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3.5" x14ac:dyDescent="0.3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t="s">
        <v>8316</v>
      </c>
      <c r="R2117" t="s">
        <v>8344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58" x14ac:dyDescent="0.35">
      <c r="A2118">
        <v>266</v>
      </c>
      <c r="B2118" s="3" t="s">
        <v>267</v>
      </c>
      <c r="C2118" s="3" t="s">
        <v>4376</v>
      </c>
      <c r="D2118" s="6">
        <v>1000</v>
      </c>
      <c r="E2118" s="9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t="s">
        <v>8321</v>
      </c>
      <c r="R2118" t="s">
        <v>8322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9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9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9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9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9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9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9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9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9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9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9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9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9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9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9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9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9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9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9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9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9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58" x14ac:dyDescent="0.3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t="s">
        <v>8327</v>
      </c>
      <c r="R2156" t="s">
        <v>8350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43.5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9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t="s">
        <v>8327</v>
      </c>
      <c r="R2157" t="s">
        <v>8328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87" x14ac:dyDescent="0.35">
      <c r="A2158">
        <v>78</v>
      </c>
      <c r="B2158" s="3" t="s">
        <v>80</v>
      </c>
      <c r="C2158" s="3" t="s">
        <v>4189</v>
      </c>
      <c r="D2158" s="6">
        <v>50</v>
      </c>
      <c r="E2158" s="9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t="s">
        <v>8321</v>
      </c>
      <c r="R2158" t="s">
        <v>8343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9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9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9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29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9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t="s">
        <v>8313</v>
      </c>
      <c r="R2166" t="s">
        <v>8314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9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t="s">
        <v>8323</v>
      </c>
      <c r="R2167" t="s">
        <v>8326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9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9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9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9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9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9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ref="P2178:P2241" si="171">IFERROR(ROUND(E2178/L2178,2),"No Backers")</f>
        <v>118.36</v>
      </c>
      <c r="Q2178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9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9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9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9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9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9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9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9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9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9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9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9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9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9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9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9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9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9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9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9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t="s">
        <v>8323</v>
      </c>
      <c r="R2205" t="s">
        <v>8326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3.5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9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t="s">
        <v>8323</v>
      </c>
      <c r="R2206" t="s">
        <v>8326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9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9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9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3.5" x14ac:dyDescent="0.3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t="s">
        <v>8323</v>
      </c>
      <c r="R2212" t="s">
        <v>8326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3.5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9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t="s">
        <v>8327</v>
      </c>
      <c r="R2213" t="s">
        <v>8328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43.5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9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t="s">
        <v>8323</v>
      </c>
      <c r="R2214" t="s">
        <v>8326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9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9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9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3.5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t="s">
        <v>8319</v>
      </c>
      <c r="R2219" t="s">
        <v>8345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43.5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t="s">
        <v>8316</v>
      </c>
      <c r="R2220" t="s">
        <v>8344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9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9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9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9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3.5" x14ac:dyDescent="0.35">
      <c r="A2226">
        <v>1642</v>
      </c>
      <c r="B2226" s="3" t="s">
        <v>1643</v>
      </c>
      <c r="C2226" s="3" t="s">
        <v>5752</v>
      </c>
      <c r="D2226" s="6">
        <v>1200</v>
      </c>
      <c r="E2226" s="9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t="s">
        <v>8327</v>
      </c>
      <c r="R2226" t="s">
        <v>8338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29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9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t="s">
        <v>8323</v>
      </c>
      <c r="R2227" t="s">
        <v>8326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9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t="s">
        <v>8323</v>
      </c>
      <c r="R2228" t="s">
        <v>8326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43.5" x14ac:dyDescent="0.35">
      <c r="A2229">
        <v>1899</v>
      </c>
      <c r="B2229" s="3" t="s">
        <v>1900</v>
      </c>
      <c r="C2229" s="3" t="s">
        <v>6009</v>
      </c>
      <c r="D2229" s="6">
        <v>900</v>
      </c>
      <c r="E2229" s="9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t="s">
        <v>8327</v>
      </c>
      <c r="R2229" t="s">
        <v>8328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58" x14ac:dyDescent="0.35">
      <c r="A2230">
        <v>1296</v>
      </c>
      <c r="B2230" s="3" t="s">
        <v>1297</v>
      </c>
      <c r="C2230" s="3" t="s">
        <v>5406</v>
      </c>
      <c r="D2230" s="6">
        <v>850</v>
      </c>
      <c r="E2230" s="9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t="s">
        <v>8323</v>
      </c>
      <c r="R2230" t="s">
        <v>8326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3.5" x14ac:dyDescent="0.35">
      <c r="A2231">
        <v>3343</v>
      </c>
      <c r="B2231" s="3" t="s">
        <v>3343</v>
      </c>
      <c r="C2231" s="3" t="s">
        <v>7453</v>
      </c>
      <c r="D2231" s="6">
        <v>700</v>
      </c>
      <c r="E2231" s="9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t="s">
        <v>8323</v>
      </c>
      <c r="R2231" t="s">
        <v>8326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9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9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3.5" x14ac:dyDescent="0.3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t="s">
        <v>8323</v>
      </c>
      <c r="R2234" t="s">
        <v>8324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9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t="s">
        <v>8323</v>
      </c>
      <c r="R2235" t="s">
        <v>8326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3.5" x14ac:dyDescent="0.35">
      <c r="A2236">
        <v>2467</v>
      </c>
      <c r="B2236" s="3" t="s">
        <v>2468</v>
      </c>
      <c r="C2236" s="3" t="s">
        <v>6577</v>
      </c>
      <c r="D2236" s="6">
        <v>1000</v>
      </c>
      <c r="E2236" s="9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t="s">
        <v>8327</v>
      </c>
      <c r="R2236" t="s">
        <v>8328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9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9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9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ref="P2242:P2305" si="176">IFERROR(ROUND(E2242/L2242,2),"No Backers")</f>
        <v>83.57</v>
      </c>
      <c r="Q2242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9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si="176"/>
        <v>44.92</v>
      </c>
      <c r="Q2243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9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9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9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9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3.5" x14ac:dyDescent="0.3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t="s">
        <v>8323</v>
      </c>
      <c r="R2252" t="s">
        <v>8324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29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t="s">
        <v>8323</v>
      </c>
      <c r="R2253" t="s">
        <v>8335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29" x14ac:dyDescent="0.35">
      <c r="A2254">
        <v>1894</v>
      </c>
      <c r="B2254" s="3" t="s">
        <v>1895</v>
      </c>
      <c r="C2254" s="3" t="s">
        <v>6004</v>
      </c>
      <c r="D2254" s="6">
        <v>1000</v>
      </c>
      <c r="E2254" s="9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t="s">
        <v>8327</v>
      </c>
      <c r="R2254" t="s">
        <v>8328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43.5" x14ac:dyDescent="0.35">
      <c r="A2255">
        <v>2783</v>
      </c>
      <c r="B2255" s="3" t="s">
        <v>2783</v>
      </c>
      <c r="C2255" s="3" t="s">
        <v>6893</v>
      </c>
      <c r="D2255" s="6">
        <v>1000</v>
      </c>
      <c r="E2255" s="9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t="s">
        <v>8323</v>
      </c>
      <c r="R2255" t="s">
        <v>8326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9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9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3.5" x14ac:dyDescent="0.35">
      <c r="A2261">
        <v>2206</v>
      </c>
      <c r="B2261" s="3" t="s">
        <v>2207</v>
      </c>
      <c r="C2261" s="3" t="s">
        <v>6316</v>
      </c>
      <c r="D2261" s="6">
        <v>1100</v>
      </c>
      <c r="E2261" s="9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t="s">
        <v>8327</v>
      </c>
      <c r="R2261" t="s">
        <v>8329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29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9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t="s">
        <v>8327</v>
      </c>
      <c r="R2262" t="s">
        <v>8331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9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9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9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9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9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9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9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9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9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9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9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9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3.5" x14ac:dyDescent="0.3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t="s">
        <v>8308</v>
      </c>
      <c r="R2280" t="s">
        <v>8340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3.5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9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t="s">
        <v>8323</v>
      </c>
      <c r="R2281" t="s">
        <v>8335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3.5" x14ac:dyDescent="0.35">
      <c r="A2282">
        <v>2537</v>
      </c>
      <c r="B2282" s="3" t="s">
        <v>2537</v>
      </c>
      <c r="C2282" s="3" t="s">
        <v>6647</v>
      </c>
      <c r="D2282" s="6">
        <v>1000</v>
      </c>
      <c r="E2282" s="9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t="s">
        <v>8327</v>
      </c>
      <c r="R2282" t="s">
        <v>8341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9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9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9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9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5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9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t="s">
        <v>8323</v>
      </c>
      <c r="R2289" t="s">
        <v>8326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43.5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9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t="s">
        <v>8327</v>
      </c>
      <c r="R2290" t="s">
        <v>8331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9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9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9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9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9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9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9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9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9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9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9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ref="P2306:P2369" si="181">IFERROR(ROUND(E2306/L2306,2),"No Backers")</f>
        <v>81.540000000000006</v>
      </c>
      <c r="Q2306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9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9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9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9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43.5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t="s">
        <v>8327</v>
      </c>
      <c r="R2312" t="s">
        <v>8330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29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9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t="s">
        <v>8327</v>
      </c>
      <c r="R2313" t="s">
        <v>8331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9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9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9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9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9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72.5" x14ac:dyDescent="0.3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t="s">
        <v>8323</v>
      </c>
      <c r="R2320" t="s">
        <v>8324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58" x14ac:dyDescent="0.3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t="s">
        <v>8327</v>
      </c>
      <c r="R2321" t="s">
        <v>8350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43.5" x14ac:dyDescent="0.35">
      <c r="A2322">
        <v>780</v>
      </c>
      <c r="B2322" s="3" t="s">
        <v>781</v>
      </c>
      <c r="C2322" s="3" t="s">
        <v>4890</v>
      </c>
      <c r="D2322" s="6">
        <v>1000</v>
      </c>
      <c r="E2322" s="9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t="s">
        <v>8327</v>
      </c>
      <c r="R2322" t="s">
        <v>8331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29" x14ac:dyDescent="0.35">
      <c r="A2323">
        <v>811</v>
      </c>
      <c r="B2323" s="3" t="s">
        <v>812</v>
      </c>
      <c r="C2323" s="3" t="s">
        <v>4921</v>
      </c>
      <c r="D2323" s="6">
        <v>1000</v>
      </c>
      <c r="E2323" s="9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t="s">
        <v>8327</v>
      </c>
      <c r="R2323" t="s">
        <v>8331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9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3.5" x14ac:dyDescent="0.35">
      <c r="A2325">
        <v>3372</v>
      </c>
      <c r="B2325" s="3" t="s">
        <v>3371</v>
      </c>
      <c r="C2325" s="3" t="s">
        <v>7482</v>
      </c>
      <c r="D2325" s="6">
        <v>1000</v>
      </c>
      <c r="E2325" s="9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t="s">
        <v>8323</v>
      </c>
      <c r="R2325" t="s">
        <v>8326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58" x14ac:dyDescent="0.35">
      <c r="A2326">
        <v>3559</v>
      </c>
      <c r="B2326" s="3" t="s">
        <v>3558</v>
      </c>
      <c r="C2326" s="3" t="s">
        <v>7669</v>
      </c>
      <c r="D2326" s="6">
        <v>1000</v>
      </c>
      <c r="E2326" s="9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t="s">
        <v>8323</v>
      </c>
      <c r="R2326" t="s">
        <v>8326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43.5" x14ac:dyDescent="0.35">
      <c r="A2327">
        <v>3668</v>
      </c>
      <c r="B2327" s="3" t="s">
        <v>3665</v>
      </c>
      <c r="C2327" s="3" t="s">
        <v>7778</v>
      </c>
      <c r="D2327" s="6">
        <v>1000</v>
      </c>
      <c r="E2327" s="9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t="s">
        <v>8323</v>
      </c>
      <c r="R2327" t="s">
        <v>8326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58" x14ac:dyDescent="0.35">
      <c r="A2328">
        <v>1206</v>
      </c>
      <c r="B2328" s="3" t="s">
        <v>1207</v>
      </c>
      <c r="C2328" s="3" t="s">
        <v>5316</v>
      </c>
      <c r="D2328" s="6">
        <v>900</v>
      </c>
      <c r="E2328" s="9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t="s">
        <v>8313</v>
      </c>
      <c r="R2328" t="s">
        <v>8314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9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9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9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58" x14ac:dyDescent="0.3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t="s">
        <v>8308</v>
      </c>
      <c r="R2332" t="s">
        <v>8342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43.5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t="s">
        <v>8316</v>
      </c>
      <c r="R2333" t="s">
        <v>8334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58" x14ac:dyDescent="0.35">
      <c r="A2334">
        <v>1670</v>
      </c>
      <c r="B2334" s="3" t="s">
        <v>1671</v>
      </c>
      <c r="C2334" s="3" t="s">
        <v>5780</v>
      </c>
      <c r="D2334" s="6">
        <v>1000</v>
      </c>
      <c r="E2334" s="9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t="s">
        <v>8327</v>
      </c>
      <c r="R2334" t="s">
        <v>8338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43.5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t="s">
        <v>8323</v>
      </c>
      <c r="R2335" t="s">
        <v>8335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43.5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9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t="s">
        <v>8327</v>
      </c>
      <c r="R2336" t="s">
        <v>8331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3.5" x14ac:dyDescent="0.35">
      <c r="A2337">
        <v>3580</v>
      </c>
      <c r="B2337" s="3" t="s">
        <v>3579</v>
      </c>
      <c r="C2337" s="3" t="s">
        <v>7690</v>
      </c>
      <c r="D2337" s="6">
        <v>900</v>
      </c>
      <c r="E2337" s="9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t="s">
        <v>8323</v>
      </c>
      <c r="R2337" t="s">
        <v>8326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9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x14ac:dyDescent="0.3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t="s">
        <v>8313</v>
      </c>
      <c r="R2339" t="s">
        <v>8351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3.5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t="s">
        <v>8319</v>
      </c>
      <c r="R2340" t="s">
        <v>8345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9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9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9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9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9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5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t="s">
        <v>8323</v>
      </c>
      <c r="R2346" t="s">
        <v>8326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3.5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9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t="s">
        <v>8323</v>
      </c>
      <c r="R2347" t="s">
        <v>8326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9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9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9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x14ac:dyDescent="0.35">
      <c r="A2352">
        <v>2993</v>
      </c>
      <c r="B2352" s="3" t="s">
        <v>2993</v>
      </c>
      <c r="C2352" s="3" t="s">
        <v>7103</v>
      </c>
      <c r="D2352" s="6">
        <v>1000</v>
      </c>
      <c r="E2352" s="9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t="s">
        <v>8323</v>
      </c>
      <c r="R2352" t="s">
        <v>8324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58" x14ac:dyDescent="0.35">
      <c r="A2353">
        <v>1660</v>
      </c>
      <c r="B2353" s="3" t="s">
        <v>1661</v>
      </c>
      <c r="C2353" s="3" t="s">
        <v>5770</v>
      </c>
      <c r="D2353" s="6">
        <v>80</v>
      </c>
      <c r="E2353" s="9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t="s">
        <v>8327</v>
      </c>
      <c r="R2353" t="s">
        <v>8338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9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43.5" x14ac:dyDescent="0.35">
      <c r="A2356">
        <v>2288</v>
      </c>
      <c r="B2356" s="3" t="s">
        <v>2289</v>
      </c>
      <c r="C2356" s="3" t="s">
        <v>6398</v>
      </c>
      <c r="D2356" s="6">
        <v>1000</v>
      </c>
      <c r="E2356" s="9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t="s">
        <v>8327</v>
      </c>
      <c r="R2356" t="s">
        <v>8331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58" x14ac:dyDescent="0.35">
      <c r="A2357">
        <v>2482</v>
      </c>
      <c r="B2357" s="3" t="s">
        <v>2482</v>
      </c>
      <c r="C2357" s="3" t="s">
        <v>6592</v>
      </c>
      <c r="D2357" s="6">
        <v>1000</v>
      </c>
      <c r="E2357" s="9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t="s">
        <v>8327</v>
      </c>
      <c r="R2357" t="s">
        <v>8328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x14ac:dyDescent="0.35">
      <c r="A2358">
        <v>1611</v>
      </c>
      <c r="B2358" s="3" t="s">
        <v>1612</v>
      </c>
      <c r="C2358" s="3" t="s">
        <v>5721</v>
      </c>
      <c r="D2358" s="6">
        <v>800</v>
      </c>
      <c r="E2358" s="9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t="s">
        <v>8327</v>
      </c>
      <c r="R2358" t="s">
        <v>8331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43.5" x14ac:dyDescent="0.35">
      <c r="A2359">
        <v>2669</v>
      </c>
      <c r="B2359" s="3" t="s">
        <v>2669</v>
      </c>
      <c r="C2359" s="3" t="s">
        <v>6779</v>
      </c>
      <c r="D2359" s="6">
        <v>800</v>
      </c>
      <c r="E2359" s="9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t="s">
        <v>8308</v>
      </c>
      <c r="R2359" t="s">
        <v>8340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3.5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9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t="s">
        <v>8327</v>
      </c>
      <c r="R2360" t="s">
        <v>8331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9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9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3.5" x14ac:dyDescent="0.3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t="s">
        <v>8319</v>
      </c>
      <c r="R2363" t="s">
        <v>8357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3.5" x14ac:dyDescent="0.3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t="s">
        <v>8323</v>
      </c>
      <c r="R2364" t="s">
        <v>8326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3.5" x14ac:dyDescent="0.35">
      <c r="A2365">
        <v>390</v>
      </c>
      <c r="B2365" s="3" t="s">
        <v>391</v>
      </c>
      <c r="C2365" s="3" t="s">
        <v>4500</v>
      </c>
      <c r="D2365" s="6">
        <v>1000</v>
      </c>
      <c r="E2365" s="9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t="s">
        <v>8321</v>
      </c>
      <c r="R2365" t="s">
        <v>8322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87" x14ac:dyDescent="0.35">
      <c r="A2366">
        <v>1845</v>
      </c>
      <c r="B2366" s="3" t="s">
        <v>1846</v>
      </c>
      <c r="C2366" s="3" t="s">
        <v>5955</v>
      </c>
      <c r="D2366" s="6">
        <v>1000</v>
      </c>
      <c r="E2366" s="9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t="s">
        <v>8327</v>
      </c>
      <c r="R2366" t="s">
        <v>8331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3.5" x14ac:dyDescent="0.35">
      <c r="A2367">
        <v>2172</v>
      </c>
      <c r="B2367" s="3" t="s">
        <v>2173</v>
      </c>
      <c r="C2367" s="3" t="s">
        <v>6282</v>
      </c>
      <c r="D2367" s="6">
        <v>1000</v>
      </c>
      <c r="E2367" s="9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t="s">
        <v>8327</v>
      </c>
      <c r="R2367" t="s">
        <v>8331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58" x14ac:dyDescent="0.35">
      <c r="A2368">
        <v>2821</v>
      </c>
      <c r="B2368" s="3" t="s">
        <v>2821</v>
      </c>
      <c r="C2368" s="3" t="s">
        <v>6931</v>
      </c>
      <c r="D2368" s="6">
        <v>1000</v>
      </c>
      <c r="E2368" s="9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t="s">
        <v>8323</v>
      </c>
      <c r="R2368" t="s">
        <v>8326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29" x14ac:dyDescent="0.35">
      <c r="A2369">
        <v>2928</v>
      </c>
      <c r="B2369" s="3" t="s">
        <v>2928</v>
      </c>
      <c r="C2369" s="3" t="s">
        <v>7038</v>
      </c>
      <c r="D2369" s="6">
        <v>1000</v>
      </c>
      <c r="E2369" s="9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t="s">
        <v>8323</v>
      </c>
      <c r="R2369" t="s">
        <v>8335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43.5" x14ac:dyDescent="0.35">
      <c r="A2370">
        <v>2988</v>
      </c>
      <c r="B2370" s="3" t="s">
        <v>2988</v>
      </c>
      <c r="C2370" s="3" t="s">
        <v>7098</v>
      </c>
      <c r="D2370" s="6">
        <v>1000</v>
      </c>
      <c r="E2370" s="9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85">ROUND(E2370/D2370*100,0)</f>
        <v>100</v>
      </c>
      <c r="P2370">
        <f t="shared" ref="P2370:P2433" si="186">IFERROR(ROUND(E2370/L2370,2),"No Backers")</f>
        <v>35.71</v>
      </c>
      <c r="Q2370" t="s">
        <v>8323</v>
      </c>
      <c r="R2370" t="s">
        <v>8324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43.5" x14ac:dyDescent="0.35">
      <c r="A2371">
        <v>3185</v>
      </c>
      <c r="B2371" s="3" t="s">
        <v>3185</v>
      </c>
      <c r="C2371" s="3" t="s">
        <v>7295</v>
      </c>
      <c r="D2371" s="6">
        <v>1000</v>
      </c>
      <c r="E2371" s="9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100</v>
      </c>
      <c r="P2371">
        <f t="shared" si="186"/>
        <v>41.67</v>
      </c>
      <c r="Q2371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5" x14ac:dyDescent="0.35">
      <c r="A2372">
        <v>3504</v>
      </c>
      <c r="B2372" s="3" t="s">
        <v>3503</v>
      </c>
      <c r="C2372" s="3" t="s">
        <v>7614</v>
      </c>
      <c r="D2372" s="6">
        <v>1000</v>
      </c>
      <c r="E2372" s="9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t="s">
        <v>8323</v>
      </c>
      <c r="R2372" t="s">
        <v>8326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43.5" x14ac:dyDescent="0.35">
      <c r="A2373">
        <v>3512</v>
      </c>
      <c r="B2373" s="3" t="s">
        <v>3511</v>
      </c>
      <c r="C2373" s="3" t="s">
        <v>7622</v>
      </c>
      <c r="D2373" s="6">
        <v>1000</v>
      </c>
      <c r="E2373" s="9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t="s">
        <v>8323</v>
      </c>
      <c r="R2373" t="s">
        <v>8326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3.5" x14ac:dyDescent="0.35">
      <c r="A2374">
        <v>3808</v>
      </c>
      <c r="B2374" s="3" t="s">
        <v>3805</v>
      </c>
      <c r="C2374" s="3" t="s">
        <v>7918</v>
      </c>
      <c r="D2374" s="6">
        <v>1000</v>
      </c>
      <c r="E2374" s="9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t="s">
        <v>8323</v>
      </c>
      <c r="R2374" t="s">
        <v>8326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9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3.5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t="s">
        <v>8323</v>
      </c>
      <c r="R2379" t="s">
        <v>8335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3.5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9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t="s">
        <v>8327</v>
      </c>
      <c r="R2380" t="s">
        <v>8331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9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9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9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9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58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t="s">
        <v>8323</v>
      </c>
      <c r="R2389" t="s">
        <v>8335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43.5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9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t="s">
        <v>8308</v>
      </c>
      <c r="R2390" t="s">
        <v>8315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9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9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9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9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t="s">
        <v>8319</v>
      </c>
      <c r="R2395" t="s">
        <v>8345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43.5" x14ac:dyDescent="0.35">
      <c r="A2396">
        <v>812</v>
      </c>
      <c r="B2396" s="3" t="s">
        <v>813</v>
      </c>
      <c r="C2396" s="3" t="s">
        <v>4922</v>
      </c>
      <c r="D2396" s="6">
        <v>600</v>
      </c>
      <c r="E2396" s="9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t="s">
        <v>8327</v>
      </c>
      <c r="R2396" t="s">
        <v>8331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9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9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9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9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9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5" x14ac:dyDescent="0.3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t="s">
        <v>8313</v>
      </c>
      <c r="R2407" t="s">
        <v>8314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3.5" x14ac:dyDescent="0.3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t="s">
        <v>8311</v>
      </c>
      <c r="R2408" t="s">
        <v>8352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9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9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9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3.5" x14ac:dyDescent="0.3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t="s">
        <v>8308</v>
      </c>
      <c r="R2414" t="s">
        <v>8315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29" x14ac:dyDescent="0.35">
      <c r="A2415">
        <v>1762</v>
      </c>
      <c r="B2415" s="3" t="s">
        <v>1763</v>
      </c>
      <c r="C2415" s="3" t="s">
        <v>5872</v>
      </c>
      <c r="D2415" s="6">
        <v>100</v>
      </c>
      <c r="E2415" s="9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t="s">
        <v>8313</v>
      </c>
      <c r="R2415" t="s">
        <v>8314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43.5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t="s">
        <v>8323</v>
      </c>
      <c r="R2416" t="s">
        <v>8335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58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t="s">
        <v>8308</v>
      </c>
      <c r="R2417" t="s">
        <v>8310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9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3.5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9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t="s">
        <v>8323</v>
      </c>
      <c r="R2422" t="s">
        <v>8326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29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9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t="s">
        <v>8327</v>
      </c>
      <c r="R2423" t="s">
        <v>8331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9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58" x14ac:dyDescent="0.3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t="s">
        <v>8308</v>
      </c>
      <c r="R2427" t="s">
        <v>8310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3.5" x14ac:dyDescent="0.3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t="s">
        <v>8321</v>
      </c>
      <c r="R2428" t="s">
        <v>8339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9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3.5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90">ROUND(E2434/D2434*100,0)</f>
        <v>21</v>
      </c>
      <c r="P2434">
        <f t="shared" ref="P2434:P2497" si="191">IFERROR(ROUND(E2434/L2434,2),"No Backers")</f>
        <v>56.67</v>
      </c>
      <c r="Q2434" t="s">
        <v>8327</v>
      </c>
      <c r="R2434" t="s">
        <v>8330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29" x14ac:dyDescent="0.3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34</v>
      </c>
      <c r="P2435">
        <f t="shared" si="191"/>
        <v>121.43</v>
      </c>
      <c r="Q2435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5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t="s">
        <v>8316</v>
      </c>
      <c r="R2436" t="s">
        <v>8334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58" x14ac:dyDescent="0.35">
      <c r="A2437">
        <v>2837</v>
      </c>
      <c r="B2437" s="3" t="s">
        <v>2837</v>
      </c>
      <c r="C2437" s="3" t="s">
        <v>6947</v>
      </c>
      <c r="D2437" s="6">
        <v>850</v>
      </c>
      <c r="E2437" s="9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t="s">
        <v>8323</v>
      </c>
      <c r="R2437" t="s">
        <v>8326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43.5" x14ac:dyDescent="0.35">
      <c r="A2438">
        <v>2083</v>
      </c>
      <c r="B2438" s="3" t="s">
        <v>2084</v>
      </c>
      <c r="C2438" s="3" t="s">
        <v>6193</v>
      </c>
      <c r="D2438" s="6">
        <v>750</v>
      </c>
      <c r="E2438" s="9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t="s">
        <v>8327</v>
      </c>
      <c r="R2438" t="s">
        <v>8328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9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9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9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9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9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9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58" x14ac:dyDescent="0.3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t="s">
        <v>8323</v>
      </c>
      <c r="R2451" t="s">
        <v>8326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3.5" x14ac:dyDescent="0.35">
      <c r="A2452">
        <v>743</v>
      </c>
      <c r="B2452" s="3" t="s">
        <v>744</v>
      </c>
      <c r="C2452" s="3" t="s">
        <v>4853</v>
      </c>
      <c r="D2452" s="6">
        <v>550</v>
      </c>
      <c r="E2452" s="9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t="s">
        <v>8311</v>
      </c>
      <c r="R2452" t="s">
        <v>8333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9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9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9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9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9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3.5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t="s">
        <v>8311</v>
      </c>
      <c r="R2461" t="s">
        <v>8356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3.5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9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t="s">
        <v>8319</v>
      </c>
      <c r="R2462" t="s">
        <v>8320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3.5" x14ac:dyDescent="0.3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t="s">
        <v>8319</v>
      </c>
      <c r="R2463" t="s">
        <v>8345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43.5" x14ac:dyDescent="0.3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t="s">
        <v>8323</v>
      </c>
      <c r="R2464" t="s">
        <v>8326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43.5" x14ac:dyDescent="0.3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t="s">
        <v>8321</v>
      </c>
      <c r="R2465" t="s">
        <v>8325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3.5" x14ac:dyDescent="0.3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t="s">
        <v>8311</v>
      </c>
      <c r="R2466" t="s">
        <v>8348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9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3.5" x14ac:dyDescent="0.35">
      <c r="A2468">
        <v>25</v>
      </c>
      <c r="B2468" s="3" t="s">
        <v>27</v>
      </c>
      <c r="C2468" s="3" t="s">
        <v>4136</v>
      </c>
      <c r="D2468" s="6">
        <v>600</v>
      </c>
      <c r="E2468" s="9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t="s">
        <v>8321</v>
      </c>
      <c r="R2468" t="s">
        <v>8332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9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3.5" x14ac:dyDescent="0.3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t="s">
        <v>8323</v>
      </c>
      <c r="R2471" t="s">
        <v>8324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3.5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t="s">
        <v>8323</v>
      </c>
      <c r="R2472" t="s">
        <v>8326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58" x14ac:dyDescent="0.35">
      <c r="A2473">
        <v>2931</v>
      </c>
      <c r="B2473" s="3" t="s">
        <v>2931</v>
      </c>
      <c r="C2473" s="3" t="s">
        <v>7041</v>
      </c>
      <c r="D2473" s="6">
        <v>750</v>
      </c>
      <c r="E2473" s="9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t="s">
        <v>8323</v>
      </c>
      <c r="R2473" t="s">
        <v>8335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9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9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9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3.5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9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t="s">
        <v>8323</v>
      </c>
      <c r="R2478" t="s">
        <v>8326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58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9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t="s">
        <v>8323</v>
      </c>
      <c r="R2479" t="s">
        <v>8326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3.5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9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t="s">
        <v>8323</v>
      </c>
      <c r="R2480" t="s">
        <v>8326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9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9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9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9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9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9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9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9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58" x14ac:dyDescent="0.3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t="s">
        <v>8323</v>
      </c>
      <c r="R2493" t="s">
        <v>8326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3.5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t="s">
        <v>8327</v>
      </c>
      <c r="R2494" t="s">
        <v>8328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29" x14ac:dyDescent="0.35">
      <c r="A2495">
        <v>2492</v>
      </c>
      <c r="B2495" s="3" t="s">
        <v>2492</v>
      </c>
      <c r="C2495" s="3" t="s">
        <v>6602</v>
      </c>
      <c r="D2495" s="6">
        <v>600</v>
      </c>
      <c r="E2495" s="9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t="s">
        <v>8327</v>
      </c>
      <c r="R2495" t="s">
        <v>8328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9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ref="P2498:P2561" si="196">IFERROR(ROUND(E2498/L2498,2),"No Backers")</f>
        <v>35</v>
      </c>
      <c r="Q2498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3.5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t="s">
        <v>8323</v>
      </c>
      <c r="R2502" t="s">
        <v>8326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3.5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9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t="s">
        <v>8323</v>
      </c>
      <c r="R2503" t="s">
        <v>8326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9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9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9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9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9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3.5" x14ac:dyDescent="0.3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t="s">
        <v>8323</v>
      </c>
      <c r="R2512" t="s">
        <v>8326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29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t="s">
        <v>8323</v>
      </c>
      <c r="R2513" t="s">
        <v>8324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43.5" x14ac:dyDescent="0.35">
      <c r="A2514">
        <v>3826</v>
      </c>
      <c r="B2514" s="3" t="s">
        <v>3823</v>
      </c>
      <c r="C2514" s="3" t="s">
        <v>7935</v>
      </c>
      <c r="D2514" s="6">
        <v>600</v>
      </c>
      <c r="E2514" s="9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t="s">
        <v>8323</v>
      </c>
      <c r="R2514" t="s">
        <v>8326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9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9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9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9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9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9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5" x14ac:dyDescent="0.3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t="s">
        <v>8308</v>
      </c>
      <c r="R2525" t="s">
        <v>8310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3.5" x14ac:dyDescent="0.35">
      <c r="A2526">
        <v>409</v>
      </c>
      <c r="B2526" s="3" t="s">
        <v>410</v>
      </c>
      <c r="C2526" s="3" t="s">
        <v>4519</v>
      </c>
      <c r="D2526" s="6">
        <v>500</v>
      </c>
      <c r="E2526" s="9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t="s">
        <v>8321</v>
      </c>
      <c r="R2526" t="s">
        <v>8322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9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9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9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9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9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9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9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9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3.5" x14ac:dyDescent="0.3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t="s">
        <v>8323</v>
      </c>
      <c r="R2543" t="s">
        <v>8326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58" x14ac:dyDescent="0.3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t="s">
        <v>8313</v>
      </c>
      <c r="R2544" t="s">
        <v>8314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58" x14ac:dyDescent="0.3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t="s">
        <v>8327</v>
      </c>
      <c r="R2545" t="s">
        <v>8330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3.5" x14ac:dyDescent="0.3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t="s">
        <v>8323</v>
      </c>
      <c r="R2546" t="s">
        <v>8326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29" x14ac:dyDescent="0.3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t="s">
        <v>8311</v>
      </c>
      <c r="R2547" t="s">
        <v>8349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3.5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t="s">
        <v>8323</v>
      </c>
      <c r="R2548" t="s">
        <v>8326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43.5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9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t="s">
        <v>8323</v>
      </c>
      <c r="R2549" t="s">
        <v>8326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58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9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t="s">
        <v>8323</v>
      </c>
      <c r="R2550" t="s">
        <v>8326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3.5" x14ac:dyDescent="0.3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t="s">
        <v>8323</v>
      </c>
      <c r="R2554" t="s">
        <v>8326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58" x14ac:dyDescent="0.35">
      <c r="A2557">
        <v>1039</v>
      </c>
      <c r="B2557" s="3" t="s">
        <v>1040</v>
      </c>
      <c r="C2557" s="3" t="s">
        <v>5149</v>
      </c>
      <c r="D2557" s="6">
        <v>500</v>
      </c>
      <c r="E2557" s="9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t="s">
        <v>8327</v>
      </c>
      <c r="R2557" t="s">
        <v>8329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9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ref="P2562:P2625" si="201">IFERROR(ROUND(E2562/L2562,2),"No Backers")</f>
        <v>29.05</v>
      </c>
      <c r="Q2562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8" x14ac:dyDescent="0.3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t="s">
        <v>8308</v>
      </c>
      <c r="R2564" t="s">
        <v>8310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29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9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t="s">
        <v>8323</v>
      </c>
      <c r="R2565" t="s">
        <v>8324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43.5" x14ac:dyDescent="0.35">
      <c r="A2566">
        <v>70</v>
      </c>
      <c r="B2566" s="3" t="s">
        <v>72</v>
      </c>
      <c r="C2566" s="3" t="s">
        <v>4181</v>
      </c>
      <c r="D2566" s="6">
        <v>500</v>
      </c>
      <c r="E2566" s="9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t="s">
        <v>8321</v>
      </c>
      <c r="R2566" t="s">
        <v>8343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5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9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t="s">
        <v>8323</v>
      </c>
      <c r="R2568" t="s">
        <v>8326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3.5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9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t="s">
        <v>8327</v>
      </c>
      <c r="R2569" t="s">
        <v>8331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9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9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9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9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9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3.5" x14ac:dyDescent="0.3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t="s">
        <v>8323</v>
      </c>
      <c r="R2579" t="s">
        <v>8326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58" x14ac:dyDescent="0.3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t="s">
        <v>8323</v>
      </c>
      <c r="R2580" t="s">
        <v>8326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x14ac:dyDescent="0.35">
      <c r="A2581">
        <v>1927</v>
      </c>
      <c r="B2581" s="3" t="s">
        <v>1928</v>
      </c>
      <c r="C2581" s="3" t="s">
        <v>6037</v>
      </c>
      <c r="D2581" s="6">
        <v>600</v>
      </c>
      <c r="E2581" s="9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t="s">
        <v>8327</v>
      </c>
      <c r="R2581" t="s">
        <v>8328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29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9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t="s">
        <v>8327</v>
      </c>
      <c r="R2582" t="s">
        <v>8331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9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9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5" x14ac:dyDescent="0.3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t="s">
        <v>8323</v>
      </c>
      <c r="R2586" t="s">
        <v>8324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9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3.5" x14ac:dyDescent="0.35">
      <c r="A2588">
        <v>1294</v>
      </c>
      <c r="B2588" s="3" t="s">
        <v>1295</v>
      </c>
      <c r="C2588" s="3" t="s">
        <v>5404</v>
      </c>
      <c r="D2588" s="6">
        <v>500</v>
      </c>
      <c r="E2588" s="9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t="s">
        <v>8323</v>
      </c>
      <c r="R2588" t="s">
        <v>8326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9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9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9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3.5" x14ac:dyDescent="0.3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t="s">
        <v>8323</v>
      </c>
      <c r="R2593" t="s">
        <v>8324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72.5" x14ac:dyDescent="0.35">
      <c r="A2594">
        <v>1287</v>
      </c>
      <c r="B2594" s="3" t="s">
        <v>1288</v>
      </c>
      <c r="C2594" s="3" t="s">
        <v>5397</v>
      </c>
      <c r="D2594" s="6">
        <v>250</v>
      </c>
      <c r="E2594" s="9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t="s">
        <v>8323</v>
      </c>
      <c r="R2594" t="s">
        <v>8326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3.5" x14ac:dyDescent="0.35">
      <c r="A2595">
        <v>2815</v>
      </c>
      <c r="B2595" s="3" t="s">
        <v>2815</v>
      </c>
      <c r="C2595" s="3" t="s">
        <v>6925</v>
      </c>
      <c r="D2595" s="6">
        <v>250</v>
      </c>
      <c r="E2595" s="9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t="s">
        <v>8323</v>
      </c>
      <c r="R2595" t="s">
        <v>8326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43.5" x14ac:dyDescent="0.3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t="s">
        <v>8316</v>
      </c>
      <c r="R2596" t="s">
        <v>8334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43.5" x14ac:dyDescent="0.35">
      <c r="A2597">
        <v>386</v>
      </c>
      <c r="B2597" s="3" t="s">
        <v>387</v>
      </c>
      <c r="C2597" s="3" t="s">
        <v>4496</v>
      </c>
      <c r="D2597" s="6">
        <v>600</v>
      </c>
      <c r="E2597" s="9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t="s">
        <v>8321</v>
      </c>
      <c r="R2597" t="s">
        <v>8322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43.5" x14ac:dyDescent="0.3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t="s">
        <v>8311</v>
      </c>
      <c r="R2598" t="s">
        <v>8348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3.5" x14ac:dyDescent="0.35">
      <c r="A2599">
        <v>50</v>
      </c>
      <c r="B2599" s="3" t="s">
        <v>52</v>
      </c>
      <c r="C2599" s="3" t="s">
        <v>4161</v>
      </c>
      <c r="D2599" s="6">
        <v>600</v>
      </c>
      <c r="E2599" s="9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t="s">
        <v>8321</v>
      </c>
      <c r="R2599" t="s">
        <v>8332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29" x14ac:dyDescent="0.35">
      <c r="A2600">
        <v>104</v>
      </c>
      <c r="B2600" s="3" t="s">
        <v>106</v>
      </c>
      <c r="C2600" s="3" t="s">
        <v>4215</v>
      </c>
      <c r="D2600" s="6">
        <v>500</v>
      </c>
      <c r="E2600" s="9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t="s">
        <v>8321</v>
      </c>
      <c r="R2600" t="s">
        <v>8343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3.5" x14ac:dyDescent="0.35">
      <c r="A2601">
        <v>375</v>
      </c>
      <c r="B2601" s="3" t="s">
        <v>376</v>
      </c>
      <c r="C2601" s="3" t="s">
        <v>4485</v>
      </c>
      <c r="D2601" s="6">
        <v>500</v>
      </c>
      <c r="E2601" s="9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t="s">
        <v>8321</v>
      </c>
      <c r="R2601" t="s">
        <v>8322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9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9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9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9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3.5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t="s">
        <v>8323</v>
      </c>
      <c r="R2609" t="s">
        <v>8335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43.5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t="s">
        <v>8323</v>
      </c>
      <c r="R2610" t="s">
        <v>8324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9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9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9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9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9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9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9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9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3.5" x14ac:dyDescent="0.3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ref="P2626:P2689" si="206">IFERROR(ROUND(E2626/L2626,2),"No Backers")</f>
        <v>50.91</v>
      </c>
      <c r="Q2626" t="s">
        <v>8316</v>
      </c>
      <c r="R2626" t="s">
        <v>8334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5" x14ac:dyDescent="0.3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t="s">
        <v>8321</v>
      </c>
      <c r="R2628" t="s">
        <v>8325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9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9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9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29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t="s">
        <v>8313</v>
      </c>
      <c r="R2632" t="s">
        <v>8314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43.5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t="s">
        <v>8308</v>
      </c>
      <c r="R2633" t="s">
        <v>8310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9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3.5" x14ac:dyDescent="0.3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t="s">
        <v>8323</v>
      </c>
      <c r="R2635" t="s">
        <v>8326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3.5" x14ac:dyDescent="0.3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t="s">
        <v>8323</v>
      </c>
      <c r="R2636" t="s">
        <v>8326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43.5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t="s">
        <v>8311</v>
      </c>
      <c r="R2637" t="s">
        <v>8356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43.5" x14ac:dyDescent="0.35">
      <c r="A2638">
        <v>1612</v>
      </c>
      <c r="B2638" s="3" t="s">
        <v>1613</v>
      </c>
      <c r="C2638" s="3" t="s">
        <v>5722</v>
      </c>
      <c r="D2638" s="6">
        <v>500</v>
      </c>
      <c r="E2638" s="9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t="s">
        <v>8327</v>
      </c>
      <c r="R2638" t="s">
        <v>8331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3.5" x14ac:dyDescent="0.35">
      <c r="A2639">
        <v>3514</v>
      </c>
      <c r="B2639" s="3" t="s">
        <v>3513</v>
      </c>
      <c r="C2639" s="3" t="s">
        <v>7624</v>
      </c>
      <c r="D2639" s="6">
        <v>500</v>
      </c>
      <c r="E2639" s="9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t="s">
        <v>8323</v>
      </c>
      <c r="R2639" t="s">
        <v>8326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9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3.5" x14ac:dyDescent="0.35">
      <c r="A2641">
        <v>3181</v>
      </c>
      <c r="B2641" s="3" t="s">
        <v>3181</v>
      </c>
      <c r="C2641" s="3" t="s">
        <v>7291</v>
      </c>
      <c r="D2641" s="6">
        <v>500</v>
      </c>
      <c r="E2641" s="9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t="s">
        <v>8323</v>
      </c>
      <c r="R2641" t="s">
        <v>8326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43.5" x14ac:dyDescent="0.35">
      <c r="A2642">
        <v>818</v>
      </c>
      <c r="B2642" s="3" t="s">
        <v>819</v>
      </c>
      <c r="C2642" s="3" t="s">
        <v>4928</v>
      </c>
      <c r="D2642" s="6">
        <v>350</v>
      </c>
      <c r="E2642" s="9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t="s">
        <v>8327</v>
      </c>
      <c r="R2642" t="s">
        <v>8331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58" x14ac:dyDescent="0.35">
      <c r="A2643">
        <v>856</v>
      </c>
      <c r="B2643" s="3" t="s">
        <v>857</v>
      </c>
      <c r="C2643" s="3" t="s">
        <v>4966</v>
      </c>
      <c r="D2643" s="6">
        <v>250</v>
      </c>
      <c r="E2643" s="9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t="s">
        <v>8327</v>
      </c>
      <c r="R2643" t="s">
        <v>8336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9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9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9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9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9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9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3.5" x14ac:dyDescent="0.35">
      <c r="A2656">
        <v>3749</v>
      </c>
      <c r="B2656" s="3" t="s">
        <v>3746</v>
      </c>
      <c r="C2656" s="3" t="s">
        <v>7859</v>
      </c>
      <c r="D2656" s="6">
        <v>500</v>
      </c>
      <c r="E2656" s="9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t="s">
        <v>8323</v>
      </c>
      <c r="R2656" t="s">
        <v>8335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58" x14ac:dyDescent="0.35">
      <c r="A2657">
        <v>3255</v>
      </c>
      <c r="B2657" s="3" t="s">
        <v>3255</v>
      </c>
      <c r="C2657" s="3" t="s">
        <v>7365</v>
      </c>
      <c r="D2657" s="6">
        <v>300</v>
      </c>
      <c r="E2657" s="9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t="s">
        <v>8323</v>
      </c>
      <c r="R2657" t="s">
        <v>8326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58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t="s">
        <v>8327</v>
      </c>
      <c r="R2659" t="s">
        <v>8350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58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t="s">
        <v>8323</v>
      </c>
      <c r="R2660" t="s">
        <v>8326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58" x14ac:dyDescent="0.35">
      <c r="A2661">
        <v>829</v>
      </c>
      <c r="B2661" s="3" t="s">
        <v>830</v>
      </c>
      <c r="C2661" s="3" t="s">
        <v>4939</v>
      </c>
      <c r="D2661" s="6">
        <v>500</v>
      </c>
      <c r="E2661" s="9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t="s">
        <v>8327</v>
      </c>
      <c r="R2661" t="s">
        <v>8331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58" x14ac:dyDescent="0.35">
      <c r="A2662">
        <v>1835</v>
      </c>
      <c r="B2662" s="3" t="s">
        <v>1836</v>
      </c>
      <c r="C2662" s="3" t="s">
        <v>5945</v>
      </c>
      <c r="D2662" s="6">
        <v>500</v>
      </c>
      <c r="E2662" s="9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t="s">
        <v>8327</v>
      </c>
      <c r="R2662" t="s">
        <v>8331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43.5" x14ac:dyDescent="0.35">
      <c r="A2663">
        <v>3651</v>
      </c>
      <c r="B2663" s="3" t="s">
        <v>3649</v>
      </c>
      <c r="C2663" s="3" t="s">
        <v>7761</v>
      </c>
      <c r="D2663" s="6">
        <v>500</v>
      </c>
      <c r="E2663" s="9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t="s">
        <v>8323</v>
      </c>
      <c r="R2663" t="s">
        <v>8326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9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9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9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9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9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9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9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72.5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t="s">
        <v>8323</v>
      </c>
      <c r="R2676" t="s">
        <v>8335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3.5" x14ac:dyDescent="0.3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t="s">
        <v>8323</v>
      </c>
      <c r="R2677" t="s">
        <v>8326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3.5" x14ac:dyDescent="0.35">
      <c r="A2678">
        <v>84</v>
      </c>
      <c r="B2678" s="3" t="s">
        <v>86</v>
      </c>
      <c r="C2678" s="3" t="s">
        <v>4195</v>
      </c>
      <c r="D2678" s="6">
        <v>500</v>
      </c>
      <c r="E2678" s="9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t="s">
        <v>8321</v>
      </c>
      <c r="R2678" t="s">
        <v>8343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43.5" x14ac:dyDescent="0.3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t="s">
        <v>8321</v>
      </c>
      <c r="R2679" t="s">
        <v>8337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9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9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9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9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9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9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9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43.5" x14ac:dyDescent="0.35">
      <c r="A2687">
        <v>1832</v>
      </c>
      <c r="B2687" s="3" t="s">
        <v>1833</v>
      </c>
      <c r="C2687" s="3" t="s">
        <v>5942</v>
      </c>
      <c r="D2687" s="6">
        <v>350</v>
      </c>
      <c r="E2687" s="9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t="s">
        <v>8327</v>
      </c>
      <c r="R2687" t="s">
        <v>8331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9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ref="P2690:P2753" si="211">IFERROR(ROUND(E2690/L2690,2),"No Backers")</f>
        <v>163.33000000000001</v>
      </c>
      <c r="Q269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si="211"/>
        <v>37.54</v>
      </c>
      <c r="Q269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9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9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58" x14ac:dyDescent="0.3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t="s">
        <v>8308</v>
      </c>
      <c r="R2698" t="s">
        <v>8310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29" x14ac:dyDescent="0.3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t="s">
        <v>8321</v>
      </c>
      <c r="R2699" t="s">
        <v>8339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9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43.5" x14ac:dyDescent="0.3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t="s">
        <v>8308</v>
      </c>
      <c r="R2705" t="s">
        <v>8342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29" x14ac:dyDescent="0.35">
      <c r="A2706">
        <v>2161</v>
      </c>
      <c r="B2706" s="3" t="s">
        <v>2162</v>
      </c>
      <c r="C2706" s="3" t="s">
        <v>6271</v>
      </c>
      <c r="D2706" s="6">
        <v>400</v>
      </c>
      <c r="E2706" s="9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t="s">
        <v>8327</v>
      </c>
      <c r="R2706" t="s">
        <v>8331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43.5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t="s">
        <v>8319</v>
      </c>
      <c r="R2707" t="s">
        <v>8345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43.5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t="s">
        <v>8319</v>
      </c>
      <c r="R2708" t="s">
        <v>8345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58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t="s">
        <v>8323</v>
      </c>
      <c r="R2709" t="s">
        <v>8326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43.5" x14ac:dyDescent="0.35">
      <c r="A2710">
        <v>95</v>
      </c>
      <c r="B2710" s="3" t="s">
        <v>97</v>
      </c>
      <c r="C2710" s="3" t="s">
        <v>4206</v>
      </c>
      <c r="D2710" s="6">
        <v>350</v>
      </c>
      <c r="E2710" s="9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t="s">
        <v>8321</v>
      </c>
      <c r="R2710" t="s">
        <v>8343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43.5" x14ac:dyDescent="0.35">
      <c r="A2711">
        <v>76</v>
      </c>
      <c r="B2711" s="3" t="s">
        <v>78</v>
      </c>
      <c r="C2711" s="3" t="s">
        <v>4187</v>
      </c>
      <c r="D2711" s="6">
        <v>300</v>
      </c>
      <c r="E2711" s="9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t="s">
        <v>8321</v>
      </c>
      <c r="R2711" t="s">
        <v>8343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58" x14ac:dyDescent="0.35">
      <c r="A2712">
        <v>3605</v>
      </c>
      <c r="B2712" s="3" t="s">
        <v>3604</v>
      </c>
      <c r="C2712" s="3" t="s">
        <v>7715</v>
      </c>
      <c r="D2712" s="6">
        <v>250</v>
      </c>
      <c r="E2712" s="9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t="s">
        <v>8323</v>
      </c>
      <c r="R2712" t="s">
        <v>8326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58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t="s">
        <v>8323</v>
      </c>
      <c r="R2718" t="s">
        <v>8326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43.5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9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t="s">
        <v>8323</v>
      </c>
      <c r="R2719" t="s">
        <v>8326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43.5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t="s">
        <v>8323</v>
      </c>
      <c r="R2722" t="s">
        <v>8326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58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9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t="s">
        <v>8323</v>
      </c>
      <c r="R2723" t="s">
        <v>8326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3.5" x14ac:dyDescent="0.3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t="s">
        <v>8308</v>
      </c>
      <c r="R2725" t="s">
        <v>8342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3.5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t="s">
        <v>8321</v>
      </c>
      <c r="R2726" t="s">
        <v>8325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29" x14ac:dyDescent="0.35">
      <c r="A2727">
        <v>819</v>
      </c>
      <c r="B2727" s="3" t="s">
        <v>820</v>
      </c>
      <c r="C2727" s="3" t="s">
        <v>4929</v>
      </c>
      <c r="D2727" s="6">
        <v>400</v>
      </c>
      <c r="E2727" s="9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t="s">
        <v>8327</v>
      </c>
      <c r="R2727" t="s">
        <v>8331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3.5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t="s">
        <v>8323</v>
      </c>
      <c r="R2730" t="s">
        <v>8326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3.5" x14ac:dyDescent="0.35">
      <c r="A2732">
        <v>2448</v>
      </c>
      <c r="B2732" s="3" t="s">
        <v>2449</v>
      </c>
      <c r="C2732" s="3" t="s">
        <v>6558</v>
      </c>
      <c r="D2732" s="6">
        <v>400</v>
      </c>
      <c r="E2732" s="9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t="s">
        <v>8319</v>
      </c>
      <c r="R2732" t="s">
        <v>8320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43.5" x14ac:dyDescent="0.35">
      <c r="A2733">
        <v>3693</v>
      </c>
      <c r="B2733" s="3" t="s">
        <v>3690</v>
      </c>
      <c r="C2733" s="3" t="s">
        <v>7803</v>
      </c>
      <c r="D2733" s="6">
        <v>333</v>
      </c>
      <c r="E2733" s="9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t="s">
        <v>8323</v>
      </c>
      <c r="R2733" t="s">
        <v>8326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3.5" x14ac:dyDescent="0.35">
      <c r="A2734">
        <v>3820</v>
      </c>
      <c r="B2734" s="3" t="s">
        <v>3817</v>
      </c>
      <c r="C2734" s="3" t="s">
        <v>7929</v>
      </c>
      <c r="D2734" s="6">
        <v>300</v>
      </c>
      <c r="E2734" s="9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t="s">
        <v>8323</v>
      </c>
      <c r="R2734" t="s">
        <v>8326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3.5" x14ac:dyDescent="0.3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t="s">
        <v>8316</v>
      </c>
      <c r="R2738" t="s">
        <v>8344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3.5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t="s">
        <v>8323</v>
      </c>
      <c r="R2740" t="s">
        <v>8326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9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3.5" x14ac:dyDescent="0.35">
      <c r="A2742">
        <v>97</v>
      </c>
      <c r="B2742" s="3" t="s">
        <v>99</v>
      </c>
      <c r="C2742" s="3" t="s">
        <v>4208</v>
      </c>
      <c r="D2742" s="6">
        <v>400</v>
      </c>
      <c r="E2742" s="9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t="s">
        <v>8321</v>
      </c>
      <c r="R2742" t="s">
        <v>8343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9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9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9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58" x14ac:dyDescent="0.3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t="s">
        <v>8316</v>
      </c>
      <c r="R2751" t="s">
        <v>8334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43.5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t="s">
        <v>8323</v>
      </c>
      <c r="R2752" t="s">
        <v>8326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29" x14ac:dyDescent="0.35">
      <c r="A2753">
        <v>22</v>
      </c>
      <c r="B2753" s="3" t="s">
        <v>24</v>
      </c>
      <c r="C2753" s="3" t="s">
        <v>4133</v>
      </c>
      <c r="D2753" s="6">
        <v>350</v>
      </c>
      <c r="E2753" s="9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t="s">
        <v>8321</v>
      </c>
      <c r="R2753" t="s">
        <v>8332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9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ref="P2754:P2817" si="216">IFERROR(ROUND(E2754/L2754,2),"No Backers")</f>
        <v>15.15</v>
      </c>
      <c r="Q2754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58" x14ac:dyDescent="0.3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t="s">
        <v>8308</v>
      </c>
      <c r="R2757" t="s">
        <v>8310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3.5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t="s">
        <v>8311</v>
      </c>
      <c r="R2758" t="s">
        <v>8348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3.5" x14ac:dyDescent="0.3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t="s">
        <v>8321</v>
      </c>
      <c r="R2759" t="s">
        <v>8337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9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3.5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t="s">
        <v>8323</v>
      </c>
      <c r="R2766" t="s">
        <v>8326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3.5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9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t="s">
        <v>8323</v>
      </c>
      <c r="R2768" t="s">
        <v>8326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9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3.5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t="s">
        <v>8323</v>
      </c>
      <c r="R2772" t="s">
        <v>8326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3.5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9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t="s">
        <v>8323</v>
      </c>
      <c r="R2773" t="s">
        <v>8326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9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3.5" x14ac:dyDescent="0.3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t="s">
        <v>8313</v>
      </c>
      <c r="R2776" t="s">
        <v>8314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3.5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t="s">
        <v>8311</v>
      </c>
      <c r="R2777" t="s">
        <v>8356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43.5" x14ac:dyDescent="0.3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t="s">
        <v>8321</v>
      </c>
      <c r="R2778" t="s">
        <v>8325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43.5" x14ac:dyDescent="0.3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t="s">
        <v>8323</v>
      </c>
      <c r="R2780" t="s">
        <v>8324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29" x14ac:dyDescent="0.35">
      <c r="A2781">
        <v>372</v>
      </c>
      <c r="B2781" s="3" t="s">
        <v>373</v>
      </c>
      <c r="C2781" s="3" t="s">
        <v>4482</v>
      </c>
      <c r="D2781" s="6">
        <v>300</v>
      </c>
      <c r="E2781" s="9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t="s">
        <v>8321</v>
      </c>
      <c r="R2781" t="s">
        <v>8322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43.5" x14ac:dyDescent="0.3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t="s">
        <v>8323</v>
      </c>
      <c r="R2782" t="s">
        <v>8326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3.5" x14ac:dyDescent="0.3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t="s">
        <v>8327</v>
      </c>
      <c r="R2783" t="s">
        <v>8350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3.5" x14ac:dyDescent="0.35">
      <c r="A2784">
        <v>1345</v>
      </c>
      <c r="B2784" s="3" t="s">
        <v>1346</v>
      </c>
      <c r="C2784" s="3" t="s">
        <v>5455</v>
      </c>
      <c r="D2784" s="6">
        <v>300</v>
      </c>
      <c r="E2784" s="9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t="s">
        <v>8311</v>
      </c>
      <c r="R2784" t="s">
        <v>8333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9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9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9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9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9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9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3.5" x14ac:dyDescent="0.3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t="s">
        <v>8323</v>
      </c>
      <c r="R2803" t="s">
        <v>8326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3.5" x14ac:dyDescent="0.35">
      <c r="A2804">
        <v>3423</v>
      </c>
      <c r="B2804" s="3" t="s">
        <v>3422</v>
      </c>
      <c r="C2804" s="3" t="s">
        <v>7533</v>
      </c>
      <c r="D2804" s="6">
        <v>250</v>
      </c>
      <c r="E2804" s="9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t="s">
        <v>8323</v>
      </c>
      <c r="R2804" t="s">
        <v>8326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9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29" x14ac:dyDescent="0.3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t="s">
        <v>8323</v>
      </c>
      <c r="R2811" t="s">
        <v>8324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3.5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t="s">
        <v>8319</v>
      </c>
      <c r="R2812" t="s">
        <v>8345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43.5" x14ac:dyDescent="0.3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t="s">
        <v>8321</v>
      </c>
      <c r="R2813" t="s">
        <v>8339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3.5" x14ac:dyDescent="0.3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t="s">
        <v>8313</v>
      </c>
      <c r="R2814" t="s">
        <v>8314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ref="P2818:P2881" si="221">IFERROR(ROUND(E2818/L2818,2),"No Backers")</f>
        <v>81.58</v>
      </c>
      <c r="Q2818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58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3</v>
      </c>
      <c r="P2819">
        <f t="shared" si="221"/>
        <v>32.5</v>
      </c>
      <c r="Q2819" t="s">
        <v>8321</v>
      </c>
      <c r="R2819" t="s">
        <v>8325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5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t="s">
        <v>8321</v>
      </c>
      <c r="R2820" t="s">
        <v>8325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58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t="s">
        <v>8323</v>
      </c>
      <c r="R2824" t="s">
        <v>8326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43.5" x14ac:dyDescent="0.35">
      <c r="A2825">
        <v>3835</v>
      </c>
      <c r="B2825" s="3" t="s">
        <v>3832</v>
      </c>
      <c r="C2825" s="3" t="s">
        <v>7944</v>
      </c>
      <c r="D2825" s="6">
        <v>200</v>
      </c>
      <c r="E2825" s="9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t="s">
        <v>8323</v>
      </c>
      <c r="R2825" t="s">
        <v>8326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9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9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3.5" x14ac:dyDescent="0.3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t="s">
        <v>8316</v>
      </c>
      <c r="R2830" t="s">
        <v>8334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29" x14ac:dyDescent="0.3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t="s">
        <v>8319</v>
      </c>
      <c r="R2831" t="s">
        <v>8345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58" x14ac:dyDescent="0.35">
      <c r="A2832">
        <v>827</v>
      </c>
      <c r="B2832" s="3" t="s">
        <v>828</v>
      </c>
      <c r="C2832" s="3" t="s">
        <v>4937</v>
      </c>
      <c r="D2832" s="6">
        <v>300</v>
      </c>
      <c r="E2832" s="9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t="s">
        <v>8327</v>
      </c>
      <c r="R2832" t="s">
        <v>8331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9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3.5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t="s">
        <v>8323</v>
      </c>
      <c r="R2838" t="s">
        <v>8326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29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9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t="s">
        <v>8327</v>
      </c>
      <c r="R2839" t="s">
        <v>8331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3.5" x14ac:dyDescent="0.35">
      <c r="A2840">
        <v>1923</v>
      </c>
      <c r="B2840" s="3" t="s">
        <v>1924</v>
      </c>
      <c r="C2840" s="3" t="s">
        <v>6033</v>
      </c>
      <c r="D2840" s="6">
        <v>125</v>
      </c>
      <c r="E2840" s="9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t="s">
        <v>8327</v>
      </c>
      <c r="R2840" t="s">
        <v>8328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58" x14ac:dyDescent="0.3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t="s">
        <v>8308</v>
      </c>
      <c r="R2842" t="s">
        <v>8342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43.5" x14ac:dyDescent="0.3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t="s">
        <v>8323</v>
      </c>
      <c r="R2843" t="s">
        <v>8324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58" x14ac:dyDescent="0.3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t="s">
        <v>8323</v>
      </c>
      <c r="R2844" t="s">
        <v>8324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58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t="s">
        <v>8323</v>
      </c>
      <c r="R2845" t="s">
        <v>8326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43.5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t="s">
        <v>8323</v>
      </c>
      <c r="R2846" t="s">
        <v>8326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3.5" x14ac:dyDescent="0.35">
      <c r="A2847">
        <v>848</v>
      </c>
      <c r="B2847" s="3" t="s">
        <v>849</v>
      </c>
      <c r="C2847" s="3" t="s">
        <v>4958</v>
      </c>
      <c r="D2847" s="6">
        <v>300</v>
      </c>
      <c r="E2847" s="9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t="s">
        <v>8327</v>
      </c>
      <c r="R2847" t="s">
        <v>8336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3.5" x14ac:dyDescent="0.35">
      <c r="A2848">
        <v>853</v>
      </c>
      <c r="B2848" s="3" t="s">
        <v>854</v>
      </c>
      <c r="C2848" s="3" t="s">
        <v>4963</v>
      </c>
      <c r="D2848" s="6">
        <v>300</v>
      </c>
      <c r="E2848" s="9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t="s">
        <v>8327</v>
      </c>
      <c r="R2848" t="s">
        <v>8336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29" x14ac:dyDescent="0.35">
      <c r="A2849">
        <v>1822</v>
      </c>
      <c r="B2849" s="3" t="s">
        <v>1823</v>
      </c>
      <c r="C2849" s="3" t="s">
        <v>5932</v>
      </c>
      <c r="D2849" s="6">
        <v>300</v>
      </c>
      <c r="E2849" s="9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t="s">
        <v>8327</v>
      </c>
      <c r="R2849" t="s">
        <v>8331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3.5" x14ac:dyDescent="0.35">
      <c r="A2850">
        <v>2112</v>
      </c>
      <c r="B2850" s="3" t="s">
        <v>2113</v>
      </c>
      <c r="C2850" s="3" t="s">
        <v>6222</v>
      </c>
      <c r="D2850" s="6">
        <v>300</v>
      </c>
      <c r="E2850" s="9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t="s">
        <v>8327</v>
      </c>
      <c r="R2850" t="s">
        <v>8328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3.5" x14ac:dyDescent="0.35">
      <c r="A2851">
        <v>2923</v>
      </c>
      <c r="B2851" s="3" t="s">
        <v>2923</v>
      </c>
      <c r="C2851" s="3" t="s">
        <v>7033</v>
      </c>
      <c r="D2851" s="6">
        <v>300</v>
      </c>
      <c r="E2851" s="9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t="s">
        <v>8323</v>
      </c>
      <c r="R2851" t="s">
        <v>8335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9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9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58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t="s">
        <v>8323</v>
      </c>
      <c r="R2860" t="s">
        <v>8326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58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t="s">
        <v>8323</v>
      </c>
      <c r="R2861" t="s">
        <v>8326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3.5" x14ac:dyDescent="0.3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t="s">
        <v>8313</v>
      </c>
      <c r="R2864" t="s">
        <v>8351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3.5" x14ac:dyDescent="0.3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t="s">
        <v>8323</v>
      </c>
      <c r="R2866" t="s">
        <v>8324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3.5" x14ac:dyDescent="0.3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t="s">
        <v>8327</v>
      </c>
      <c r="R2868" t="s">
        <v>8328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9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9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9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3.5" x14ac:dyDescent="0.3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t="s">
        <v>8308</v>
      </c>
      <c r="R2880" t="s">
        <v>8342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3.5" x14ac:dyDescent="0.3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t="s">
        <v>8316</v>
      </c>
      <c r="R2881" t="s">
        <v>8344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ref="P2882:P2945" si="226">IFERROR(ROUND(E2882/L2882,2),"No Backers")</f>
        <v>45</v>
      </c>
      <c r="Q2882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9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si="226"/>
        <v>38.57</v>
      </c>
      <c r="Q2883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5" x14ac:dyDescent="0.3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t="s">
        <v>8308</v>
      </c>
      <c r="R2889" t="s">
        <v>8310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3.5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t="s">
        <v>8308</v>
      </c>
      <c r="R2890" t="s">
        <v>8318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3.5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t="s">
        <v>8323</v>
      </c>
      <c r="R2892" t="s">
        <v>8326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29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t="s">
        <v>8323</v>
      </c>
      <c r="R2893" t="s">
        <v>8326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43.5" x14ac:dyDescent="0.3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t="s">
        <v>8311</v>
      </c>
      <c r="R2894" t="s">
        <v>8356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3.5" x14ac:dyDescent="0.35">
      <c r="A2895">
        <v>94</v>
      </c>
      <c r="B2895" s="3" t="s">
        <v>96</v>
      </c>
      <c r="C2895" s="3" t="s">
        <v>4205</v>
      </c>
      <c r="D2895" s="6">
        <v>250</v>
      </c>
      <c r="E2895" s="9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t="s">
        <v>8321</v>
      </c>
      <c r="R2895" t="s">
        <v>8343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3.5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t="s">
        <v>8323</v>
      </c>
      <c r="R2901" t="s">
        <v>8326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43.5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9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t="s">
        <v>8323</v>
      </c>
      <c r="R2902" t="s">
        <v>8326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3.5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t="s">
        <v>8321</v>
      </c>
      <c r="R2903" t="s">
        <v>8339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3.5" x14ac:dyDescent="0.3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t="s">
        <v>8319</v>
      </c>
      <c r="R2904" t="s">
        <v>8345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43.5" x14ac:dyDescent="0.3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t="s">
        <v>8308</v>
      </c>
      <c r="R2905" t="s">
        <v>8310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43.5" x14ac:dyDescent="0.3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t="s">
        <v>8346</v>
      </c>
      <c r="R2906" t="s">
        <v>8347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43.5" x14ac:dyDescent="0.3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t="s">
        <v>8321</v>
      </c>
      <c r="R2907" t="s">
        <v>8325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3.5" x14ac:dyDescent="0.3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t="s">
        <v>8323</v>
      </c>
      <c r="R2908" t="s">
        <v>8326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58" x14ac:dyDescent="0.3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t="s">
        <v>8308</v>
      </c>
      <c r="R2909" t="s">
        <v>8342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3.5" x14ac:dyDescent="0.3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t="s">
        <v>8321</v>
      </c>
      <c r="R2910" t="s">
        <v>8325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58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t="s">
        <v>8323</v>
      </c>
      <c r="R2911" t="s">
        <v>8326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3.5" x14ac:dyDescent="0.3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t="s">
        <v>8321</v>
      </c>
      <c r="R2912" t="s">
        <v>8325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43.5" x14ac:dyDescent="0.3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t="s">
        <v>8323</v>
      </c>
      <c r="R2913" t="s">
        <v>8335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3.5" x14ac:dyDescent="0.35">
      <c r="A2914">
        <v>3336</v>
      </c>
      <c r="B2914" s="3" t="s">
        <v>3336</v>
      </c>
      <c r="C2914" s="3" t="s">
        <v>7446</v>
      </c>
      <c r="D2914" s="6">
        <v>250</v>
      </c>
      <c r="E2914" s="9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t="s">
        <v>8323</v>
      </c>
      <c r="R2914" t="s">
        <v>8326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43.5" x14ac:dyDescent="0.35">
      <c r="A2915">
        <v>3442</v>
      </c>
      <c r="B2915" s="3" t="s">
        <v>3441</v>
      </c>
      <c r="C2915" s="3" t="s">
        <v>7552</v>
      </c>
      <c r="D2915" s="6">
        <v>250</v>
      </c>
      <c r="E2915" s="9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t="s">
        <v>8323</v>
      </c>
      <c r="R2915" t="s">
        <v>8326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58" x14ac:dyDescent="0.35">
      <c r="A2916">
        <v>3660</v>
      </c>
      <c r="B2916" s="3" t="s">
        <v>3657</v>
      </c>
      <c r="C2916" s="3" t="s">
        <v>7770</v>
      </c>
      <c r="D2916" s="6">
        <v>250</v>
      </c>
      <c r="E2916" s="9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t="s">
        <v>8323</v>
      </c>
      <c r="R2916" t="s">
        <v>8326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3.5" x14ac:dyDescent="0.3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t="s">
        <v>8311</v>
      </c>
      <c r="R2919" t="s">
        <v>8348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43.5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t="s">
        <v>8327</v>
      </c>
      <c r="R2920" t="s">
        <v>8354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9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9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9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3.5" x14ac:dyDescent="0.3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t="s">
        <v>8323</v>
      </c>
      <c r="R2939" t="s">
        <v>8326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3.5" x14ac:dyDescent="0.35">
      <c r="A2940">
        <v>3830</v>
      </c>
      <c r="B2940" s="3" t="s">
        <v>3827</v>
      </c>
      <c r="C2940" s="3" t="s">
        <v>7939</v>
      </c>
      <c r="D2940" s="6">
        <v>100</v>
      </c>
      <c r="E2940" s="9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t="s">
        <v>8323</v>
      </c>
      <c r="R2940" t="s">
        <v>8326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43.5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t="s">
        <v>8311</v>
      </c>
      <c r="R2941" t="s">
        <v>8349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58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t="s">
        <v>8308</v>
      </c>
      <c r="R2942" t="s">
        <v>8342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ref="P2946:P3009" si="231">IFERROR(ROUND(E2946/L2946,2),"No Backers")</f>
        <v>72</v>
      </c>
      <c r="Q2946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43.5" x14ac:dyDescent="0.3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t="s">
        <v>8316</v>
      </c>
      <c r="R2951" t="s">
        <v>8344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72.5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t="s">
        <v>8308</v>
      </c>
      <c r="R2953" t="s">
        <v>8310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3.5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t="s">
        <v>8319</v>
      </c>
      <c r="R2956" t="s">
        <v>8357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43.5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t="s">
        <v>8327</v>
      </c>
      <c r="R2957" t="s">
        <v>8354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58" x14ac:dyDescent="0.3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t="s">
        <v>8308</v>
      </c>
      <c r="R2958" t="s">
        <v>8310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58" x14ac:dyDescent="0.3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t="s">
        <v>8311</v>
      </c>
      <c r="R2960" t="s">
        <v>8349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29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t="s">
        <v>8313</v>
      </c>
      <c r="R2961" t="s">
        <v>8351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58" x14ac:dyDescent="0.3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t="s">
        <v>8327</v>
      </c>
      <c r="R2962" t="s">
        <v>8328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43.5" x14ac:dyDescent="0.35">
      <c r="A2963">
        <v>83</v>
      </c>
      <c r="B2963" s="3" t="s">
        <v>85</v>
      </c>
      <c r="C2963" s="3" t="s">
        <v>4194</v>
      </c>
      <c r="D2963" s="6">
        <v>200</v>
      </c>
      <c r="E2963" s="9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t="s">
        <v>8321</v>
      </c>
      <c r="R2963" t="s">
        <v>8343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29" x14ac:dyDescent="0.3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t="s">
        <v>8323</v>
      </c>
      <c r="R2966" t="s">
        <v>8326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3.5" x14ac:dyDescent="0.3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t="s">
        <v>8319</v>
      </c>
      <c r="R2967" t="s">
        <v>8345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3.5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t="s">
        <v>8323</v>
      </c>
      <c r="R2969" t="s">
        <v>8326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3.5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9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t="s">
        <v>8323</v>
      </c>
      <c r="R2970" t="s">
        <v>8326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58" x14ac:dyDescent="0.3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t="s">
        <v>8311</v>
      </c>
      <c r="R2971" t="s">
        <v>8348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43.5" x14ac:dyDescent="0.3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t="s">
        <v>8323</v>
      </c>
      <c r="R2972" t="s">
        <v>8326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29" x14ac:dyDescent="0.3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t="s">
        <v>8308</v>
      </c>
      <c r="R2973" t="s">
        <v>8342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43.5" x14ac:dyDescent="0.3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t="s">
        <v>8323</v>
      </c>
      <c r="R2974" t="s">
        <v>8324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3.5" x14ac:dyDescent="0.3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t="s">
        <v>8327</v>
      </c>
      <c r="R2975" t="s">
        <v>8328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29" x14ac:dyDescent="0.3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t="s">
        <v>8321</v>
      </c>
      <c r="R2976" t="s">
        <v>8325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43.5" x14ac:dyDescent="0.35">
      <c r="A2977">
        <v>1363</v>
      </c>
      <c r="B2977" s="3" t="s">
        <v>1364</v>
      </c>
      <c r="C2977" s="3" t="s">
        <v>5473</v>
      </c>
      <c r="D2977" s="6">
        <v>200</v>
      </c>
      <c r="E2977" s="9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t="s">
        <v>8311</v>
      </c>
      <c r="R2977" t="s">
        <v>8333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43.5" x14ac:dyDescent="0.35">
      <c r="A2978">
        <v>3415</v>
      </c>
      <c r="B2978" s="3" t="s">
        <v>3414</v>
      </c>
      <c r="C2978" s="3" t="s">
        <v>7525</v>
      </c>
      <c r="D2978" s="6">
        <v>200</v>
      </c>
      <c r="E2978" s="9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t="s">
        <v>8323</v>
      </c>
      <c r="R2978" t="s">
        <v>8326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29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t="s">
        <v>8323</v>
      </c>
      <c r="R2983" t="s">
        <v>8326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43.5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9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t="s">
        <v>8323</v>
      </c>
      <c r="R2984" t="s">
        <v>8326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43.5" x14ac:dyDescent="0.3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t="s">
        <v>8308</v>
      </c>
      <c r="R2994" t="s">
        <v>8342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29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t="s">
        <v>8321</v>
      </c>
      <c r="R2996" t="s">
        <v>8325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29" x14ac:dyDescent="0.35">
      <c r="A2997">
        <v>2167</v>
      </c>
      <c r="B2997" s="3" t="s">
        <v>2168</v>
      </c>
      <c r="C2997" s="3" t="s">
        <v>6277</v>
      </c>
      <c r="D2997" s="6">
        <v>150</v>
      </c>
      <c r="E2997" s="9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t="s">
        <v>8327</v>
      </c>
      <c r="R2997" t="s">
        <v>8331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9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58" x14ac:dyDescent="0.3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t="s">
        <v>8323</v>
      </c>
      <c r="R3001" t="s">
        <v>8326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72.5" x14ac:dyDescent="0.3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t="s">
        <v>8311</v>
      </c>
      <c r="R3002" t="s">
        <v>8352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58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t="s">
        <v>8323</v>
      </c>
      <c r="R3003" t="s">
        <v>8324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29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t="s">
        <v>8308</v>
      </c>
      <c r="R3004" t="s">
        <v>8342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5" x14ac:dyDescent="0.3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t="s">
        <v>8327</v>
      </c>
      <c r="R3006" t="s">
        <v>8350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3.5" x14ac:dyDescent="0.3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t="s">
        <v>8311</v>
      </c>
      <c r="R3007" t="s">
        <v>8352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43.5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t="s">
        <v>8323</v>
      </c>
      <c r="R3008" t="s">
        <v>8326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58" x14ac:dyDescent="0.3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t="s">
        <v>8323</v>
      </c>
      <c r="R3009" t="s">
        <v>8326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3.5" x14ac:dyDescent="0.3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35">ROUND(E3010/D3010*100,0)</f>
        <v>34</v>
      </c>
      <c r="P3010">
        <f t="shared" ref="P3010:P3073" si="236">IFERROR(ROUND(E3010/L3010,2),"No Backers")</f>
        <v>28.33</v>
      </c>
      <c r="Q3010" t="s">
        <v>8313</v>
      </c>
      <c r="R3010" t="s">
        <v>8355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43.5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>
        <f t="shared" si="236"/>
        <v>27.5</v>
      </c>
      <c r="Q3011" t="s">
        <v>8323</v>
      </c>
      <c r="R3011" t="s">
        <v>8326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5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t="s">
        <v>8316</v>
      </c>
      <c r="R3012" t="s">
        <v>8334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5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t="s">
        <v>8327</v>
      </c>
      <c r="R3014" t="s">
        <v>8350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3.5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t="s">
        <v>8327</v>
      </c>
      <c r="R3015" t="s">
        <v>8350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9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3.5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t="s">
        <v>8323</v>
      </c>
      <c r="R3019" t="s">
        <v>8326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58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9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t="s">
        <v>8327</v>
      </c>
      <c r="R3020" t="s">
        <v>8331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58" x14ac:dyDescent="0.3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t="s">
        <v>8319</v>
      </c>
      <c r="R3023" t="s">
        <v>8345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43.5" x14ac:dyDescent="0.3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t="s">
        <v>8319</v>
      </c>
      <c r="R3024" t="s">
        <v>8345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3.5" x14ac:dyDescent="0.3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t="s">
        <v>8311</v>
      </c>
      <c r="R3027" t="s">
        <v>8352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3.5" x14ac:dyDescent="0.3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t="s">
        <v>8321</v>
      </c>
      <c r="R3028" t="s">
        <v>8339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3.5" x14ac:dyDescent="0.3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t="s">
        <v>8311</v>
      </c>
      <c r="R3029" t="s">
        <v>8356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58" x14ac:dyDescent="0.3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t="s">
        <v>8327</v>
      </c>
      <c r="R3030" t="s">
        <v>8330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3.5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t="s">
        <v>8319</v>
      </c>
      <c r="R3034" t="s">
        <v>8345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t="s">
        <v>8311</v>
      </c>
      <c r="R3035" t="s">
        <v>8348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3.5" x14ac:dyDescent="0.3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t="s">
        <v>8323</v>
      </c>
      <c r="R3038" t="s">
        <v>8324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43.5" x14ac:dyDescent="0.3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t="s">
        <v>8321</v>
      </c>
      <c r="R3039" t="s">
        <v>8339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3.5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t="s">
        <v>8323</v>
      </c>
      <c r="R3047" t="s">
        <v>8326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43.5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t="s">
        <v>8323</v>
      </c>
      <c r="R3048" t="s">
        <v>8326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43.5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t="s">
        <v>8323</v>
      </c>
      <c r="R3049" t="s">
        <v>8326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43.5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t="s">
        <v>8323</v>
      </c>
      <c r="R3050" t="s">
        <v>8326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58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t="s">
        <v>8308</v>
      </c>
      <c r="R3052" t="s">
        <v>8340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43.5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t="s">
        <v>8327</v>
      </c>
      <c r="R3053" t="s">
        <v>8354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29" x14ac:dyDescent="0.3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t="s">
        <v>8323</v>
      </c>
      <c r="R3057" t="s">
        <v>8326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43.5" x14ac:dyDescent="0.3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t="s">
        <v>8321</v>
      </c>
      <c r="R3058" t="s">
        <v>8325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43.5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t="s">
        <v>8316</v>
      </c>
      <c r="R3059" t="s">
        <v>8334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29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t="s">
        <v>8323</v>
      </c>
      <c r="R3060" t="s">
        <v>8326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43.5" x14ac:dyDescent="0.3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t="s">
        <v>8323</v>
      </c>
      <c r="R3061" t="s">
        <v>8335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9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3.5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t="s">
        <v>8323</v>
      </c>
      <c r="R3063" t="s">
        <v>8324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29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t="s">
        <v>8316</v>
      </c>
      <c r="R3064" t="s">
        <v>8334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43.5" x14ac:dyDescent="0.3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t="s">
        <v>8323</v>
      </c>
      <c r="R3065" t="s">
        <v>8324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3.5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t="s">
        <v>8308</v>
      </c>
      <c r="R3066" t="s">
        <v>8310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3.5" x14ac:dyDescent="0.3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t="s">
        <v>8316</v>
      </c>
      <c r="R3068" t="s">
        <v>8344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43.5" x14ac:dyDescent="0.3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t="s">
        <v>8316</v>
      </c>
      <c r="R3069" t="s">
        <v>8344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43.5" x14ac:dyDescent="0.3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t="s">
        <v>8323</v>
      </c>
      <c r="R3070" t="s">
        <v>8324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3.5" x14ac:dyDescent="0.3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t="s">
        <v>8323</v>
      </c>
      <c r="R3071" t="s">
        <v>8326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3.5" x14ac:dyDescent="0.3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t="s">
        <v>8323</v>
      </c>
      <c r="R3072" t="s">
        <v>8326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58" x14ac:dyDescent="0.3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t="s">
        <v>8327</v>
      </c>
      <c r="R3073" t="s">
        <v>8328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58" x14ac:dyDescent="0.3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240">ROUND(E3074/D3074*100,0)</f>
        <v>5</v>
      </c>
      <c r="P3074">
        <f t="shared" ref="P3074:P3137" si="241">IFERROR(ROUND(E3074/L3074,2),"No Backers")</f>
        <v>62.5</v>
      </c>
      <c r="Q3074" t="s">
        <v>8321</v>
      </c>
      <c r="R3074" t="s">
        <v>8339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43.5" x14ac:dyDescent="0.3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40"/>
        <v>5</v>
      </c>
      <c r="P3075">
        <f t="shared" si="241"/>
        <v>41.67</v>
      </c>
      <c r="Q3075" t="s">
        <v>8311</v>
      </c>
      <c r="R3075" t="s">
        <v>8349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9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58" x14ac:dyDescent="0.3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t="s">
        <v>8323</v>
      </c>
      <c r="R3080" t="s">
        <v>8326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3.5" x14ac:dyDescent="0.3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t="s">
        <v>8319</v>
      </c>
      <c r="R3081" t="s">
        <v>8345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43.5" x14ac:dyDescent="0.3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t="s">
        <v>8327</v>
      </c>
      <c r="R3082" t="s">
        <v>8350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43.5" x14ac:dyDescent="0.3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t="s">
        <v>8308</v>
      </c>
      <c r="R3083" t="s">
        <v>8342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3.5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t="s">
        <v>8319</v>
      </c>
      <c r="R3084" t="s">
        <v>8320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3.5" x14ac:dyDescent="0.35">
      <c r="A3085">
        <v>2976</v>
      </c>
      <c r="B3085" s="3" t="s">
        <v>2976</v>
      </c>
      <c r="C3085" s="3" t="s">
        <v>7086</v>
      </c>
      <c r="D3085" s="6">
        <v>70</v>
      </c>
      <c r="E3085" s="9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t="s">
        <v>8323</v>
      </c>
      <c r="R3085" t="s">
        <v>8326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3.5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t="s">
        <v>8323</v>
      </c>
      <c r="R3088" t="s">
        <v>8335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43.5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t="s">
        <v>8327</v>
      </c>
      <c r="R3089" t="s">
        <v>8354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x14ac:dyDescent="0.3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t="s">
        <v>8323</v>
      </c>
      <c r="R3090" t="s">
        <v>8324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3.5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t="s">
        <v>8316</v>
      </c>
      <c r="R3092" t="s">
        <v>8334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58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t="s">
        <v>8308</v>
      </c>
      <c r="R3094" t="s">
        <v>8342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58" x14ac:dyDescent="0.3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t="s">
        <v>8323</v>
      </c>
      <c r="R3097" t="s">
        <v>8335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29" x14ac:dyDescent="0.3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t="s">
        <v>8311</v>
      </c>
      <c r="R3098" t="s">
        <v>8356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43.5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8323</v>
      </c>
      <c r="R3099" t="s">
        <v>8326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3.5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t="s">
        <v>8323</v>
      </c>
      <c r="R3100" t="s">
        <v>8326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43.5" x14ac:dyDescent="0.3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t="s">
        <v>8321</v>
      </c>
      <c r="R3101" t="s">
        <v>8325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3.5" x14ac:dyDescent="0.3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t="s">
        <v>8327</v>
      </c>
      <c r="R3102" t="s">
        <v>8330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29" x14ac:dyDescent="0.3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t="s">
        <v>8308</v>
      </c>
      <c r="R3105" t="s">
        <v>8342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43.5" x14ac:dyDescent="0.3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t="s">
        <v>8319</v>
      </c>
      <c r="R3106" t="s">
        <v>8320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3.5" x14ac:dyDescent="0.3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t="s">
        <v>8308</v>
      </c>
      <c r="R3108" t="s">
        <v>8310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43.5" x14ac:dyDescent="0.3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t="s">
        <v>8308</v>
      </c>
      <c r="R3109" t="s">
        <v>8342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58" x14ac:dyDescent="0.3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t="s">
        <v>8308</v>
      </c>
      <c r="R3110" t="s">
        <v>8315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72.5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t="s">
        <v>8308</v>
      </c>
      <c r="R3111" t="s">
        <v>8310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43.5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t="s">
        <v>8308</v>
      </c>
      <c r="R3112" t="s">
        <v>8310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43.5" x14ac:dyDescent="0.35">
      <c r="A3113">
        <v>1380</v>
      </c>
      <c r="B3113" s="3" t="s">
        <v>1381</v>
      </c>
      <c r="C3113" s="3" t="s">
        <v>5490</v>
      </c>
      <c r="D3113" s="6">
        <v>25</v>
      </c>
      <c r="E3113" s="9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t="s">
        <v>8327</v>
      </c>
      <c r="R3113" t="s">
        <v>8331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3.5" x14ac:dyDescent="0.3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t="s">
        <v>8323</v>
      </c>
      <c r="R3116" t="s">
        <v>8324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43.5" x14ac:dyDescent="0.3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t="s">
        <v>8323</v>
      </c>
      <c r="R3117" t="s">
        <v>8326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43.5" x14ac:dyDescent="0.3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t="s">
        <v>8311</v>
      </c>
      <c r="R3118" t="s">
        <v>8352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43.5" x14ac:dyDescent="0.3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t="s">
        <v>8311</v>
      </c>
      <c r="R3119" t="s">
        <v>8356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3.5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t="s">
        <v>8327</v>
      </c>
      <c r="R3123" t="s">
        <v>8350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43.5" x14ac:dyDescent="0.3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t="s">
        <v>8323</v>
      </c>
      <c r="R3124" t="s">
        <v>8326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3.5" x14ac:dyDescent="0.35">
      <c r="A3126">
        <v>640</v>
      </c>
      <c r="B3126" s="3" t="s">
        <v>641</v>
      </c>
      <c r="C3126" s="3" t="s">
        <v>4750</v>
      </c>
      <c r="D3126" s="6">
        <v>70</v>
      </c>
      <c r="E3126" s="9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t="s">
        <v>8308</v>
      </c>
      <c r="R3126" t="s">
        <v>8310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3.5" x14ac:dyDescent="0.3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t="s">
        <v>8319</v>
      </c>
      <c r="R3127" t="s">
        <v>8345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43.5" x14ac:dyDescent="0.3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t="s">
        <v>8308</v>
      </c>
      <c r="R3128" t="s">
        <v>8310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43.5" x14ac:dyDescent="0.3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t="s">
        <v>8308</v>
      </c>
      <c r="R3129" t="s">
        <v>8342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43.5" x14ac:dyDescent="0.3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t="s">
        <v>8311</v>
      </c>
      <c r="R3130" t="s">
        <v>8348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3.5" x14ac:dyDescent="0.3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t="s">
        <v>8319</v>
      </c>
      <c r="R3131" t="s">
        <v>8345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x14ac:dyDescent="0.3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t="s">
        <v>8327</v>
      </c>
      <c r="R3132" t="s">
        <v>8350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3.5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t="s">
        <v>8319</v>
      </c>
      <c r="R3133" t="s">
        <v>8345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43.5" x14ac:dyDescent="0.3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t="s">
        <v>8323</v>
      </c>
      <c r="R3134" t="s">
        <v>8324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43.5" x14ac:dyDescent="0.3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t="s">
        <v>8321</v>
      </c>
      <c r="R3135" t="s">
        <v>8325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29" x14ac:dyDescent="0.3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t="s">
        <v>8308</v>
      </c>
      <c r="R3136" t="s">
        <v>8342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43.5" x14ac:dyDescent="0.3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t="s">
        <v>8311</v>
      </c>
      <c r="R3137" t="s">
        <v>8356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43.5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2</v>
      </c>
      <c r="P3138">
        <f t="shared" ref="P3138:P3201" si="246">IFERROR(ROUND(E3138/L3138,2),"No Backers")</f>
        <v>25</v>
      </c>
      <c r="Q3138" t="s">
        <v>8323</v>
      </c>
      <c r="R3138" t="s">
        <v>8326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3.5" x14ac:dyDescent="0.3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45"/>
        <v>3</v>
      </c>
      <c r="P3139">
        <f t="shared" si="246"/>
        <v>10</v>
      </c>
      <c r="Q3139" t="s">
        <v>8316</v>
      </c>
      <c r="R3139" t="s">
        <v>8334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5" x14ac:dyDescent="0.3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t="s">
        <v>8311</v>
      </c>
      <c r="R3140" t="s">
        <v>8349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43.5" x14ac:dyDescent="0.3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t="s">
        <v>8319</v>
      </c>
      <c r="R3141" t="s">
        <v>8345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3.5" x14ac:dyDescent="0.3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t="s">
        <v>8313</v>
      </c>
      <c r="R3142" t="s">
        <v>8355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58" x14ac:dyDescent="0.3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t="s">
        <v>8311</v>
      </c>
      <c r="R3143" t="s">
        <v>8348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x14ac:dyDescent="0.3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t="s">
        <v>8323</v>
      </c>
      <c r="R3144" t="s">
        <v>8326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43.5" x14ac:dyDescent="0.3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t="s">
        <v>8311</v>
      </c>
      <c r="R3145" t="s">
        <v>8352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3.5" x14ac:dyDescent="0.3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t="s">
        <v>8323</v>
      </c>
      <c r="R3147" t="s">
        <v>8326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43.5" x14ac:dyDescent="0.3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t="s">
        <v>8323</v>
      </c>
      <c r="R3148" t="s">
        <v>8326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43.5" x14ac:dyDescent="0.3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t="s">
        <v>8323</v>
      </c>
      <c r="R3149" t="s">
        <v>8335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29" x14ac:dyDescent="0.3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t="s">
        <v>8323</v>
      </c>
      <c r="R3150" t="s">
        <v>8326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3.5" x14ac:dyDescent="0.35">
      <c r="A3151">
        <v>3576</v>
      </c>
      <c r="B3151" s="3" t="s">
        <v>3575</v>
      </c>
      <c r="C3151" s="3" t="s">
        <v>7686</v>
      </c>
      <c r="D3151" s="6">
        <v>100</v>
      </c>
      <c r="E3151" s="9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t="s">
        <v>8323</v>
      </c>
      <c r="R3151" t="s">
        <v>8326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3.5" x14ac:dyDescent="0.3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t="s">
        <v>8323</v>
      </c>
      <c r="R3155" t="s">
        <v>8326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43.5" x14ac:dyDescent="0.3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t="s">
        <v>8323</v>
      </c>
      <c r="R3156" t="s">
        <v>8326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3.5" x14ac:dyDescent="0.3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t="s">
        <v>8323</v>
      </c>
      <c r="R3157" t="s">
        <v>8326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43.5" x14ac:dyDescent="0.3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t="s">
        <v>8313</v>
      </c>
      <c r="R3158" t="s">
        <v>8355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29" x14ac:dyDescent="0.3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t="s">
        <v>8311</v>
      </c>
      <c r="R3163" t="s">
        <v>8356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58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t="s">
        <v>8327</v>
      </c>
      <c r="R3164" t="s">
        <v>8350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43.5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t="s">
        <v>8308</v>
      </c>
      <c r="R3165" t="s">
        <v>8310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3.5" x14ac:dyDescent="0.3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t="s">
        <v>8323</v>
      </c>
      <c r="R3167" t="s">
        <v>8326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3.5" x14ac:dyDescent="0.3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t="s">
        <v>8327</v>
      </c>
      <c r="R3168" t="s">
        <v>8350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29" x14ac:dyDescent="0.3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t="s">
        <v>8316</v>
      </c>
      <c r="R3171" t="s">
        <v>8334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3.5" x14ac:dyDescent="0.3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t="s">
        <v>8308</v>
      </c>
      <c r="R3172" t="s">
        <v>8318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3.5" x14ac:dyDescent="0.3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t="s">
        <v>8316</v>
      </c>
      <c r="R3173" t="s">
        <v>8334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3.5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t="s">
        <v>8311</v>
      </c>
      <c r="R3174" t="s">
        <v>8349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3.5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t="s">
        <v>8319</v>
      </c>
      <c r="R3175" t="s">
        <v>8320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3.5" x14ac:dyDescent="0.3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t="s">
        <v>8327</v>
      </c>
      <c r="R3176" t="s">
        <v>8330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3.5" x14ac:dyDescent="0.3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t="s">
        <v>8308</v>
      </c>
      <c r="R3180" t="s">
        <v>8342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3.5" x14ac:dyDescent="0.3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t="s">
        <v>8321</v>
      </c>
      <c r="R3181" t="s">
        <v>8339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58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t="s">
        <v>8311</v>
      </c>
      <c r="R3184" t="s">
        <v>8349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43.5" x14ac:dyDescent="0.3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t="s">
        <v>8308</v>
      </c>
      <c r="R3185" t="s">
        <v>8342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58" x14ac:dyDescent="0.3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t="s">
        <v>8323</v>
      </c>
      <c r="R3187" t="s">
        <v>8326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43.5" x14ac:dyDescent="0.3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t="s">
        <v>8323</v>
      </c>
      <c r="R3188" t="s">
        <v>8326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29" x14ac:dyDescent="0.3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t="s">
        <v>8311</v>
      </c>
      <c r="R3193" t="s">
        <v>8348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43.5" x14ac:dyDescent="0.3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t="s">
        <v>8319</v>
      </c>
      <c r="R3195" t="s">
        <v>8357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43.5" x14ac:dyDescent="0.3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t="s">
        <v>8323</v>
      </c>
      <c r="R3196" t="s">
        <v>8324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3.5" x14ac:dyDescent="0.3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t="s">
        <v>8308</v>
      </c>
      <c r="R3198" t="s">
        <v>8310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58" x14ac:dyDescent="0.3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t="s">
        <v>8319</v>
      </c>
      <c r="R3199" t="s">
        <v>8345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43.5" x14ac:dyDescent="0.3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t="s">
        <v>8313</v>
      </c>
      <c r="R3200" t="s">
        <v>8351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58" x14ac:dyDescent="0.3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t="s">
        <v>8308</v>
      </c>
      <c r="R3201" t="s">
        <v>8342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3.5" x14ac:dyDescent="0.3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4</v>
      </c>
      <c r="P3202">
        <f t="shared" ref="P3202:P3265" si="251">IFERROR(ROUND(E3202/L3202,2),"No Backers")</f>
        <v>25</v>
      </c>
      <c r="Q3202" t="s">
        <v>8323</v>
      </c>
      <c r="R3202" t="s">
        <v>8326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43.5" x14ac:dyDescent="0.3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5</v>
      </c>
      <c r="P3203">
        <f t="shared" si="251"/>
        <v>18.75</v>
      </c>
      <c r="Q3203" t="s">
        <v>8323</v>
      </c>
      <c r="R3203" t="s">
        <v>8326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8" x14ac:dyDescent="0.35">
      <c r="A3204">
        <v>2794</v>
      </c>
      <c r="B3204" s="3" t="s">
        <v>2794</v>
      </c>
      <c r="C3204" s="3" t="s">
        <v>6904</v>
      </c>
      <c r="D3204" s="6">
        <v>50</v>
      </c>
      <c r="E3204" s="9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t="s">
        <v>8323</v>
      </c>
      <c r="R3204" t="s">
        <v>8326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3.5" x14ac:dyDescent="0.3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t="s">
        <v>8323</v>
      </c>
      <c r="R3209" t="s">
        <v>8324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43.5" x14ac:dyDescent="0.3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t="s">
        <v>8319</v>
      </c>
      <c r="R3210" t="s">
        <v>8345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58" x14ac:dyDescent="0.3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t="s">
        <v>8323</v>
      </c>
      <c r="R3211" t="s">
        <v>8326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3.5" x14ac:dyDescent="0.3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t="s">
        <v>8316</v>
      </c>
      <c r="R3213" t="s">
        <v>8334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3.5" x14ac:dyDescent="0.3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t="s">
        <v>8319</v>
      </c>
      <c r="R3214" t="s">
        <v>8345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43.5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t="s">
        <v>8327</v>
      </c>
      <c r="R3215" t="s">
        <v>8328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43.5" x14ac:dyDescent="0.3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t="s">
        <v>8321</v>
      </c>
      <c r="R3216" t="s">
        <v>8337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43.5" x14ac:dyDescent="0.3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t="s">
        <v>8323</v>
      </c>
      <c r="R3217" t="s">
        <v>8326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3.5" x14ac:dyDescent="0.35">
      <c r="A3219">
        <v>3675</v>
      </c>
      <c r="B3219" s="3" t="s">
        <v>3672</v>
      </c>
      <c r="C3219" s="3" t="s">
        <v>7785</v>
      </c>
      <c r="D3219" s="6">
        <v>50</v>
      </c>
      <c r="E3219" s="9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t="s">
        <v>8323</v>
      </c>
      <c r="R3219" t="s">
        <v>8326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3.5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t="s">
        <v>8308</v>
      </c>
      <c r="R3222" t="s">
        <v>8342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58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t="s">
        <v>8308</v>
      </c>
      <c r="R3223" t="s">
        <v>8342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29" x14ac:dyDescent="0.3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t="s">
        <v>8319</v>
      </c>
      <c r="R3225" t="s">
        <v>8357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3.5" x14ac:dyDescent="0.3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43.5" x14ac:dyDescent="0.3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t="s">
        <v>8327</v>
      </c>
      <c r="R3227" t="s">
        <v>8350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3.5" x14ac:dyDescent="0.3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t="s">
        <v>8308</v>
      </c>
      <c r="R3229" t="s">
        <v>8310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58" x14ac:dyDescent="0.3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t="s">
        <v>8323</v>
      </c>
      <c r="R3230" t="s">
        <v>8326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3.5" x14ac:dyDescent="0.35">
      <c r="A3231">
        <v>3840</v>
      </c>
      <c r="B3231" s="3" t="s">
        <v>3837</v>
      </c>
      <c r="C3231" s="3" t="s">
        <v>7949</v>
      </c>
      <c r="D3231" s="6">
        <v>1</v>
      </c>
      <c r="E3231" s="9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t="s">
        <v>8323</v>
      </c>
      <c r="R3231" t="s">
        <v>8326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9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3.5" x14ac:dyDescent="0.3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t="s">
        <v>8308</v>
      </c>
      <c r="R3235" t="s">
        <v>8342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29" x14ac:dyDescent="0.3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t="s">
        <v>8308</v>
      </c>
      <c r="R3236" t="s">
        <v>8310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58" x14ac:dyDescent="0.3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t="s">
        <v>8321</v>
      </c>
      <c r="R3237" t="s">
        <v>8339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58" x14ac:dyDescent="0.3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t="s">
        <v>8323</v>
      </c>
      <c r="R3240" t="s">
        <v>8326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43.5" x14ac:dyDescent="0.3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t="s">
        <v>8323</v>
      </c>
      <c r="R3241" t="s">
        <v>8326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58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t="s">
        <v>8308</v>
      </c>
      <c r="R3242" t="s">
        <v>8342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58" x14ac:dyDescent="0.3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t="s">
        <v>8323</v>
      </c>
      <c r="R3243" t="s">
        <v>8326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29" x14ac:dyDescent="0.3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t="s">
        <v>8313</v>
      </c>
      <c r="R3244" t="s">
        <v>8355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43.5" x14ac:dyDescent="0.3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t="s">
        <v>8308</v>
      </c>
      <c r="R3245" t="s">
        <v>8318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58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t="s">
        <v>8323</v>
      </c>
      <c r="R3249" t="s">
        <v>8324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3.5" x14ac:dyDescent="0.3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t="s">
        <v>8308</v>
      </c>
      <c r="R3250" t="s">
        <v>8342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43.5" x14ac:dyDescent="0.3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t="s">
        <v>8316</v>
      </c>
      <c r="R3251" t="s">
        <v>8334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3.5" x14ac:dyDescent="0.3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t="s">
        <v>8308</v>
      </c>
      <c r="R3253" t="s">
        <v>8342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3.5" x14ac:dyDescent="0.3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t="s">
        <v>8323</v>
      </c>
      <c r="R3254" t="s">
        <v>8326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43.5" x14ac:dyDescent="0.3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t="s">
        <v>8311</v>
      </c>
      <c r="R3255" t="s">
        <v>8349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3.5" x14ac:dyDescent="0.3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t="s">
        <v>8308</v>
      </c>
      <c r="R3256" t="s">
        <v>8342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3.5" x14ac:dyDescent="0.3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t="s">
        <v>8311</v>
      </c>
      <c r="R3258" t="s">
        <v>8348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3.5" x14ac:dyDescent="0.3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t="s">
        <v>8308</v>
      </c>
      <c r="R3264" t="s">
        <v>8342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3.5" x14ac:dyDescent="0.3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t="s">
        <v>8321</v>
      </c>
      <c r="R3265" t="s">
        <v>8339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ref="P3266:P3329" si="256">IFERROR(ROUND(E3266/L3266,2),"No Backers")</f>
        <v>52</v>
      </c>
      <c r="Q3266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3.5" x14ac:dyDescent="0.3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55"/>
        <v>0</v>
      </c>
      <c r="P3267">
        <f t="shared" si="256"/>
        <v>8.5</v>
      </c>
      <c r="Q3267" t="s">
        <v>8308</v>
      </c>
      <c r="R3267" t="s">
        <v>8315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5" x14ac:dyDescent="0.3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t="s">
        <v>8316</v>
      </c>
      <c r="R3268" t="s">
        <v>8334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43.5" x14ac:dyDescent="0.3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t="s">
        <v>8316</v>
      </c>
      <c r="R3269" t="s">
        <v>8344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3.5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t="s">
        <v>8319</v>
      </c>
      <c r="R3270" t="s">
        <v>8345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43.5" x14ac:dyDescent="0.3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t="s">
        <v>8321</v>
      </c>
      <c r="R3271" t="s">
        <v>8339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43.5" x14ac:dyDescent="0.3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t="s">
        <v>8327</v>
      </c>
      <c r="R3272" t="s">
        <v>8330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43.5" x14ac:dyDescent="0.3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t="s">
        <v>8313</v>
      </c>
      <c r="R3273" t="s">
        <v>8353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58" x14ac:dyDescent="0.3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t="s">
        <v>8321</v>
      </c>
      <c r="R3274" t="s">
        <v>8325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29" x14ac:dyDescent="0.3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t="s">
        <v>8308</v>
      </c>
      <c r="R3276" t="s">
        <v>8342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43.5" x14ac:dyDescent="0.3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t="s">
        <v>8321</v>
      </c>
      <c r="R3277" t="s">
        <v>8339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58" x14ac:dyDescent="0.3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t="s">
        <v>8308</v>
      </c>
      <c r="R3278" t="s">
        <v>8342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43.5" x14ac:dyDescent="0.3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t="s">
        <v>8308</v>
      </c>
      <c r="R3279" t="s">
        <v>8342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3.5" x14ac:dyDescent="0.3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t="s">
        <v>8308</v>
      </c>
      <c r="R3280" t="s">
        <v>8318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58" x14ac:dyDescent="0.3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t="s">
        <v>8327</v>
      </c>
      <c r="R3281" t="s">
        <v>8350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43.5" x14ac:dyDescent="0.3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t="s">
        <v>8316</v>
      </c>
      <c r="R3282" t="s">
        <v>8334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3.5" x14ac:dyDescent="0.3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t="s">
        <v>8319</v>
      </c>
      <c r="R3283" t="s">
        <v>8345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58" x14ac:dyDescent="0.3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t="s">
        <v>8319</v>
      </c>
      <c r="R3284" t="s">
        <v>8345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58" x14ac:dyDescent="0.3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t="s">
        <v>8323</v>
      </c>
      <c r="R3285" t="s">
        <v>8324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29" x14ac:dyDescent="0.3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t="s">
        <v>8321</v>
      </c>
      <c r="R3286" t="s">
        <v>8325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29" x14ac:dyDescent="0.3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t="s">
        <v>8313</v>
      </c>
      <c r="R3287" t="s">
        <v>8355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3.5" x14ac:dyDescent="0.3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t="s">
        <v>8319</v>
      </c>
      <c r="R3288" t="s">
        <v>8345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3.5" x14ac:dyDescent="0.3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t="s">
        <v>8323</v>
      </c>
      <c r="R3289" t="s">
        <v>8324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x14ac:dyDescent="0.3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t="s">
        <v>8321</v>
      </c>
      <c r="R3290" t="s">
        <v>8325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43.5" x14ac:dyDescent="0.3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t="s">
        <v>8319</v>
      </c>
      <c r="R3291" t="s">
        <v>8345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29" x14ac:dyDescent="0.3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t="s">
        <v>8319</v>
      </c>
      <c r="R3292" t="s">
        <v>8345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43.5" x14ac:dyDescent="0.3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t="s">
        <v>8311</v>
      </c>
      <c r="R3293" t="s">
        <v>8352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72.5" x14ac:dyDescent="0.3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t="s">
        <v>8323</v>
      </c>
      <c r="R3294" t="s">
        <v>8326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43.5" x14ac:dyDescent="0.3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t="s">
        <v>8346</v>
      </c>
      <c r="R3295" t="s">
        <v>8347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3.5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t="s">
        <v>8313</v>
      </c>
      <c r="R3296" t="s">
        <v>8353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58" x14ac:dyDescent="0.3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t="s">
        <v>8323</v>
      </c>
      <c r="R3297" t="s">
        <v>8335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58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t="s">
        <v>8323</v>
      </c>
      <c r="R3298" t="s">
        <v>8326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43.5" x14ac:dyDescent="0.3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t="s">
        <v>8327</v>
      </c>
      <c r="R3299" t="s">
        <v>8350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58" x14ac:dyDescent="0.3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t="s">
        <v>8327</v>
      </c>
      <c r="R3300" t="s">
        <v>8330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3.5" x14ac:dyDescent="0.3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t="s">
        <v>8321</v>
      </c>
      <c r="R3301" t="s">
        <v>8339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58" x14ac:dyDescent="0.3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t="s">
        <v>8311</v>
      </c>
      <c r="R3302" t="s">
        <v>8352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3.5" x14ac:dyDescent="0.3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t="s">
        <v>8321</v>
      </c>
      <c r="R3304" t="s">
        <v>8339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58" x14ac:dyDescent="0.3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t="s">
        <v>8316</v>
      </c>
      <c r="R3305" t="s">
        <v>8344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58" x14ac:dyDescent="0.3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t="s">
        <v>8323</v>
      </c>
      <c r="R3306" t="s">
        <v>8326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58" x14ac:dyDescent="0.3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t="s">
        <v>8316</v>
      </c>
      <c r="R3307" t="s">
        <v>8334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58" x14ac:dyDescent="0.3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t="s">
        <v>8319</v>
      </c>
      <c r="R3312" t="s">
        <v>8345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58" x14ac:dyDescent="0.3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t="s">
        <v>8316</v>
      </c>
      <c r="R3314" t="s">
        <v>8334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43.5" x14ac:dyDescent="0.3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t="s">
        <v>8316</v>
      </c>
      <c r="R3315" t="s">
        <v>8334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58" x14ac:dyDescent="0.3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t="s">
        <v>8323</v>
      </c>
      <c r="R3316" t="s">
        <v>8326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3.5" x14ac:dyDescent="0.3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t="s">
        <v>8323</v>
      </c>
      <c r="R3317" t="s">
        <v>8326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43.5" x14ac:dyDescent="0.3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t="s">
        <v>8311</v>
      </c>
      <c r="R3318" t="s">
        <v>8356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29" x14ac:dyDescent="0.3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t="s">
        <v>8327</v>
      </c>
      <c r="R3319" t="s">
        <v>8350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43.5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t="s">
        <v>8323</v>
      </c>
      <c r="R3320" t="s">
        <v>8326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3.5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t="s">
        <v>8323</v>
      </c>
      <c r="R3321" t="s">
        <v>8326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43.5" x14ac:dyDescent="0.3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t="s">
        <v>8327</v>
      </c>
      <c r="R3322" t="s">
        <v>8350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43.5" x14ac:dyDescent="0.3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t="s">
        <v>8321</v>
      </c>
      <c r="R3323" t="s">
        <v>8339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58" x14ac:dyDescent="0.3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t="s">
        <v>8323</v>
      </c>
      <c r="R3324" t="s">
        <v>8326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29" x14ac:dyDescent="0.3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t="s">
        <v>8316</v>
      </c>
      <c r="R3325" t="s">
        <v>8334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43.5" x14ac:dyDescent="0.3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t="s">
        <v>8311</v>
      </c>
      <c r="R3326" t="s">
        <v>8348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58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t="s">
        <v>8316</v>
      </c>
      <c r="R3327" t="s">
        <v>8334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58" x14ac:dyDescent="0.3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t="s">
        <v>8308</v>
      </c>
      <c r="R3329" t="s">
        <v>8318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58" x14ac:dyDescent="0.3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ref="P3330:P3393" si="261">IFERROR(ROUND(E3330/L3330,2),"No Backers")</f>
        <v>10.5</v>
      </c>
      <c r="Q3330" t="s">
        <v>8319</v>
      </c>
      <c r="R3330" t="s">
        <v>8345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5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t="s">
        <v>8323</v>
      </c>
      <c r="R3332" t="s">
        <v>8326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58" x14ac:dyDescent="0.3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t="s">
        <v>8323</v>
      </c>
      <c r="R3333" t="s">
        <v>8324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43.5" x14ac:dyDescent="0.3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t="s">
        <v>8313</v>
      </c>
      <c r="R3334" t="s">
        <v>8314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43.5" x14ac:dyDescent="0.3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t="s">
        <v>8321</v>
      </c>
      <c r="R3335" t="s">
        <v>8337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58" x14ac:dyDescent="0.3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t="s">
        <v>8323</v>
      </c>
      <c r="R3336" t="s">
        <v>8324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3.5" x14ac:dyDescent="0.3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t="s">
        <v>8313</v>
      </c>
      <c r="R3337" t="s">
        <v>8314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3.5" x14ac:dyDescent="0.3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t="s">
        <v>8319</v>
      </c>
      <c r="R3339" t="s">
        <v>8345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3.5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t="s">
        <v>8327</v>
      </c>
      <c r="R3340" t="s">
        <v>8350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3.5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t="s">
        <v>8313</v>
      </c>
      <c r="R3341" t="s">
        <v>8314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3.5" x14ac:dyDescent="0.3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t="s">
        <v>8323</v>
      </c>
      <c r="R3342" t="s">
        <v>8326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43.5" x14ac:dyDescent="0.3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t="s">
        <v>8327</v>
      </c>
      <c r="R3343" t="s">
        <v>8350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x14ac:dyDescent="0.3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t="s">
        <v>8323</v>
      </c>
      <c r="R3344" t="s">
        <v>8326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43.5" x14ac:dyDescent="0.3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t="s">
        <v>8321</v>
      </c>
      <c r="R3345" t="s">
        <v>8337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29" x14ac:dyDescent="0.3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t="s">
        <v>8323</v>
      </c>
      <c r="R3346" t="s">
        <v>8335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3.5" x14ac:dyDescent="0.3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t="s">
        <v>8319</v>
      </c>
      <c r="R3351" t="s">
        <v>8345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43.5" x14ac:dyDescent="0.3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t="s">
        <v>8316</v>
      </c>
      <c r="R3352" t="s">
        <v>8344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29" x14ac:dyDescent="0.3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t="s">
        <v>8311</v>
      </c>
      <c r="R3353" t="s">
        <v>8356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43.5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t="s">
        <v>8308</v>
      </c>
      <c r="R3354" t="s">
        <v>8315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29" x14ac:dyDescent="0.3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t="s">
        <v>8319</v>
      </c>
      <c r="R3355" t="s">
        <v>8345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58" x14ac:dyDescent="0.3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t="s">
        <v>8319</v>
      </c>
      <c r="R3356" t="s">
        <v>8345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29" x14ac:dyDescent="0.3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t="s">
        <v>8323</v>
      </c>
      <c r="R3357" t="s">
        <v>8335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29" x14ac:dyDescent="0.3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t="s">
        <v>8311</v>
      </c>
      <c r="R3358" t="s">
        <v>8356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43.5" x14ac:dyDescent="0.3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t="s">
        <v>8319</v>
      </c>
      <c r="R3359" t="s">
        <v>8345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43.5" x14ac:dyDescent="0.3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t="s">
        <v>8308</v>
      </c>
      <c r="R3361" t="s">
        <v>8342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43.5" x14ac:dyDescent="0.3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t="s">
        <v>8327</v>
      </c>
      <c r="R3362" t="s">
        <v>8330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3.5" x14ac:dyDescent="0.3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t="s">
        <v>8323</v>
      </c>
      <c r="R3364" t="s">
        <v>8335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43.5" x14ac:dyDescent="0.3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t="s">
        <v>8313</v>
      </c>
      <c r="R3365" t="s">
        <v>8355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43.5" x14ac:dyDescent="0.3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t="s">
        <v>8316</v>
      </c>
      <c r="R3367" t="s">
        <v>8334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29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t="s">
        <v>8327</v>
      </c>
      <c r="R3368" t="s">
        <v>8330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58" x14ac:dyDescent="0.3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t="s">
        <v>8308</v>
      </c>
      <c r="R3373" t="s">
        <v>8342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58" x14ac:dyDescent="0.3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t="s">
        <v>8321</v>
      </c>
      <c r="R3374" t="s">
        <v>8339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43.5" x14ac:dyDescent="0.3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t="s">
        <v>8319</v>
      </c>
      <c r="R3376" t="s">
        <v>8345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58" x14ac:dyDescent="0.3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t="s">
        <v>8308</v>
      </c>
      <c r="R3377" t="s">
        <v>8342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43.5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t="s">
        <v>8319</v>
      </c>
      <c r="R3378" t="s">
        <v>8345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3.5" x14ac:dyDescent="0.3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t="s">
        <v>8319</v>
      </c>
      <c r="R3380" t="s">
        <v>8357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t="s">
        <v>8321</v>
      </c>
      <c r="R3381" t="s">
        <v>8339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58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t="s">
        <v>8311</v>
      </c>
      <c r="R3382" t="s">
        <v>8352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3.5" x14ac:dyDescent="0.3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t="s">
        <v>8327</v>
      </c>
      <c r="R3383" t="s">
        <v>8328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3.5" x14ac:dyDescent="0.3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t="s">
        <v>8327</v>
      </c>
      <c r="R3384" t="s">
        <v>8350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43.5" x14ac:dyDescent="0.3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t="s">
        <v>8323</v>
      </c>
      <c r="R3385" t="s">
        <v>8326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43.5" x14ac:dyDescent="0.3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t="s">
        <v>8323</v>
      </c>
      <c r="R3386" t="s">
        <v>8335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43.5" x14ac:dyDescent="0.35">
      <c r="A3387">
        <v>1755</v>
      </c>
      <c r="B3387" s="3" t="s">
        <v>1756</v>
      </c>
      <c r="C3387" s="3" t="s">
        <v>5865</v>
      </c>
      <c r="D3387" s="6">
        <v>25</v>
      </c>
      <c r="E3387" s="9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t="s">
        <v>8313</v>
      </c>
      <c r="R3387" t="s">
        <v>8314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3.5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t="s">
        <v>8323</v>
      </c>
      <c r="R3389" t="s">
        <v>8326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43.5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t="s">
        <v>8323</v>
      </c>
      <c r="R3390" t="s">
        <v>8326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43.5" x14ac:dyDescent="0.35">
      <c r="A3391">
        <v>2536</v>
      </c>
      <c r="B3391" s="3" t="s">
        <v>2536</v>
      </c>
      <c r="C3391" s="3" t="s">
        <v>6646</v>
      </c>
      <c r="D3391" s="6">
        <v>25</v>
      </c>
      <c r="E3391" s="9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t="s">
        <v>8327</v>
      </c>
      <c r="R3391" t="s">
        <v>8341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ref="P3394:P3457" si="266">IFERROR(ROUND(E3394/L3394,2),"No Backers")</f>
        <v>6.75</v>
      </c>
      <c r="Q3394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5" x14ac:dyDescent="0.3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t="s">
        <v>8323</v>
      </c>
      <c r="R3396" t="s">
        <v>8324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58" x14ac:dyDescent="0.3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t="s">
        <v>8316</v>
      </c>
      <c r="R3397" t="s">
        <v>8344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43.5" x14ac:dyDescent="0.3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t="s">
        <v>8323</v>
      </c>
      <c r="R3398" t="s">
        <v>8326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43.5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t="s">
        <v>8321</v>
      </c>
      <c r="R3399" t="s">
        <v>8339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x14ac:dyDescent="0.3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t="s">
        <v>8323</v>
      </c>
      <c r="R3400" t="s">
        <v>8324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29" x14ac:dyDescent="0.3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t="s">
        <v>8308</v>
      </c>
      <c r="R3401" t="s">
        <v>8342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43.5" x14ac:dyDescent="0.3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t="s">
        <v>8308</v>
      </c>
      <c r="R3402" t="s">
        <v>8310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43.5" x14ac:dyDescent="0.3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t="s">
        <v>8311</v>
      </c>
      <c r="R3403" t="s">
        <v>8348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43.5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t="s">
        <v>8319</v>
      </c>
      <c r="R3404" t="s">
        <v>8345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58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t="s">
        <v>8316</v>
      </c>
      <c r="R3405" t="s">
        <v>8334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58" x14ac:dyDescent="0.3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t="s">
        <v>8323</v>
      </c>
      <c r="R3406" t="s">
        <v>8326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43.5" x14ac:dyDescent="0.3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t="s">
        <v>8319</v>
      </c>
      <c r="R3407" t="s">
        <v>8345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43.5" x14ac:dyDescent="0.3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t="s">
        <v>8323</v>
      </c>
      <c r="R3408" t="s">
        <v>8326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43.5" x14ac:dyDescent="0.3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t="s">
        <v>8323</v>
      </c>
      <c r="R3409" t="s">
        <v>8324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43.5" x14ac:dyDescent="0.3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t="s">
        <v>8321</v>
      </c>
      <c r="R3410" t="s">
        <v>8339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3.5" x14ac:dyDescent="0.3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t="s">
        <v>8308</v>
      </c>
      <c r="R3411" t="s">
        <v>8342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43.5" x14ac:dyDescent="0.3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t="s">
        <v>8323</v>
      </c>
      <c r="R3412" t="s">
        <v>8326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43.5" x14ac:dyDescent="0.3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t="s">
        <v>8319</v>
      </c>
      <c r="R3413" t="s">
        <v>8345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29" x14ac:dyDescent="0.3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t="s">
        <v>8308</v>
      </c>
      <c r="R3414" t="s">
        <v>8342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43.5" x14ac:dyDescent="0.3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t="s">
        <v>8316</v>
      </c>
      <c r="R3415" t="s">
        <v>8334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58" x14ac:dyDescent="0.3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t="s">
        <v>8323</v>
      </c>
      <c r="R3416" t="s">
        <v>8326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29" x14ac:dyDescent="0.3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t="s">
        <v>8321</v>
      </c>
      <c r="R3417" t="s">
        <v>8339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3.5" x14ac:dyDescent="0.3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t="s">
        <v>8327</v>
      </c>
      <c r="R3418" t="s">
        <v>8350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t="s">
        <v>8313</v>
      </c>
      <c r="R3419" t="s">
        <v>8353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58" x14ac:dyDescent="0.3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t="s">
        <v>8316</v>
      </c>
      <c r="R3420" t="s">
        <v>8334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x14ac:dyDescent="0.3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t="s">
        <v>8323</v>
      </c>
      <c r="R3421" t="s">
        <v>8326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3.5" x14ac:dyDescent="0.3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t="s">
        <v>8308</v>
      </c>
      <c r="R3422" t="s">
        <v>8342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58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t="s">
        <v>8323</v>
      </c>
      <c r="R3423" t="s">
        <v>8326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3.5" x14ac:dyDescent="0.3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t="s">
        <v>8319</v>
      </c>
      <c r="R3424" t="s">
        <v>8345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3.5" x14ac:dyDescent="0.3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t="s">
        <v>8311</v>
      </c>
      <c r="R3425" t="s">
        <v>8356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3.5" x14ac:dyDescent="0.3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t="s">
        <v>8319</v>
      </c>
      <c r="R3426" t="s">
        <v>8345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43.5" x14ac:dyDescent="0.3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t="s">
        <v>8323</v>
      </c>
      <c r="R3427" t="s">
        <v>8326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58" x14ac:dyDescent="0.3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t="s">
        <v>8327</v>
      </c>
      <c r="R3428" t="s">
        <v>8354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29" x14ac:dyDescent="0.3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t="s">
        <v>8323</v>
      </c>
      <c r="R3429" t="s">
        <v>8326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43.5" x14ac:dyDescent="0.3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t="s">
        <v>8323</v>
      </c>
      <c r="R3430" t="s">
        <v>8326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43.5" x14ac:dyDescent="0.3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t="s">
        <v>8323</v>
      </c>
      <c r="R3431" t="s">
        <v>8335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43.5" x14ac:dyDescent="0.3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t="s">
        <v>8313</v>
      </c>
      <c r="R3432" t="s">
        <v>8314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43.5" x14ac:dyDescent="0.3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t="s">
        <v>8323</v>
      </c>
      <c r="R3433" t="s">
        <v>8324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58" x14ac:dyDescent="0.3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t="s">
        <v>8323</v>
      </c>
      <c r="R3434" t="s">
        <v>8326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3.5" x14ac:dyDescent="0.3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t="s">
        <v>8316</v>
      </c>
      <c r="R3435" t="s">
        <v>8334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29" x14ac:dyDescent="0.3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t="s">
        <v>8323</v>
      </c>
      <c r="R3436" t="s">
        <v>8335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43.5" x14ac:dyDescent="0.3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t="s">
        <v>8316</v>
      </c>
      <c r="R3437" t="s">
        <v>8334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58" x14ac:dyDescent="0.3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t="s">
        <v>8323</v>
      </c>
      <c r="R3438" t="s">
        <v>8324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43.5" x14ac:dyDescent="0.3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t="s">
        <v>8321</v>
      </c>
      <c r="R3439" t="s">
        <v>8339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58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t="s">
        <v>8323</v>
      </c>
      <c r="R3440" t="s">
        <v>8326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43.5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t="s">
        <v>8323</v>
      </c>
      <c r="R3441" t="s">
        <v>8326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58" x14ac:dyDescent="0.3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t="s">
        <v>8323</v>
      </c>
      <c r="R3442" t="s">
        <v>8324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29" x14ac:dyDescent="0.3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t="s">
        <v>8327</v>
      </c>
      <c r="R3443" t="s">
        <v>8330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3.5" x14ac:dyDescent="0.3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t="s">
        <v>8316</v>
      </c>
      <c r="R3444" t="s">
        <v>8344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43.5" x14ac:dyDescent="0.3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t="s">
        <v>8323</v>
      </c>
      <c r="R3445" t="s">
        <v>8326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29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t="s">
        <v>8327</v>
      </c>
      <c r="R3446" t="s">
        <v>8350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58" x14ac:dyDescent="0.3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t="s">
        <v>8323</v>
      </c>
      <c r="R3447" t="s">
        <v>8326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29" x14ac:dyDescent="0.3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t="s">
        <v>8323</v>
      </c>
      <c r="R3448" t="s">
        <v>8326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58" x14ac:dyDescent="0.3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t="s">
        <v>8311</v>
      </c>
      <c r="R3449" t="s">
        <v>8352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58" x14ac:dyDescent="0.3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t="s">
        <v>8319</v>
      </c>
      <c r="R3450" t="s">
        <v>8345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58" x14ac:dyDescent="0.3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t="s">
        <v>8316</v>
      </c>
      <c r="R3451" t="s">
        <v>8334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43.5" x14ac:dyDescent="0.3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t="s">
        <v>8323</v>
      </c>
      <c r="R3452" t="s">
        <v>8326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58" x14ac:dyDescent="0.3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t="s">
        <v>8323</v>
      </c>
      <c r="R3453" t="s">
        <v>8326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3.5" x14ac:dyDescent="0.3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t="s">
        <v>8323</v>
      </c>
      <c r="R3454" t="s">
        <v>8326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3.5" x14ac:dyDescent="0.3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t="s">
        <v>8321</v>
      </c>
      <c r="R3455" t="s">
        <v>8325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43.5" x14ac:dyDescent="0.3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t="s">
        <v>8323</v>
      </c>
      <c r="R3456" t="s">
        <v>8326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3.5" x14ac:dyDescent="0.3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t="s">
        <v>8323</v>
      </c>
      <c r="R3457" t="s">
        <v>8326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3.5" x14ac:dyDescent="0.3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ref="P3458:P3521" si="271">IFERROR(ROUND(E3458/L3458,2),"No Backers")</f>
        <v>10</v>
      </c>
      <c r="Q3458" t="s">
        <v>8308</v>
      </c>
      <c r="R3458" t="s">
        <v>8342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5" x14ac:dyDescent="0.3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t="s">
        <v>8316</v>
      </c>
      <c r="R3460" t="s">
        <v>8344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3.5" x14ac:dyDescent="0.3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t="s">
        <v>8308</v>
      </c>
      <c r="R3461" t="s">
        <v>8342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3.5" x14ac:dyDescent="0.3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t="s">
        <v>8327</v>
      </c>
      <c r="R3462" t="s">
        <v>8328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58" x14ac:dyDescent="0.3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t="s">
        <v>8313</v>
      </c>
      <c r="R3463" t="s">
        <v>8355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29" x14ac:dyDescent="0.3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t="s">
        <v>8323</v>
      </c>
      <c r="R3464" t="s">
        <v>8326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3.5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t="s">
        <v>8323</v>
      </c>
      <c r="R3471" t="s">
        <v>8326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58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t="s">
        <v>8316</v>
      </c>
      <c r="R3472" t="s">
        <v>8334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58" x14ac:dyDescent="0.3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t="s">
        <v>8313</v>
      </c>
      <c r="R3474" t="s">
        <v>8351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43.5" x14ac:dyDescent="0.3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t="s">
        <v>8311</v>
      </c>
      <c r="R3476" t="s">
        <v>8348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x14ac:dyDescent="0.3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t="s">
        <v>8311</v>
      </c>
      <c r="R3477" t="s">
        <v>8348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29" x14ac:dyDescent="0.3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t="s">
        <v>8323</v>
      </c>
      <c r="R3478" t="s">
        <v>8326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3.5" x14ac:dyDescent="0.3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t="s">
        <v>8311</v>
      </c>
      <c r="R3479" t="s">
        <v>8348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43.5" x14ac:dyDescent="0.3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t="s">
        <v>8311</v>
      </c>
      <c r="R3480" t="s">
        <v>8348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43.5" x14ac:dyDescent="0.3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t="s">
        <v>8346</v>
      </c>
      <c r="R3481" t="s">
        <v>8347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29" x14ac:dyDescent="0.3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t="s">
        <v>8308</v>
      </c>
      <c r="R3482" t="s">
        <v>8315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3.5" x14ac:dyDescent="0.3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t="s">
        <v>8308</v>
      </c>
      <c r="R3483" t="s">
        <v>8342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3.5" x14ac:dyDescent="0.3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t="s">
        <v>8313</v>
      </c>
      <c r="R3485" t="s">
        <v>8314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3.5" x14ac:dyDescent="0.3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t="s">
        <v>8323</v>
      </c>
      <c r="R3486" t="s">
        <v>8326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9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9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58" x14ac:dyDescent="0.3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t="s">
        <v>8308</v>
      </c>
      <c r="R3495" t="s">
        <v>8310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58" x14ac:dyDescent="0.3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t="s">
        <v>8323</v>
      </c>
      <c r="R3496" t="s">
        <v>8326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43.5" x14ac:dyDescent="0.3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t="s">
        <v>8321</v>
      </c>
      <c r="R3497" t="s">
        <v>8339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43.5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t="s">
        <v>8316</v>
      </c>
      <c r="R3498" t="s">
        <v>8334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43.5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t="s">
        <v>8316</v>
      </c>
      <c r="R3499" t="s">
        <v>8344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3.5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t="s">
        <v>8327</v>
      </c>
      <c r="R3500" t="s">
        <v>8330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43.5" x14ac:dyDescent="0.3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t="s">
        <v>8323</v>
      </c>
      <c r="R3501" t="s">
        <v>8326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29" x14ac:dyDescent="0.3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t="s">
        <v>8323</v>
      </c>
      <c r="R3502" t="s">
        <v>8324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29" x14ac:dyDescent="0.3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t="s">
        <v>8323</v>
      </c>
      <c r="R3503" t="s">
        <v>8326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3.5" x14ac:dyDescent="0.3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58" x14ac:dyDescent="0.3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t="s">
        <v>8319</v>
      </c>
      <c r="R3505" t="s">
        <v>8345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58" x14ac:dyDescent="0.3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43.5" x14ac:dyDescent="0.3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t="s">
        <v>8319</v>
      </c>
      <c r="R3507" t="s">
        <v>8345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58" x14ac:dyDescent="0.3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t="s">
        <v>8308</v>
      </c>
      <c r="R3508" t="s">
        <v>8318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3.5" x14ac:dyDescent="0.3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t="s">
        <v>8311</v>
      </c>
      <c r="R3509" t="s">
        <v>8352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29" x14ac:dyDescent="0.3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t="s">
        <v>8323</v>
      </c>
      <c r="R3510" t="s">
        <v>8326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43.5" x14ac:dyDescent="0.3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t="s">
        <v>8323</v>
      </c>
      <c r="R3511" t="s">
        <v>8324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3.5" x14ac:dyDescent="0.3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t="s">
        <v>8323</v>
      </c>
      <c r="R3512" t="s">
        <v>8324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58" x14ac:dyDescent="0.3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43.5" x14ac:dyDescent="0.3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t="s">
        <v>8316</v>
      </c>
      <c r="R3514" t="s">
        <v>8344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3.5" x14ac:dyDescent="0.3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t="s">
        <v>8316</v>
      </c>
      <c r="R3515" t="s">
        <v>8334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3.5" x14ac:dyDescent="0.3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t="s">
        <v>8323</v>
      </c>
      <c r="R3516" t="s">
        <v>8335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58" x14ac:dyDescent="0.3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t="s">
        <v>8308</v>
      </c>
      <c r="R3517" t="s">
        <v>8342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3.5" x14ac:dyDescent="0.3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t="s">
        <v>8321</v>
      </c>
      <c r="R3518" t="s">
        <v>8339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3.5" x14ac:dyDescent="0.3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t="s">
        <v>8321</v>
      </c>
      <c r="R3519" t="s">
        <v>8339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43.5" x14ac:dyDescent="0.3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t="s">
        <v>8311</v>
      </c>
      <c r="R3520" t="s">
        <v>8349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29" x14ac:dyDescent="0.3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t="s">
        <v>8323</v>
      </c>
      <c r="R3521" t="s">
        <v>8326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43.5" x14ac:dyDescent="0.3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ref="P3522:P3585" si="276">IFERROR(ROUND(E3522/L3522,2),"No Backers")</f>
        <v>3.33</v>
      </c>
      <c r="Q3522" t="s">
        <v>8316</v>
      </c>
      <c r="R3522" t="s">
        <v>8334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43.5" x14ac:dyDescent="0.3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75"/>
        <v>0</v>
      </c>
      <c r="P3523">
        <f t="shared" si="276"/>
        <v>5</v>
      </c>
      <c r="Q3523" t="s">
        <v>8327</v>
      </c>
      <c r="R3523" t="s">
        <v>8330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5" x14ac:dyDescent="0.3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t="s">
        <v>8321</v>
      </c>
      <c r="R3524" t="s">
        <v>8339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43.5" x14ac:dyDescent="0.3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t="s">
        <v>8308</v>
      </c>
      <c r="R3525" t="s">
        <v>8342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58" x14ac:dyDescent="0.3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t="s">
        <v>8308</v>
      </c>
      <c r="R3526" t="s">
        <v>8342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3.5" x14ac:dyDescent="0.3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t="s">
        <v>8308</v>
      </c>
      <c r="R3527" t="s">
        <v>8342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29" x14ac:dyDescent="0.3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t="s">
        <v>8319</v>
      </c>
      <c r="R3528" t="s">
        <v>8345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x14ac:dyDescent="0.3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t="s">
        <v>8323</v>
      </c>
      <c r="R3529" t="s">
        <v>8335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43.5" x14ac:dyDescent="0.3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t="s">
        <v>8321</v>
      </c>
      <c r="R3530" t="s">
        <v>8325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3.5" x14ac:dyDescent="0.3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t="s">
        <v>8323</v>
      </c>
      <c r="R3531" t="s">
        <v>8326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43.5" x14ac:dyDescent="0.3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t="s">
        <v>8323</v>
      </c>
      <c r="R3532" t="s">
        <v>8326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43.5" x14ac:dyDescent="0.3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t="s">
        <v>8321</v>
      </c>
      <c r="R3533" t="s">
        <v>8337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43.5" x14ac:dyDescent="0.3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t="s">
        <v>8311</v>
      </c>
      <c r="R3534" t="s">
        <v>8356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58" x14ac:dyDescent="0.3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t="s">
        <v>8323</v>
      </c>
      <c r="R3535" t="s">
        <v>8326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3.5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t="s">
        <v>8316</v>
      </c>
      <c r="R3536" t="s">
        <v>8344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3.5" x14ac:dyDescent="0.3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t="s">
        <v>8313</v>
      </c>
      <c r="R3537" t="s">
        <v>8355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43.5" x14ac:dyDescent="0.3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t="s">
        <v>8316</v>
      </c>
      <c r="R3538" t="s">
        <v>8344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29" x14ac:dyDescent="0.3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t="s">
        <v>8311</v>
      </c>
      <c r="R3539" t="s">
        <v>8356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3.5" x14ac:dyDescent="0.3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58" x14ac:dyDescent="0.3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t="s">
        <v>8323</v>
      </c>
      <c r="R3542" t="s">
        <v>8326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43.5" x14ac:dyDescent="0.3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t="s">
        <v>8308</v>
      </c>
      <c r="R3543" t="s">
        <v>8342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58" x14ac:dyDescent="0.3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t="s">
        <v>8323</v>
      </c>
      <c r="R3544" t="s">
        <v>8326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43.5" x14ac:dyDescent="0.3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t="s">
        <v>8323</v>
      </c>
      <c r="R3545" t="s">
        <v>8326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29" x14ac:dyDescent="0.3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t="s">
        <v>8316</v>
      </c>
      <c r="R3546" t="s">
        <v>8334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43.5" x14ac:dyDescent="0.3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t="s">
        <v>8346</v>
      </c>
      <c r="R3547" t="s">
        <v>8347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3.5" x14ac:dyDescent="0.3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t="s">
        <v>8323</v>
      </c>
      <c r="R3548" t="s">
        <v>8335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58" x14ac:dyDescent="0.3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t="s">
        <v>8323</v>
      </c>
      <c r="R3549" t="s">
        <v>8326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43.5" x14ac:dyDescent="0.3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t="s">
        <v>8323</v>
      </c>
      <c r="R3550" t="s">
        <v>8326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3.5" x14ac:dyDescent="0.3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t="s">
        <v>8323</v>
      </c>
      <c r="R3551" t="s">
        <v>8326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29" x14ac:dyDescent="0.35">
      <c r="A3552">
        <v>847</v>
      </c>
      <c r="B3552" s="3" t="s">
        <v>848</v>
      </c>
      <c r="C3552" s="3" t="s">
        <v>4957</v>
      </c>
      <c r="D3552" s="6">
        <v>10</v>
      </c>
      <c r="E3552" s="9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t="s">
        <v>8327</v>
      </c>
      <c r="R3552" t="s">
        <v>8336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72.5" x14ac:dyDescent="0.35">
      <c r="A3553">
        <v>2213</v>
      </c>
      <c r="B3553" s="3" t="s">
        <v>2214</v>
      </c>
      <c r="C3553" s="3" t="s">
        <v>6323</v>
      </c>
      <c r="D3553" s="6">
        <v>5</v>
      </c>
      <c r="E3553" s="9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t="s">
        <v>8327</v>
      </c>
      <c r="R3553" t="s">
        <v>8329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3.5" x14ac:dyDescent="0.3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t="s">
        <v>8308</v>
      </c>
      <c r="R3555" t="s">
        <v>8310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3.5" x14ac:dyDescent="0.3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t="s">
        <v>8319</v>
      </c>
      <c r="R3556" t="s">
        <v>8345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3.5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t="s">
        <v>8321</v>
      </c>
      <c r="R3557" t="s">
        <v>8337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3.5" x14ac:dyDescent="0.3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t="s">
        <v>8308</v>
      </c>
      <c r="R3559" t="s">
        <v>8318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3.5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t="s">
        <v>8323</v>
      </c>
      <c r="R3560" t="s">
        <v>8326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58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t="s">
        <v>8311</v>
      </c>
      <c r="R3562" t="s">
        <v>8348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3.5" x14ac:dyDescent="0.3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t="s">
        <v>8308</v>
      </c>
      <c r="R3564" t="s">
        <v>8342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3.5" x14ac:dyDescent="0.3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t="s">
        <v>8313</v>
      </c>
      <c r="R3565" t="s">
        <v>8355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43.5" x14ac:dyDescent="0.3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t="s">
        <v>8316</v>
      </c>
      <c r="R3567" t="s">
        <v>8344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58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t="s">
        <v>8311</v>
      </c>
      <c r="R3568" t="s">
        <v>8348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43.5" x14ac:dyDescent="0.3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t="s">
        <v>8323</v>
      </c>
      <c r="R3569" t="s">
        <v>8326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43.5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t="s">
        <v>8308</v>
      </c>
      <c r="R3570" t="s">
        <v>8342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43.5" x14ac:dyDescent="0.3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t="s">
        <v>8319</v>
      </c>
      <c r="R3571" t="s">
        <v>8345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43.5" x14ac:dyDescent="0.3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t="s">
        <v>8321</v>
      </c>
      <c r="R3572" t="s">
        <v>8325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43.5" x14ac:dyDescent="0.3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t="s">
        <v>8319</v>
      </c>
      <c r="R3573" t="s">
        <v>8345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58" x14ac:dyDescent="0.3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t="s">
        <v>8321</v>
      </c>
      <c r="R3574" t="s">
        <v>8339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x14ac:dyDescent="0.3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t="s">
        <v>8319</v>
      </c>
      <c r="R3575" t="s">
        <v>8345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43.5" x14ac:dyDescent="0.3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t="s">
        <v>8319</v>
      </c>
      <c r="R3576" t="s">
        <v>8345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43.5" x14ac:dyDescent="0.3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t="s">
        <v>8316</v>
      </c>
      <c r="R3577" t="s">
        <v>8334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43.5" x14ac:dyDescent="0.3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t="s">
        <v>8327</v>
      </c>
      <c r="R3578" t="s">
        <v>8330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58" x14ac:dyDescent="0.3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t="s">
        <v>8323</v>
      </c>
      <c r="R3579" t="s">
        <v>8324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43.5" x14ac:dyDescent="0.3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t="s">
        <v>8316</v>
      </c>
      <c r="R3580" t="s">
        <v>8344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58" x14ac:dyDescent="0.3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t="s">
        <v>8323</v>
      </c>
      <c r="R3581" t="s">
        <v>8335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3.5" x14ac:dyDescent="0.3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t="s">
        <v>8321</v>
      </c>
      <c r="R3582" t="s">
        <v>8339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3.5" x14ac:dyDescent="0.3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43.5" x14ac:dyDescent="0.3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t="s">
        <v>8323</v>
      </c>
      <c r="R3584" t="s">
        <v>8326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3.5" x14ac:dyDescent="0.3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t="s">
        <v>8311</v>
      </c>
      <c r="R3585" t="s">
        <v>8352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29" x14ac:dyDescent="0.3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ref="P3586:P3649" si="281">IFERROR(ROUND(E3586/L3586,2),"No Backers")</f>
        <v>5</v>
      </c>
      <c r="Q3586" t="s">
        <v>8319</v>
      </c>
      <c r="R3586" t="s">
        <v>8345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43.5" x14ac:dyDescent="0.3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80"/>
        <v>0</v>
      </c>
      <c r="P3587">
        <f t="shared" si="281"/>
        <v>5</v>
      </c>
      <c r="Q3587" t="s">
        <v>8323</v>
      </c>
      <c r="R3587" t="s">
        <v>8326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5" x14ac:dyDescent="0.3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t="s">
        <v>8323</v>
      </c>
      <c r="R3588" t="s">
        <v>8326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58" x14ac:dyDescent="0.3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t="s">
        <v>8316</v>
      </c>
      <c r="R3589" t="s">
        <v>8334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58" x14ac:dyDescent="0.3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t="s">
        <v>8311</v>
      </c>
      <c r="R3590" t="s">
        <v>8352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43.5" x14ac:dyDescent="0.3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t="s">
        <v>8323</v>
      </c>
      <c r="R3591" t="s">
        <v>8326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43.5" x14ac:dyDescent="0.3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3.5" x14ac:dyDescent="0.3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t="s">
        <v>8323</v>
      </c>
      <c r="R3593" t="s">
        <v>8326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43.5" x14ac:dyDescent="0.3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t="s">
        <v>8323</v>
      </c>
      <c r="R3594" t="s">
        <v>8326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43.5" x14ac:dyDescent="0.3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t="s">
        <v>8316</v>
      </c>
      <c r="R3595" t="s">
        <v>8334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43.5" x14ac:dyDescent="0.3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t="s">
        <v>8313</v>
      </c>
      <c r="R3596" t="s">
        <v>8351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43.5" x14ac:dyDescent="0.3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t="s">
        <v>8319</v>
      </c>
      <c r="R3597" t="s">
        <v>8345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43.5" x14ac:dyDescent="0.3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t="s">
        <v>8327</v>
      </c>
      <c r="R3598" t="s">
        <v>8354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43.5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t="s">
        <v>8308</v>
      </c>
      <c r="R3599" t="s">
        <v>8342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43.5" x14ac:dyDescent="0.3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t="s">
        <v>8323</v>
      </c>
      <c r="R3600" t="s">
        <v>8326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58" x14ac:dyDescent="0.3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t="s">
        <v>8316</v>
      </c>
      <c r="R3601" t="s">
        <v>8344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3.5" x14ac:dyDescent="0.3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t="s">
        <v>8308</v>
      </c>
      <c r="R3603" t="s">
        <v>8342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5" x14ac:dyDescent="0.3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t="s">
        <v>8323</v>
      </c>
      <c r="R3605" t="s">
        <v>8335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3.5" x14ac:dyDescent="0.3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t="s">
        <v>8323</v>
      </c>
      <c r="R3607" t="s">
        <v>8326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29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t="s">
        <v>8313</v>
      </c>
      <c r="R3608" t="s">
        <v>8351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58" x14ac:dyDescent="0.3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t="s">
        <v>8323</v>
      </c>
      <c r="R3609" t="s">
        <v>8324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29" x14ac:dyDescent="0.3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t="s">
        <v>8308</v>
      </c>
      <c r="R3610" t="s">
        <v>8310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29" x14ac:dyDescent="0.3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t="s">
        <v>8323</v>
      </c>
      <c r="R3611" t="s">
        <v>8326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43.5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t="s">
        <v>8308</v>
      </c>
      <c r="R3612" t="s">
        <v>8342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3.5" x14ac:dyDescent="0.3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t="s">
        <v>8321</v>
      </c>
      <c r="R3613" t="s">
        <v>8325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43.5" x14ac:dyDescent="0.3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t="s">
        <v>8323</v>
      </c>
      <c r="R3614" t="s">
        <v>8326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29" x14ac:dyDescent="0.3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t="s">
        <v>8311</v>
      </c>
      <c r="R3616" t="s">
        <v>8348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58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t="s">
        <v>8323</v>
      </c>
      <c r="R3617" t="s">
        <v>8335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29" x14ac:dyDescent="0.3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t="s">
        <v>8319</v>
      </c>
      <c r="R3618" t="s">
        <v>8345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3.5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t="s">
        <v>8321</v>
      </c>
      <c r="R3619" t="s">
        <v>8339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43.5" x14ac:dyDescent="0.3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t="s">
        <v>8323</v>
      </c>
      <c r="R3620" t="s">
        <v>8326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29" x14ac:dyDescent="0.3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t="s">
        <v>8308</v>
      </c>
      <c r="R3621" t="s">
        <v>8342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43.5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t="s">
        <v>8311</v>
      </c>
      <c r="R3622" t="s">
        <v>8348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3.5" x14ac:dyDescent="0.3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t="s">
        <v>8319</v>
      </c>
      <c r="R3623" t="s">
        <v>8345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58" x14ac:dyDescent="0.3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t="s">
        <v>8323</v>
      </c>
      <c r="R3624" t="s">
        <v>8324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43.5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t="s">
        <v>8323</v>
      </c>
      <c r="R3625" t="s">
        <v>8326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3.5" x14ac:dyDescent="0.3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t="s">
        <v>8308</v>
      </c>
      <c r="R3626" t="s">
        <v>8342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43.5" x14ac:dyDescent="0.3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t="s">
        <v>8323</v>
      </c>
      <c r="R3627" t="s">
        <v>8326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43.5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t="s">
        <v>8323</v>
      </c>
      <c r="R3628" t="s">
        <v>8324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29" x14ac:dyDescent="0.3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t="s">
        <v>8313</v>
      </c>
      <c r="R3629" t="s">
        <v>8353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3.5" x14ac:dyDescent="0.3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t="s">
        <v>8311</v>
      </c>
      <c r="R3630" t="s">
        <v>8356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3.5" x14ac:dyDescent="0.3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t="s">
        <v>8311</v>
      </c>
      <c r="R3631" t="s">
        <v>8352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29" x14ac:dyDescent="0.3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t="s">
        <v>8316</v>
      </c>
      <c r="R3632" t="s">
        <v>8334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43.5" x14ac:dyDescent="0.3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t="s">
        <v>8316</v>
      </c>
      <c r="R3633" t="s">
        <v>8334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29" x14ac:dyDescent="0.3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t="s">
        <v>8308</v>
      </c>
      <c r="R3634" t="s">
        <v>8342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29" x14ac:dyDescent="0.3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t="s">
        <v>8308</v>
      </c>
      <c r="R3635" t="s">
        <v>8342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3.5" x14ac:dyDescent="0.3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t="s">
        <v>8308</v>
      </c>
      <c r="R3636" t="s">
        <v>8342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43.5" x14ac:dyDescent="0.3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t="s">
        <v>8323</v>
      </c>
      <c r="R3637" t="s">
        <v>8326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29" x14ac:dyDescent="0.3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t="s">
        <v>8308</v>
      </c>
      <c r="R3638" t="s">
        <v>8310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58" x14ac:dyDescent="0.3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t="s">
        <v>8311</v>
      </c>
      <c r="R3639" t="s">
        <v>8348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29" x14ac:dyDescent="0.3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t="s">
        <v>8319</v>
      </c>
      <c r="R3640" t="s">
        <v>8345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3.5" x14ac:dyDescent="0.3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3.5" x14ac:dyDescent="0.3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t="s">
        <v>8319</v>
      </c>
      <c r="R3642" t="s">
        <v>8345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3.5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8308</v>
      </c>
      <c r="R3643" t="s">
        <v>8310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29" x14ac:dyDescent="0.3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t="s">
        <v>8321</v>
      </c>
      <c r="R3644" t="s">
        <v>8339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3.5" x14ac:dyDescent="0.3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t="s">
        <v>8321</v>
      </c>
      <c r="R3645" t="s">
        <v>8325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29" x14ac:dyDescent="0.3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t="s">
        <v>8319</v>
      </c>
      <c r="R3646" t="s">
        <v>8345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58" x14ac:dyDescent="0.3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8323</v>
      </c>
      <c r="R3647" t="s">
        <v>8335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29" x14ac:dyDescent="0.3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t="s">
        <v>8319</v>
      </c>
      <c r="R3648" t="s">
        <v>8345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43.5" x14ac:dyDescent="0.3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t="s">
        <v>8319</v>
      </c>
      <c r="R3649" t="s">
        <v>8345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58" x14ac:dyDescent="0.3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85">ROUND(E3650/D3650*100,0)</f>
        <v>0</v>
      </c>
      <c r="P3650">
        <f t="shared" ref="P3650:P3713" si="286">IFERROR(ROUND(E3650/L3650,2),"No Backers")</f>
        <v>1</v>
      </c>
      <c r="Q3650" t="s">
        <v>8319</v>
      </c>
      <c r="R3650" t="s">
        <v>8345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3.5" x14ac:dyDescent="0.3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>
        <f t="shared" si="286"/>
        <v>1</v>
      </c>
      <c r="Q3651" t="s">
        <v>8323</v>
      </c>
      <c r="R3651" t="s">
        <v>8326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5" x14ac:dyDescent="0.3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t="s">
        <v>8316</v>
      </c>
      <c r="R3652" t="s">
        <v>8344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29" x14ac:dyDescent="0.3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t="s">
        <v>8323</v>
      </c>
      <c r="R3653" t="s">
        <v>8326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43.5" x14ac:dyDescent="0.3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t="s">
        <v>8323</v>
      </c>
      <c r="R3654" t="s">
        <v>8324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43.5" x14ac:dyDescent="0.3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t="s">
        <v>8323</v>
      </c>
      <c r="R3655" t="s">
        <v>8335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43.5" x14ac:dyDescent="0.3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t="s">
        <v>8323</v>
      </c>
      <c r="R3656" t="s">
        <v>8335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43.5" x14ac:dyDescent="0.3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t="s">
        <v>8323</v>
      </c>
      <c r="R3657" t="s">
        <v>8324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58" x14ac:dyDescent="0.3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t="s">
        <v>8308</v>
      </c>
      <c r="R3658" t="s">
        <v>8342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29" x14ac:dyDescent="0.3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t="s">
        <v>8327</v>
      </c>
      <c r="R3659" t="s">
        <v>8330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58" x14ac:dyDescent="0.3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t="s">
        <v>8308</v>
      </c>
      <c r="R3660" t="s">
        <v>8342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58" x14ac:dyDescent="0.3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t="s">
        <v>8311</v>
      </c>
      <c r="R3661" t="s">
        <v>8352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3.5" x14ac:dyDescent="0.3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t="s">
        <v>8323</v>
      </c>
      <c r="R3662" t="s">
        <v>8326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43.5" x14ac:dyDescent="0.3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t="s">
        <v>8311</v>
      </c>
      <c r="R3663" t="s">
        <v>8348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58" x14ac:dyDescent="0.3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t="s">
        <v>8321</v>
      </c>
      <c r="R3664" t="s">
        <v>8325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43.5" x14ac:dyDescent="0.3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t="s">
        <v>8323</v>
      </c>
      <c r="R3665" t="s">
        <v>8326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43.5" x14ac:dyDescent="0.3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t="s">
        <v>8308</v>
      </c>
      <c r="R3666" t="s">
        <v>8342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x14ac:dyDescent="0.3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t="s">
        <v>8308</v>
      </c>
      <c r="R3667" t="s">
        <v>8342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58" x14ac:dyDescent="0.3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t="s">
        <v>8313</v>
      </c>
      <c r="R3668" t="s">
        <v>8351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29" x14ac:dyDescent="0.3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t="s">
        <v>8323</v>
      </c>
      <c r="R3669" t="s">
        <v>8326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43.5" x14ac:dyDescent="0.3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t="s">
        <v>8323</v>
      </c>
      <c r="R3670" t="s">
        <v>8326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29" x14ac:dyDescent="0.3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t="s">
        <v>8321</v>
      </c>
      <c r="R3671" t="s">
        <v>8325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43.5" x14ac:dyDescent="0.3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t="s">
        <v>8311</v>
      </c>
      <c r="R3672" t="s">
        <v>8348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29" x14ac:dyDescent="0.3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t="s">
        <v>8319</v>
      </c>
      <c r="R3673" t="s">
        <v>8345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43.5" x14ac:dyDescent="0.3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29" x14ac:dyDescent="0.3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t="s">
        <v>8308</v>
      </c>
      <c r="R3675" t="s">
        <v>8342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58" x14ac:dyDescent="0.3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t="s">
        <v>8316</v>
      </c>
      <c r="R3676" t="s">
        <v>8334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58" x14ac:dyDescent="0.3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t="s">
        <v>8323</v>
      </c>
      <c r="R3677" t="s">
        <v>8326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58" x14ac:dyDescent="0.3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t="s">
        <v>8323</v>
      </c>
      <c r="R3678" t="s">
        <v>8326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3.5" x14ac:dyDescent="0.3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t="s">
        <v>8327</v>
      </c>
      <c r="R3679" t="s">
        <v>8330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58" x14ac:dyDescent="0.3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3.5" x14ac:dyDescent="0.3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t="s">
        <v>8321</v>
      </c>
      <c r="R3681" t="s">
        <v>8339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58" x14ac:dyDescent="0.3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t="s">
        <v>8321</v>
      </c>
      <c r="R3682" t="s">
        <v>8337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43.5" x14ac:dyDescent="0.3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t="s">
        <v>8308</v>
      </c>
      <c r="R3683" t="s">
        <v>8342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3.5" x14ac:dyDescent="0.3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t="s">
        <v>8313</v>
      </c>
      <c r="R3684" t="s">
        <v>8355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43.5" x14ac:dyDescent="0.3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t="s">
        <v>8327</v>
      </c>
      <c r="R3685" t="s">
        <v>8330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43.5" x14ac:dyDescent="0.3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t="s">
        <v>8323</v>
      </c>
      <c r="R3686" t="s">
        <v>8335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3.5" x14ac:dyDescent="0.3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t="s">
        <v>8327</v>
      </c>
      <c r="R3687" t="s">
        <v>8330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43.5" x14ac:dyDescent="0.3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t="s">
        <v>8308</v>
      </c>
      <c r="R3688" t="s">
        <v>8310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43.5" x14ac:dyDescent="0.3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t="s">
        <v>8316</v>
      </c>
      <c r="R3689" t="s">
        <v>8334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3.5" x14ac:dyDescent="0.3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t="s">
        <v>8323</v>
      </c>
      <c r="R3690" t="s">
        <v>8326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43.5" x14ac:dyDescent="0.3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t="s">
        <v>8323</v>
      </c>
      <c r="R3691" t="s">
        <v>8326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3.5" x14ac:dyDescent="0.3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t="s">
        <v>8346</v>
      </c>
      <c r="R3692" t="s">
        <v>8347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43.5" x14ac:dyDescent="0.3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t="s">
        <v>8313</v>
      </c>
      <c r="R3693" t="s">
        <v>8353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58" x14ac:dyDescent="0.3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t="s">
        <v>8323</v>
      </c>
      <c r="R3694" t="s">
        <v>8326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29" x14ac:dyDescent="0.3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t="s">
        <v>8321</v>
      </c>
      <c r="R3695" t="s">
        <v>8339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x14ac:dyDescent="0.3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t="s">
        <v>8316</v>
      </c>
      <c r="R3696" t="s">
        <v>8344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3.5" x14ac:dyDescent="0.3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t="s">
        <v>8327</v>
      </c>
      <c r="R3697" t="s">
        <v>8330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58" x14ac:dyDescent="0.3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t="s">
        <v>8308</v>
      </c>
      <c r="R3698" t="s">
        <v>8342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3.5" x14ac:dyDescent="0.3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t="s">
        <v>8323</v>
      </c>
      <c r="R3699" t="s">
        <v>8324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43.5" x14ac:dyDescent="0.3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t="s">
        <v>8323</v>
      </c>
      <c r="R3700" t="s">
        <v>8335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58" x14ac:dyDescent="0.3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t="s">
        <v>8313</v>
      </c>
      <c r="R3701" t="s">
        <v>8351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3.5" x14ac:dyDescent="0.3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t="s">
        <v>8311</v>
      </c>
      <c r="R3702" t="s">
        <v>8356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43.5" x14ac:dyDescent="0.3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t="s">
        <v>8311</v>
      </c>
      <c r="R3703" t="s">
        <v>8348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29" x14ac:dyDescent="0.3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t="s">
        <v>8319</v>
      </c>
      <c r="R3704" t="s">
        <v>8345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x14ac:dyDescent="0.3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str">
        <f t="shared" si="286"/>
        <v>No Backers</v>
      </c>
      <c r="Q3706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5" x14ac:dyDescent="0.3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t="str">
        <f t="shared" si="286"/>
        <v>No Backers</v>
      </c>
      <c r="Q3707" t="s">
        <v>8323</v>
      </c>
      <c r="R3707" t="s">
        <v>8324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3.5" x14ac:dyDescent="0.3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t="str">
        <f t="shared" si="286"/>
        <v>No Backers</v>
      </c>
      <c r="Q3708" t="s">
        <v>8311</v>
      </c>
      <c r="R3708" t="s">
        <v>8348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43.5" x14ac:dyDescent="0.3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t="str">
        <f t="shared" si="286"/>
        <v>No Backers</v>
      </c>
      <c r="Q3709" t="s">
        <v>8321</v>
      </c>
      <c r="R3709" t="s">
        <v>8339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58" x14ac:dyDescent="0.3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t="str">
        <f t="shared" si="286"/>
        <v>No Backers</v>
      </c>
      <c r="Q3710" t="s">
        <v>8321</v>
      </c>
      <c r="R3710" t="s">
        <v>8325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43.5" x14ac:dyDescent="0.3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t="str">
        <f t="shared" si="286"/>
        <v>No Backers</v>
      </c>
      <c r="Q3711" t="s">
        <v>8323</v>
      </c>
      <c r="R3711" t="s">
        <v>8324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58" x14ac:dyDescent="0.3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t="str">
        <f t="shared" si="286"/>
        <v>No Backers</v>
      </c>
      <c r="Q3712" t="s">
        <v>8321</v>
      </c>
      <c r="R3712" t="s">
        <v>8325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3.5" x14ac:dyDescent="0.3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t="str">
        <f t="shared" si="286"/>
        <v>No Backers</v>
      </c>
      <c r="Q3713" t="s">
        <v>8321</v>
      </c>
      <c r="R3713" t="s">
        <v>8325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58" x14ac:dyDescent="0.3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90">ROUND(E3714/D3714*100,0)</f>
        <v>0</v>
      </c>
      <c r="P3714" t="str">
        <f t="shared" ref="P3714:P3777" si="291">IFERROR(ROUND(E3714/L3714,2),"No Backers")</f>
        <v>No Backers</v>
      </c>
      <c r="Q3714" t="s">
        <v>8321</v>
      </c>
      <c r="R3714" t="s">
        <v>8325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43.5" x14ac:dyDescent="0.3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90"/>
        <v>0</v>
      </c>
      <c r="P3715" t="str">
        <f t="shared" si="291"/>
        <v>No Backers</v>
      </c>
      <c r="Q3715" t="s">
        <v>8321</v>
      </c>
      <c r="R3715" t="s">
        <v>8325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x14ac:dyDescent="0.3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t="str">
        <f t="shared" si="291"/>
        <v>No Backers</v>
      </c>
      <c r="Q3716" t="s">
        <v>8323</v>
      </c>
      <c r="R3716" t="s">
        <v>8324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x14ac:dyDescent="0.3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t="str">
        <f t="shared" si="291"/>
        <v>No Backers</v>
      </c>
      <c r="Q3717" t="s">
        <v>8323</v>
      </c>
      <c r="R3717" t="s">
        <v>8324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43.5" x14ac:dyDescent="0.3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t="str">
        <f t="shared" si="291"/>
        <v>No Backers</v>
      </c>
      <c r="Q3718" t="s">
        <v>8308</v>
      </c>
      <c r="R3718" t="s">
        <v>8342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29" x14ac:dyDescent="0.3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str">
        <f t="shared" si="291"/>
        <v>No Backers</v>
      </c>
      <c r="Q3719" t="s">
        <v>8321</v>
      </c>
      <c r="R3719" t="s">
        <v>8325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58" x14ac:dyDescent="0.3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t="str">
        <f t="shared" si="291"/>
        <v>No Backers</v>
      </c>
      <c r="Q3720" t="s">
        <v>8308</v>
      </c>
      <c r="R3720" t="s">
        <v>8310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3.5" x14ac:dyDescent="0.3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t="str">
        <f t="shared" si="291"/>
        <v>No Backers</v>
      </c>
      <c r="Q3721" t="s">
        <v>8327</v>
      </c>
      <c r="R3721" t="s">
        <v>8354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58" x14ac:dyDescent="0.3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t="str">
        <f t="shared" si="291"/>
        <v>No Backers</v>
      </c>
      <c r="Q3722" t="s">
        <v>8308</v>
      </c>
      <c r="R3722" t="s">
        <v>8315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3.5" x14ac:dyDescent="0.3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t="str">
        <f t="shared" si="291"/>
        <v>No Backers</v>
      </c>
      <c r="Q3723" t="s">
        <v>8308</v>
      </c>
      <c r="R3723" t="s">
        <v>8342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3.5" x14ac:dyDescent="0.3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t="str">
        <f t="shared" si="291"/>
        <v>No Backers</v>
      </c>
      <c r="Q3724" t="s">
        <v>8323</v>
      </c>
      <c r="R3724" t="s">
        <v>8335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3.5" x14ac:dyDescent="0.3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str">
        <f t="shared" si="291"/>
        <v>No Backers</v>
      </c>
      <c r="Q3725" t="s">
        <v>8321</v>
      </c>
      <c r="R3725" t="s">
        <v>8325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58" x14ac:dyDescent="0.3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t="str">
        <f t="shared" si="291"/>
        <v>No Backers</v>
      </c>
      <c r="Q3726" t="s">
        <v>8327</v>
      </c>
      <c r="R3726" t="s">
        <v>8330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43.5" x14ac:dyDescent="0.3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t="str">
        <f t="shared" si="291"/>
        <v>No Backers</v>
      </c>
      <c r="Q3727" t="s">
        <v>8316</v>
      </c>
      <c r="R3727" t="s">
        <v>8344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43.5" x14ac:dyDescent="0.3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t="str">
        <f t="shared" si="291"/>
        <v>No Backers</v>
      </c>
      <c r="Q3728" t="s">
        <v>8321</v>
      </c>
      <c r="R3728" t="s">
        <v>8337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58" x14ac:dyDescent="0.3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t="str">
        <f t="shared" si="291"/>
        <v>No Backers</v>
      </c>
      <c r="Q3729" t="s">
        <v>8311</v>
      </c>
      <c r="R3729" t="s">
        <v>8348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3.5" x14ac:dyDescent="0.3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t="str">
        <f t="shared" si="291"/>
        <v>No Backers</v>
      </c>
      <c r="Q3730" t="s">
        <v>8313</v>
      </c>
      <c r="R3730" t="s">
        <v>8353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58" x14ac:dyDescent="0.3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t="str">
        <f t="shared" si="291"/>
        <v>No Backers</v>
      </c>
      <c r="Q3731" t="s">
        <v>8319</v>
      </c>
      <c r="R3731" t="s">
        <v>8357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43.5" x14ac:dyDescent="0.3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t="str">
        <f t="shared" si="291"/>
        <v>No Backers</v>
      </c>
      <c r="Q3732" t="s">
        <v>8308</v>
      </c>
      <c r="R3732" t="s">
        <v>8342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43.5" x14ac:dyDescent="0.3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str">
        <f t="shared" si="291"/>
        <v>No Backers</v>
      </c>
      <c r="Q3733" t="s">
        <v>8321</v>
      </c>
      <c r="R3733" t="s">
        <v>8325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43.5" x14ac:dyDescent="0.3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t="str">
        <f t="shared" si="291"/>
        <v>No Backers</v>
      </c>
      <c r="Q3734" t="s">
        <v>8323</v>
      </c>
      <c r="R3734" t="s">
        <v>8326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3.5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t="str">
        <f t="shared" si="291"/>
        <v>No Backers</v>
      </c>
      <c r="Q3735" t="s">
        <v>8323</v>
      </c>
      <c r="R3735" t="s">
        <v>8335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58" x14ac:dyDescent="0.3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t="str">
        <f t="shared" si="291"/>
        <v>No Backers</v>
      </c>
      <c r="Q3736" t="s">
        <v>8313</v>
      </c>
      <c r="R3736" t="s">
        <v>8353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43.5" x14ac:dyDescent="0.3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t="str">
        <f t="shared" si="291"/>
        <v>No Backers</v>
      </c>
      <c r="Q3737" t="s">
        <v>8311</v>
      </c>
      <c r="R3737" t="s">
        <v>8348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72.5" x14ac:dyDescent="0.3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t="str">
        <f t="shared" si="291"/>
        <v>No Backers</v>
      </c>
      <c r="Q3738" t="s">
        <v>8327</v>
      </c>
      <c r="R3738" t="s">
        <v>8330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43.5" x14ac:dyDescent="0.3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t="str">
        <f t="shared" si="291"/>
        <v>No Backers</v>
      </c>
      <c r="Q3739" t="s">
        <v>8308</v>
      </c>
      <c r="R3739" t="s">
        <v>8342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43.5" x14ac:dyDescent="0.3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t="str">
        <f t="shared" si="291"/>
        <v>No Backers</v>
      </c>
      <c r="Q3740" t="s">
        <v>8308</v>
      </c>
      <c r="R3740" t="s">
        <v>8342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58" x14ac:dyDescent="0.3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t="str">
        <f t="shared" si="291"/>
        <v>No Backers</v>
      </c>
      <c r="Q3741" t="s">
        <v>8321</v>
      </c>
      <c r="R3741" t="s">
        <v>8339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58" x14ac:dyDescent="0.3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t="str">
        <f t="shared" si="291"/>
        <v>No Backers</v>
      </c>
      <c r="Q3742" t="s">
        <v>8308</v>
      </c>
      <c r="R3742" t="s">
        <v>8342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43.5" x14ac:dyDescent="0.3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t="str">
        <f t="shared" si="291"/>
        <v>No Backers</v>
      </c>
      <c r="Q3743" t="s">
        <v>8308</v>
      </c>
      <c r="R3743" t="s">
        <v>8342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43.5" x14ac:dyDescent="0.3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t="str">
        <f t="shared" si="291"/>
        <v>No Backers</v>
      </c>
      <c r="Q3744" t="s">
        <v>8308</v>
      </c>
      <c r="R3744" t="s">
        <v>8310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43.5" x14ac:dyDescent="0.3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t="str">
        <f t="shared" si="291"/>
        <v>No Backers</v>
      </c>
      <c r="Q3745" t="s">
        <v>8327</v>
      </c>
      <c r="R3745" t="s">
        <v>8350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3.5" x14ac:dyDescent="0.3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t="str">
        <f t="shared" si="291"/>
        <v>No Backers</v>
      </c>
      <c r="Q3746" t="s">
        <v>8319</v>
      </c>
      <c r="R3746" t="s">
        <v>8357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43.5" x14ac:dyDescent="0.3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t="str">
        <f t="shared" si="291"/>
        <v>No Backers</v>
      </c>
      <c r="Q3747" t="s">
        <v>8319</v>
      </c>
      <c r="R3747" t="s">
        <v>8357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43.5" x14ac:dyDescent="0.3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t="str">
        <f t="shared" si="291"/>
        <v>No Backers</v>
      </c>
      <c r="Q3748" t="s">
        <v>8319</v>
      </c>
      <c r="R3748" t="s">
        <v>8345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29" x14ac:dyDescent="0.3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t="str">
        <f t="shared" si="291"/>
        <v>No Backers</v>
      </c>
      <c r="Q3749" t="s">
        <v>8311</v>
      </c>
      <c r="R3749" t="s">
        <v>8356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43.5" x14ac:dyDescent="0.3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t="str">
        <f t="shared" si="291"/>
        <v>No Backers</v>
      </c>
      <c r="Q3750" t="s">
        <v>8323</v>
      </c>
      <c r="R3750" t="s">
        <v>8324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43.5" x14ac:dyDescent="0.3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t="str">
        <f t="shared" si="291"/>
        <v>No Backers</v>
      </c>
      <c r="Q3751" t="s">
        <v>8323</v>
      </c>
      <c r="R3751" t="s">
        <v>8335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3.5" x14ac:dyDescent="0.3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t="str">
        <f t="shared" si="291"/>
        <v>No Backers</v>
      </c>
      <c r="Q3752" t="s">
        <v>8321</v>
      </c>
      <c r="R3752" t="s">
        <v>8325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43.5" x14ac:dyDescent="0.3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t="str">
        <f t="shared" si="291"/>
        <v>No Backers</v>
      </c>
      <c r="Q3753" t="s">
        <v>8319</v>
      </c>
      <c r="R3753" t="s">
        <v>8345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43.5" x14ac:dyDescent="0.3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t="str">
        <f t="shared" si="291"/>
        <v>No Backers</v>
      </c>
      <c r="Q3754" t="s">
        <v>8308</v>
      </c>
      <c r="R3754" t="s">
        <v>8342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3.5" x14ac:dyDescent="0.3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t="str">
        <f t="shared" si="291"/>
        <v>No Backers</v>
      </c>
      <c r="Q3755" t="s">
        <v>8323</v>
      </c>
      <c r="R3755" t="s">
        <v>8324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58" x14ac:dyDescent="0.3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t="str">
        <f t="shared" si="291"/>
        <v>No Backers</v>
      </c>
      <c r="Q3756" t="s">
        <v>8308</v>
      </c>
      <c r="R3756" t="s">
        <v>8342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43.5" x14ac:dyDescent="0.3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t="str">
        <f t="shared" si="291"/>
        <v>No Backers</v>
      </c>
      <c r="Q3757" t="s">
        <v>8323</v>
      </c>
      <c r="R3757" t="s">
        <v>8324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3.5" x14ac:dyDescent="0.3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t="str">
        <f t="shared" si="291"/>
        <v>No Backers</v>
      </c>
      <c r="Q3758" t="s">
        <v>8323</v>
      </c>
      <c r="R3758" t="s">
        <v>8326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29" x14ac:dyDescent="0.3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t="str">
        <f t="shared" si="291"/>
        <v>No Backers</v>
      </c>
      <c r="Q3759" t="s">
        <v>8321</v>
      </c>
      <c r="R3759" t="s">
        <v>8337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3.5" x14ac:dyDescent="0.3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t="str">
        <f t="shared" si="291"/>
        <v>No Backers</v>
      </c>
      <c r="Q3760" t="s">
        <v>8308</v>
      </c>
      <c r="R3760" t="s">
        <v>8342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43.5" x14ac:dyDescent="0.3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t="str">
        <f t="shared" si="291"/>
        <v>No Backers</v>
      </c>
      <c r="Q3761" t="s">
        <v>8321</v>
      </c>
      <c r="R3761" t="s">
        <v>8337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58" x14ac:dyDescent="0.3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t="str">
        <f t="shared" si="291"/>
        <v>No Backers</v>
      </c>
      <c r="Q3762" t="s">
        <v>8321</v>
      </c>
      <c r="R3762" t="s">
        <v>8325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x14ac:dyDescent="0.3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t="str">
        <f t="shared" si="291"/>
        <v>No Backers</v>
      </c>
      <c r="Q3763" t="s">
        <v>8321</v>
      </c>
      <c r="R3763" t="s">
        <v>8325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43.5" x14ac:dyDescent="0.3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str">
        <f t="shared" si="291"/>
        <v>No Backers</v>
      </c>
      <c r="Q3764" t="s">
        <v>8321</v>
      </c>
      <c r="R3764" t="s">
        <v>8339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43.5" x14ac:dyDescent="0.3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t="str">
        <f t="shared" si="291"/>
        <v>No Backers</v>
      </c>
      <c r="Q3765" t="s">
        <v>8308</v>
      </c>
      <c r="R3765" t="s">
        <v>8342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3.5" x14ac:dyDescent="0.3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t="str">
        <f t="shared" si="291"/>
        <v>No Backers</v>
      </c>
      <c r="Q3766" t="s">
        <v>8327</v>
      </c>
      <c r="R3766" t="s">
        <v>8354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3.5" x14ac:dyDescent="0.3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t="str">
        <f t="shared" si="291"/>
        <v>No Backers</v>
      </c>
      <c r="Q3767" t="s">
        <v>8311</v>
      </c>
      <c r="R3767" t="s">
        <v>8348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43.5" x14ac:dyDescent="0.3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t="str">
        <f t="shared" si="291"/>
        <v>No Backers</v>
      </c>
      <c r="Q3768" t="s">
        <v>8308</v>
      </c>
      <c r="R3768" t="s">
        <v>8342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43.5" x14ac:dyDescent="0.3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t="str">
        <f t="shared" si="291"/>
        <v>No Backers</v>
      </c>
      <c r="Q3769" t="s">
        <v>8308</v>
      </c>
      <c r="R3769" t="s">
        <v>8342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29" x14ac:dyDescent="0.3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t="str">
        <f t="shared" si="291"/>
        <v>No Backers</v>
      </c>
      <c r="Q3770" t="s">
        <v>8323</v>
      </c>
      <c r="R3770" t="s">
        <v>8326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58" x14ac:dyDescent="0.3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t="str">
        <f t="shared" si="291"/>
        <v>No Backers</v>
      </c>
      <c r="Q3771" t="s">
        <v>8323</v>
      </c>
      <c r="R3771" t="s">
        <v>8324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3.5" x14ac:dyDescent="0.3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t="str">
        <f t="shared" si="291"/>
        <v>No Backers</v>
      </c>
      <c r="Q3772" t="s">
        <v>8323</v>
      </c>
      <c r="R3772" t="s">
        <v>8324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3.5" x14ac:dyDescent="0.3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t="str">
        <f t="shared" si="291"/>
        <v>No Backers</v>
      </c>
      <c r="Q3773" t="s">
        <v>8308</v>
      </c>
      <c r="R3773" t="s">
        <v>8342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x14ac:dyDescent="0.3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t="str">
        <f t="shared" si="291"/>
        <v>No Backers</v>
      </c>
      <c r="Q3774" t="s">
        <v>8319</v>
      </c>
      <c r="R3774" t="s">
        <v>8357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43.5" x14ac:dyDescent="0.3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t="str">
        <f t="shared" si="291"/>
        <v>No Backers</v>
      </c>
      <c r="Q3775" t="s">
        <v>8346</v>
      </c>
      <c r="R3775" t="s">
        <v>8347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43.5" x14ac:dyDescent="0.3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t="str">
        <f t="shared" si="291"/>
        <v>No Backers</v>
      </c>
      <c r="Q3776" t="s">
        <v>8316</v>
      </c>
      <c r="R3776" t="s">
        <v>8344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58" x14ac:dyDescent="0.3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t="str">
        <f t="shared" si="291"/>
        <v>No Backers</v>
      </c>
      <c r="Q3777" t="s">
        <v>8311</v>
      </c>
      <c r="R3777" t="s">
        <v>8348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3.5" x14ac:dyDescent="0.3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95">ROUND(E3778/D3778*100,0)</f>
        <v>0</v>
      </c>
      <c r="P3778" t="str">
        <f t="shared" ref="P3778:P3841" si="296">IFERROR(ROUND(E3778/L3778,2),"No Backers")</f>
        <v>No Backers</v>
      </c>
      <c r="Q3778" t="s">
        <v>8319</v>
      </c>
      <c r="R3778" t="s">
        <v>8345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3.5" x14ac:dyDescent="0.3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 t="str">
        <f t="shared" si="296"/>
        <v>No Backers</v>
      </c>
      <c r="Q3779" t="s">
        <v>8311</v>
      </c>
      <c r="R3779" t="s">
        <v>8348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9" x14ac:dyDescent="0.3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 t="str">
        <f t="shared" si="296"/>
        <v>No Backers</v>
      </c>
      <c r="Q3780" t="s">
        <v>8319</v>
      </c>
      <c r="R3780" t="s">
        <v>8357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3.5" x14ac:dyDescent="0.3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 t="str">
        <f t="shared" si="296"/>
        <v>No Backers</v>
      </c>
      <c r="Q3781" t="s">
        <v>8319</v>
      </c>
      <c r="R3781" t="s">
        <v>8345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3.5" x14ac:dyDescent="0.3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str">
        <f t="shared" si="296"/>
        <v>No Backers</v>
      </c>
      <c r="Q3782" t="s">
        <v>8308</v>
      </c>
      <c r="R3782" t="s">
        <v>8342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3.5" x14ac:dyDescent="0.3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 t="str">
        <f t="shared" si="296"/>
        <v>No Backers</v>
      </c>
      <c r="Q3783" t="s">
        <v>8321</v>
      </c>
      <c r="R3783" t="s">
        <v>8339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x14ac:dyDescent="0.3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 t="str">
        <f t="shared" si="296"/>
        <v>No Backers</v>
      </c>
      <c r="Q3784" t="s">
        <v>8311</v>
      </c>
      <c r="R3784" t="s">
        <v>8349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29" x14ac:dyDescent="0.3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str">
        <f t="shared" si="296"/>
        <v>No Backers</v>
      </c>
      <c r="Q3785" t="s">
        <v>8308</v>
      </c>
      <c r="R3785" t="s">
        <v>8342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3.5" x14ac:dyDescent="0.3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str">
        <f t="shared" si="296"/>
        <v>No Backers</v>
      </c>
      <c r="Q3786" t="s">
        <v>8308</v>
      </c>
      <c r="R3786" t="s">
        <v>8342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3.5" x14ac:dyDescent="0.3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 t="str">
        <f t="shared" si="296"/>
        <v>No Backers</v>
      </c>
      <c r="Q3787" t="s">
        <v>8319</v>
      </c>
      <c r="R3787" t="s">
        <v>8345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43.5" x14ac:dyDescent="0.3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 t="str">
        <f t="shared" si="296"/>
        <v>No Backers</v>
      </c>
      <c r="Q3788" t="s">
        <v>8319</v>
      </c>
      <c r="R3788" t="s">
        <v>8345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43.5" x14ac:dyDescent="0.3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t="str">
        <f t="shared" si="296"/>
        <v>No Backers</v>
      </c>
      <c r="Q3789" t="s">
        <v>8323</v>
      </c>
      <c r="R3789" t="s">
        <v>8326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3.5" x14ac:dyDescent="0.3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 t="str">
        <f t="shared" si="296"/>
        <v>No Backers</v>
      </c>
      <c r="Q3790" t="s">
        <v>8323</v>
      </c>
      <c r="R3790" t="s">
        <v>8335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43.5" x14ac:dyDescent="0.3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 t="str">
        <f t="shared" si="296"/>
        <v>No Backers</v>
      </c>
      <c r="Q3791" t="s">
        <v>8323</v>
      </c>
      <c r="R3791" t="s">
        <v>8335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43.5" x14ac:dyDescent="0.3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t="str">
        <f t="shared" si="296"/>
        <v>No Backers</v>
      </c>
      <c r="Q3792" t="s">
        <v>8323</v>
      </c>
      <c r="R3792" t="s">
        <v>8326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3.5" x14ac:dyDescent="0.3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 t="str">
        <f t="shared" si="296"/>
        <v>No Backers</v>
      </c>
      <c r="Q3793" t="s">
        <v>8321</v>
      </c>
      <c r="R3793" t="s">
        <v>8325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43.5" x14ac:dyDescent="0.3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str">
        <f t="shared" si="296"/>
        <v>No Backers</v>
      </c>
      <c r="Q3794" t="s">
        <v>8308</v>
      </c>
      <c r="R3794" t="s">
        <v>8342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43.5" x14ac:dyDescent="0.3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 t="str">
        <f t="shared" si="296"/>
        <v>No Backers</v>
      </c>
      <c r="Q3795" t="s">
        <v>8321</v>
      </c>
      <c r="R3795" t="s">
        <v>8325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58" x14ac:dyDescent="0.3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 t="str">
        <f t="shared" si="296"/>
        <v>No Backers</v>
      </c>
      <c r="Q3796" t="s">
        <v>8321</v>
      </c>
      <c r="R3796" t="s">
        <v>8325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43.5" x14ac:dyDescent="0.3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str">
        <f t="shared" si="296"/>
        <v>No Backers</v>
      </c>
      <c r="Q3797" t="s">
        <v>8308</v>
      </c>
      <c r="R3797" t="s">
        <v>8342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43.5" x14ac:dyDescent="0.3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str">
        <f t="shared" si="296"/>
        <v>No Backers</v>
      </c>
      <c r="Q3798" t="s">
        <v>8308</v>
      </c>
      <c r="R3798" t="s">
        <v>8342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43.5" x14ac:dyDescent="0.3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 t="str">
        <f t="shared" si="296"/>
        <v>No Backers</v>
      </c>
      <c r="Q3799" t="s">
        <v>8316</v>
      </c>
      <c r="R3799" t="s">
        <v>8334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43.5" x14ac:dyDescent="0.3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 t="str">
        <f t="shared" si="296"/>
        <v>No Backers</v>
      </c>
      <c r="Q3800" t="s">
        <v>8319</v>
      </c>
      <c r="R3800" t="s">
        <v>8345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58" x14ac:dyDescent="0.3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 t="str">
        <f t="shared" si="296"/>
        <v>No Backers</v>
      </c>
      <c r="Q3801" t="s">
        <v>8319</v>
      </c>
      <c r="R3801" t="s">
        <v>8345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58" x14ac:dyDescent="0.3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 t="str">
        <f t="shared" si="296"/>
        <v>No Backers</v>
      </c>
      <c r="Q3802" t="s">
        <v>8327</v>
      </c>
      <c r="R3802" t="s">
        <v>8354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3.5" x14ac:dyDescent="0.3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 t="str">
        <f t="shared" si="296"/>
        <v>No Backers</v>
      </c>
      <c r="Q3803" t="s">
        <v>8311</v>
      </c>
      <c r="R3803" t="s">
        <v>8348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43.5" x14ac:dyDescent="0.3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 t="str">
        <f t="shared" si="296"/>
        <v>No Backers</v>
      </c>
      <c r="Q3804" t="s">
        <v>8308</v>
      </c>
      <c r="R3804" t="s">
        <v>8342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58" x14ac:dyDescent="0.3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 t="str">
        <f t="shared" si="296"/>
        <v>No Backers</v>
      </c>
      <c r="Q3805" t="s">
        <v>8323</v>
      </c>
      <c r="R3805" t="s">
        <v>8324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43.5" x14ac:dyDescent="0.3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t="str">
        <f t="shared" si="296"/>
        <v>No Backers</v>
      </c>
      <c r="Q3806" t="s">
        <v>8323</v>
      </c>
      <c r="R3806" t="s">
        <v>8326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3.5" x14ac:dyDescent="0.3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 t="str">
        <f t="shared" si="296"/>
        <v>No Backers</v>
      </c>
      <c r="Q3807" t="s">
        <v>8323</v>
      </c>
      <c r="R3807" t="s">
        <v>8335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58" x14ac:dyDescent="0.3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t="str">
        <f t="shared" si="296"/>
        <v>No Backers</v>
      </c>
      <c r="Q3808" t="s">
        <v>8323</v>
      </c>
      <c r="R3808" t="s">
        <v>8326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43.5" x14ac:dyDescent="0.3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 t="str">
        <f t="shared" si="296"/>
        <v>No Backers</v>
      </c>
      <c r="Q3809" t="s">
        <v>8319</v>
      </c>
      <c r="R3809" t="s">
        <v>8357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58" x14ac:dyDescent="0.3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 t="str">
        <f t="shared" si="296"/>
        <v>No Backers</v>
      </c>
      <c r="Q3810" t="s">
        <v>8321</v>
      </c>
      <c r="R3810" t="s">
        <v>8337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43.5" x14ac:dyDescent="0.3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 t="str">
        <f t="shared" si="296"/>
        <v>No Backers</v>
      </c>
      <c r="Q3811" t="s">
        <v>8321</v>
      </c>
      <c r="R3811" t="s">
        <v>8339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43.5" x14ac:dyDescent="0.3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 t="str">
        <f t="shared" si="296"/>
        <v>No Backers</v>
      </c>
      <c r="Q3812" t="s">
        <v>8321</v>
      </c>
      <c r="R3812" t="s">
        <v>8339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43.5" x14ac:dyDescent="0.3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t="str">
        <f t="shared" si="296"/>
        <v>No Backers</v>
      </c>
      <c r="Q3813" t="s">
        <v>8308</v>
      </c>
      <c r="R3813" t="s">
        <v>8342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29" x14ac:dyDescent="0.3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 t="str">
        <f t="shared" si="296"/>
        <v>No Backers</v>
      </c>
      <c r="Q3814" t="s">
        <v>8327</v>
      </c>
      <c r="R3814" t="s">
        <v>8350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58" x14ac:dyDescent="0.3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 t="str">
        <f t="shared" si="296"/>
        <v>No Backers</v>
      </c>
      <c r="Q3815" t="s">
        <v>8313</v>
      </c>
      <c r="R3815" t="s">
        <v>8355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3.5" x14ac:dyDescent="0.3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 t="str">
        <f t="shared" si="296"/>
        <v>No Backers</v>
      </c>
      <c r="Q3816" t="s">
        <v>8319</v>
      </c>
      <c r="R3816" t="s">
        <v>8345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43.5" x14ac:dyDescent="0.3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 t="str">
        <f t="shared" si="296"/>
        <v>No Backers</v>
      </c>
      <c r="Q3817" t="s">
        <v>8319</v>
      </c>
      <c r="R3817" t="s">
        <v>8357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29" x14ac:dyDescent="0.3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 t="str">
        <f t="shared" si="296"/>
        <v>No Backers</v>
      </c>
      <c r="Q3818" t="s">
        <v>8319</v>
      </c>
      <c r="R3818" t="s">
        <v>8345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3.5" x14ac:dyDescent="0.3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t="str">
        <f t="shared" si="296"/>
        <v>No Backers</v>
      </c>
      <c r="Q3819" t="s">
        <v>8323</v>
      </c>
      <c r="R3819" t="s">
        <v>8326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43.5" x14ac:dyDescent="0.3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t="str">
        <f t="shared" si="296"/>
        <v>No Backers</v>
      </c>
      <c r="Q3820" t="s">
        <v>8323</v>
      </c>
      <c r="R3820" t="s">
        <v>8326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3.5" x14ac:dyDescent="0.3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t="str">
        <f t="shared" si="296"/>
        <v>No Backers</v>
      </c>
      <c r="Q3821" t="s">
        <v>8323</v>
      </c>
      <c r="R3821" t="s">
        <v>8326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58" x14ac:dyDescent="0.3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t="str">
        <f t="shared" si="296"/>
        <v>No Backers</v>
      </c>
      <c r="Q3822" t="s">
        <v>8323</v>
      </c>
      <c r="R3822" t="s">
        <v>8326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43.5" x14ac:dyDescent="0.3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 t="str">
        <f t="shared" si="296"/>
        <v>No Backers</v>
      </c>
      <c r="Q3823" t="s">
        <v>8311</v>
      </c>
      <c r="R3823" t="s">
        <v>8356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43.5" x14ac:dyDescent="0.3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 t="str">
        <f t="shared" si="296"/>
        <v>No Backers</v>
      </c>
      <c r="Q3824" t="s">
        <v>8319</v>
      </c>
      <c r="R3824" t="s">
        <v>8345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3.5" x14ac:dyDescent="0.3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t="str">
        <f t="shared" si="296"/>
        <v>No Backers</v>
      </c>
      <c r="Q3825" t="s">
        <v>8323</v>
      </c>
      <c r="R3825" t="s">
        <v>8326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43.5" x14ac:dyDescent="0.3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 t="str">
        <f t="shared" si="296"/>
        <v>No Backers</v>
      </c>
      <c r="Q3826" t="s">
        <v>8311</v>
      </c>
      <c r="R3826" t="s">
        <v>8352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29" x14ac:dyDescent="0.3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 t="str">
        <f t="shared" si="296"/>
        <v>No Backers</v>
      </c>
      <c r="Q3827" t="s">
        <v>8321</v>
      </c>
      <c r="R3827" t="s">
        <v>8325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29" x14ac:dyDescent="0.3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 t="str">
        <f t="shared" si="296"/>
        <v>No Backers</v>
      </c>
      <c r="Q3828" t="s">
        <v>8327</v>
      </c>
      <c r="R3828" t="s">
        <v>8350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3.5" x14ac:dyDescent="0.3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 t="str">
        <f t="shared" si="296"/>
        <v>No Backers</v>
      </c>
      <c r="Q3829" t="s">
        <v>8313</v>
      </c>
      <c r="R3829" t="s">
        <v>8351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29" x14ac:dyDescent="0.3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 t="str">
        <f t="shared" si="296"/>
        <v>No Backers</v>
      </c>
      <c r="Q3830" t="s">
        <v>8313</v>
      </c>
      <c r="R3830" t="s">
        <v>8314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58" x14ac:dyDescent="0.3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 t="str">
        <f t="shared" si="296"/>
        <v>No Backers</v>
      </c>
      <c r="Q3831" t="s">
        <v>8316</v>
      </c>
      <c r="R3831" t="s">
        <v>8334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43.5" x14ac:dyDescent="0.3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t="str">
        <f t="shared" si="296"/>
        <v>No Backers</v>
      </c>
      <c r="Q3832" t="s">
        <v>8319</v>
      </c>
      <c r="R3832" t="s">
        <v>8345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58" x14ac:dyDescent="0.3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 t="str">
        <f t="shared" si="296"/>
        <v>No Backers</v>
      </c>
      <c r="Q3833" t="s">
        <v>8319</v>
      </c>
      <c r="R3833" t="s">
        <v>8345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43.5" x14ac:dyDescent="0.3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t="str">
        <f t="shared" si="296"/>
        <v>No Backers</v>
      </c>
      <c r="Q3834" t="s">
        <v>8319</v>
      </c>
      <c r="R3834" t="s">
        <v>8345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3.5" x14ac:dyDescent="0.3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 t="str">
        <f t="shared" si="296"/>
        <v>No Backers</v>
      </c>
      <c r="Q3835" t="s">
        <v>8319</v>
      </c>
      <c r="R3835" t="s">
        <v>8345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3.5" x14ac:dyDescent="0.3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 t="str">
        <f t="shared" si="296"/>
        <v>No Backers</v>
      </c>
      <c r="Q3836" t="s">
        <v>8323</v>
      </c>
      <c r="R3836" t="s">
        <v>8324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43.5" x14ac:dyDescent="0.3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 t="str">
        <f t="shared" si="296"/>
        <v>No Backers</v>
      </c>
      <c r="Q3837" t="s">
        <v>8323</v>
      </c>
      <c r="R3837" t="s">
        <v>8335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43.5" x14ac:dyDescent="0.3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t="str">
        <f t="shared" si="296"/>
        <v>No Backers</v>
      </c>
      <c r="Q3838" t="s">
        <v>8323</v>
      </c>
      <c r="R3838" t="s">
        <v>8335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3.5" x14ac:dyDescent="0.3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 t="str">
        <f t="shared" si="296"/>
        <v>No Backers</v>
      </c>
      <c r="Q3839" t="s">
        <v>8323</v>
      </c>
      <c r="R3839" t="s">
        <v>8335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58" x14ac:dyDescent="0.3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 t="str">
        <f t="shared" si="296"/>
        <v>No Backers</v>
      </c>
      <c r="Q3840" t="s">
        <v>8323</v>
      </c>
      <c r="R3840" t="s">
        <v>8335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3.5" x14ac:dyDescent="0.3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 t="str">
        <f t="shared" si="296"/>
        <v>No Backers</v>
      </c>
      <c r="Q3841" t="s">
        <v>8321</v>
      </c>
      <c r="R3841" t="s">
        <v>8339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29" x14ac:dyDescent="0.3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300">ROUND(E3842/D3842*100,0)</f>
        <v>0</v>
      </c>
      <c r="P3842" t="str">
        <f t="shared" ref="P3842:P3905" si="301">IFERROR(ROUND(E3842/L3842,2),"No Backers")</f>
        <v>No Backers</v>
      </c>
      <c r="Q3842" t="s">
        <v>8311</v>
      </c>
      <c r="R3842" t="s">
        <v>8348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3.5" x14ac:dyDescent="0.3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300"/>
        <v>0</v>
      </c>
      <c r="P3843" t="str">
        <f t="shared" si="301"/>
        <v>No Backers</v>
      </c>
      <c r="Q3843" t="s">
        <v>8308</v>
      </c>
      <c r="R3843" t="s">
        <v>8342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5" x14ac:dyDescent="0.3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 t="str">
        <f t="shared" si="301"/>
        <v>No Backers</v>
      </c>
      <c r="Q3844" t="s">
        <v>8311</v>
      </c>
      <c r="R3844" t="s">
        <v>8348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3.5" x14ac:dyDescent="0.3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 t="str">
        <f t="shared" si="301"/>
        <v>No Backers</v>
      </c>
      <c r="Q3845" t="s">
        <v>8311</v>
      </c>
      <c r="R3845" t="s">
        <v>8348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3.5" x14ac:dyDescent="0.3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 t="str">
        <f t="shared" si="301"/>
        <v>No Backers</v>
      </c>
      <c r="Q3846" t="s">
        <v>8308</v>
      </c>
      <c r="R3846" t="s">
        <v>8342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3.5" x14ac:dyDescent="0.3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 t="str">
        <f t="shared" si="301"/>
        <v>No Backers</v>
      </c>
      <c r="Q3847" t="s">
        <v>8321</v>
      </c>
      <c r="R3847" t="s">
        <v>8325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43.5" x14ac:dyDescent="0.3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 t="str">
        <f t="shared" si="301"/>
        <v>No Backers</v>
      </c>
      <c r="Q3848" t="s">
        <v>8321</v>
      </c>
      <c r="R3848" t="s">
        <v>8339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x14ac:dyDescent="0.3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 t="str">
        <f t="shared" si="301"/>
        <v>No Backers</v>
      </c>
      <c r="Q3849" t="s">
        <v>8346</v>
      </c>
      <c r="R3849" t="s">
        <v>8347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58" x14ac:dyDescent="0.3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 t="str">
        <f t="shared" si="301"/>
        <v>No Backers</v>
      </c>
      <c r="Q3850" t="s">
        <v>8323</v>
      </c>
      <c r="R3850" t="s">
        <v>8335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58" x14ac:dyDescent="0.3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 t="str">
        <f t="shared" si="301"/>
        <v>No Backers</v>
      </c>
      <c r="Q3851" t="s">
        <v>8308</v>
      </c>
      <c r="R3851" t="s">
        <v>8310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43.5" x14ac:dyDescent="0.3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 t="str">
        <f t="shared" si="301"/>
        <v>No Backers</v>
      </c>
      <c r="Q3852" t="s">
        <v>8321</v>
      </c>
      <c r="R3852" t="s">
        <v>8325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43.5" x14ac:dyDescent="0.3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 t="str">
        <f t="shared" si="301"/>
        <v>No Backers</v>
      </c>
      <c r="Q3853" t="s">
        <v>8321</v>
      </c>
      <c r="R3853" t="s">
        <v>8325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3.5" x14ac:dyDescent="0.3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 t="str">
        <f t="shared" si="301"/>
        <v>No Backers</v>
      </c>
      <c r="Q3854" t="s">
        <v>8321</v>
      </c>
      <c r="R3854" t="s">
        <v>8339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3.5" x14ac:dyDescent="0.3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 t="str">
        <f t="shared" si="301"/>
        <v>No Backers</v>
      </c>
      <c r="Q3855" t="s">
        <v>8321</v>
      </c>
      <c r="R3855" t="s">
        <v>8339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43.5" x14ac:dyDescent="0.3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 t="str">
        <f t="shared" si="301"/>
        <v>No Backers</v>
      </c>
      <c r="Q3856" t="s">
        <v>8321</v>
      </c>
      <c r="R3856" t="s">
        <v>8339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43.5" x14ac:dyDescent="0.3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 t="str">
        <f t="shared" si="301"/>
        <v>No Backers</v>
      </c>
      <c r="Q3857" t="s">
        <v>8308</v>
      </c>
      <c r="R3857" t="s">
        <v>8342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29" x14ac:dyDescent="0.3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 t="str">
        <f t="shared" si="301"/>
        <v>No Backers</v>
      </c>
      <c r="Q3858" t="s">
        <v>8308</v>
      </c>
      <c r="R3858" t="s">
        <v>8342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3.5" x14ac:dyDescent="0.3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t="str">
        <f t="shared" si="301"/>
        <v>No Backers</v>
      </c>
      <c r="Q3859" t="s">
        <v>8308</v>
      </c>
      <c r="R3859" t="s">
        <v>8342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58" x14ac:dyDescent="0.3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 t="str">
        <f t="shared" si="301"/>
        <v>No Backers</v>
      </c>
      <c r="Q3860" t="s">
        <v>8346</v>
      </c>
      <c r="R3860" t="s">
        <v>8347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43.5" x14ac:dyDescent="0.3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 t="str">
        <f t="shared" si="301"/>
        <v>No Backers</v>
      </c>
      <c r="Q3861" t="s">
        <v>8346</v>
      </c>
      <c r="R3861" t="s">
        <v>8347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58" x14ac:dyDescent="0.3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 t="str">
        <f t="shared" si="301"/>
        <v>No Backers</v>
      </c>
      <c r="Q3862" t="s">
        <v>8316</v>
      </c>
      <c r="R3862" t="s">
        <v>8334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58" x14ac:dyDescent="0.3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str">
        <f t="shared" si="301"/>
        <v>No Backers</v>
      </c>
      <c r="Q3863" t="s">
        <v>8319</v>
      </c>
      <c r="R3863" t="s">
        <v>8345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43.5" x14ac:dyDescent="0.3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 t="str">
        <f t="shared" si="301"/>
        <v>No Backers</v>
      </c>
      <c r="Q3864" t="s">
        <v>8311</v>
      </c>
      <c r="R3864" t="s">
        <v>8348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3.5" x14ac:dyDescent="0.3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 t="str">
        <f t="shared" si="301"/>
        <v>No Backers</v>
      </c>
      <c r="Q3865" t="s">
        <v>8311</v>
      </c>
      <c r="R3865" t="s">
        <v>8352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43.5" x14ac:dyDescent="0.3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 t="str">
        <f t="shared" si="301"/>
        <v>No Backers</v>
      </c>
      <c r="Q3866" t="s">
        <v>8327</v>
      </c>
      <c r="R3866" t="s">
        <v>8330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43.5" x14ac:dyDescent="0.3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 t="str">
        <f t="shared" si="301"/>
        <v>No Backers</v>
      </c>
      <c r="Q3867" t="s">
        <v>8327</v>
      </c>
      <c r="R3867" t="s">
        <v>8330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43.5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 t="str">
        <f t="shared" si="301"/>
        <v>No Backers</v>
      </c>
      <c r="Q3868" t="s">
        <v>8316</v>
      </c>
      <c r="R3868" t="s">
        <v>8344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29" x14ac:dyDescent="0.3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 t="str">
        <f t="shared" si="301"/>
        <v>No Backers</v>
      </c>
      <c r="Q3869" t="s">
        <v>8308</v>
      </c>
      <c r="R3869" t="s">
        <v>8342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43.5" x14ac:dyDescent="0.3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 t="str">
        <f t="shared" si="301"/>
        <v>No Backers</v>
      </c>
      <c r="Q3870" t="s">
        <v>8308</v>
      </c>
      <c r="R3870" t="s">
        <v>8342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58" x14ac:dyDescent="0.3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 t="str">
        <f t="shared" si="301"/>
        <v>No Backers</v>
      </c>
      <c r="Q3871" t="s">
        <v>8319</v>
      </c>
      <c r="R3871" t="s">
        <v>8345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58" x14ac:dyDescent="0.3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t="str">
        <f t="shared" si="301"/>
        <v>No Backers</v>
      </c>
      <c r="Q3872" t="s">
        <v>8319</v>
      </c>
      <c r="R3872" t="s">
        <v>8345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43.5" x14ac:dyDescent="0.3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 t="str">
        <f t="shared" si="301"/>
        <v>No Backers</v>
      </c>
      <c r="Q3873" t="s">
        <v>8319</v>
      </c>
      <c r="R3873" t="s">
        <v>8357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58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t="str">
        <f t="shared" si="301"/>
        <v>No Backers</v>
      </c>
      <c r="Q3874" t="s">
        <v>8319</v>
      </c>
      <c r="R3874" t="s">
        <v>8345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29" x14ac:dyDescent="0.3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t="str">
        <f t="shared" si="301"/>
        <v>No Backers</v>
      </c>
      <c r="Q3875" t="s">
        <v>8319</v>
      </c>
      <c r="R3875" t="s">
        <v>8345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29" x14ac:dyDescent="0.3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t="str">
        <f t="shared" si="301"/>
        <v>No Backers</v>
      </c>
      <c r="Q3876" t="s">
        <v>8319</v>
      </c>
      <c r="R3876" t="s">
        <v>8345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3.5" x14ac:dyDescent="0.3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t="str">
        <f t="shared" si="301"/>
        <v>No Backers</v>
      </c>
      <c r="Q3877" t="s">
        <v>8319</v>
      </c>
      <c r="R3877" t="s">
        <v>8345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3.5" x14ac:dyDescent="0.3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 t="str">
        <f t="shared" si="301"/>
        <v>No Backers</v>
      </c>
      <c r="Q3878" t="s">
        <v>8311</v>
      </c>
      <c r="R3878" t="s">
        <v>8356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43.5" x14ac:dyDescent="0.3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t="str">
        <f t="shared" si="301"/>
        <v>No Backers</v>
      </c>
      <c r="Q3879" t="s">
        <v>8323</v>
      </c>
      <c r="R3879" t="s">
        <v>8326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43.5" x14ac:dyDescent="0.3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 t="str">
        <f t="shared" si="301"/>
        <v>No Backers</v>
      </c>
      <c r="Q3880" t="s">
        <v>8323</v>
      </c>
      <c r="R3880" t="s">
        <v>8324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3.5" x14ac:dyDescent="0.3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No Backers</v>
      </c>
      <c r="Q3881" t="s">
        <v>8323</v>
      </c>
      <c r="R3881" t="s">
        <v>8335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x14ac:dyDescent="0.3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 t="str">
        <f t="shared" si="301"/>
        <v>No Backers</v>
      </c>
      <c r="Q3882" t="s">
        <v>8323</v>
      </c>
      <c r="R3882" t="s">
        <v>8335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43.5" x14ac:dyDescent="0.3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t="str">
        <f t="shared" si="301"/>
        <v>No Backers</v>
      </c>
      <c r="Q3883" t="s">
        <v>8323</v>
      </c>
      <c r="R3883" t="s">
        <v>8326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58" x14ac:dyDescent="0.3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t="str">
        <f t="shared" si="301"/>
        <v>No Backers</v>
      </c>
      <c r="Q3884" t="s">
        <v>8323</v>
      </c>
      <c r="R3884" t="s">
        <v>8326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43.5" x14ac:dyDescent="0.3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t="str">
        <f t="shared" si="301"/>
        <v>No Backers</v>
      </c>
      <c r="Q3885" t="s">
        <v>8323</v>
      </c>
      <c r="R3885" t="s">
        <v>8326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x14ac:dyDescent="0.3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t="str">
        <f t="shared" si="301"/>
        <v>No Backers</v>
      </c>
      <c r="Q3886" t="s">
        <v>8323</v>
      </c>
      <c r="R3886" t="s">
        <v>8326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43.5" x14ac:dyDescent="0.3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t="str">
        <f t="shared" si="301"/>
        <v>No Backers</v>
      </c>
      <c r="Q3887" t="s">
        <v>8323</v>
      </c>
      <c r="R3887" t="s">
        <v>8326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3.5" x14ac:dyDescent="0.3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 t="str">
        <f t="shared" si="301"/>
        <v>No Backers</v>
      </c>
      <c r="Q3888" t="s">
        <v>8319</v>
      </c>
      <c r="R3888" t="s">
        <v>8345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3.5" x14ac:dyDescent="0.3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 t="str">
        <f t="shared" si="301"/>
        <v>No Backers</v>
      </c>
      <c r="Q3889" t="s">
        <v>8308</v>
      </c>
      <c r="R3889" t="s">
        <v>8342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29" x14ac:dyDescent="0.3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 t="str">
        <f t="shared" si="301"/>
        <v>No Backers</v>
      </c>
      <c r="Q3890" t="s">
        <v>8319</v>
      </c>
      <c r="R3890" t="s">
        <v>8345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43.5" x14ac:dyDescent="0.3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 t="str">
        <f t="shared" si="301"/>
        <v>No Backers</v>
      </c>
      <c r="Q3891" t="s">
        <v>8323</v>
      </c>
      <c r="R3891" t="s">
        <v>8324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43.5" x14ac:dyDescent="0.3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t="str">
        <f t="shared" si="301"/>
        <v>No Backers</v>
      </c>
      <c r="Q3892" t="s">
        <v>8323</v>
      </c>
      <c r="R3892" t="s">
        <v>8326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43.5" x14ac:dyDescent="0.3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 t="str">
        <f t="shared" si="301"/>
        <v>No Backers</v>
      </c>
      <c r="Q3893" t="s">
        <v>8311</v>
      </c>
      <c r="R3893" t="s">
        <v>8348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3.5" x14ac:dyDescent="0.3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No Backers</v>
      </c>
      <c r="Q3894" t="s">
        <v>8323</v>
      </c>
      <c r="R3894" t="s">
        <v>8326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3.5" x14ac:dyDescent="0.3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 t="str">
        <f t="shared" si="301"/>
        <v>No Backers</v>
      </c>
      <c r="Q3895" t="s">
        <v>8313</v>
      </c>
      <c r="R3895" t="s">
        <v>8314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29" x14ac:dyDescent="0.3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 t="str">
        <f t="shared" si="301"/>
        <v>No Backers</v>
      </c>
      <c r="Q3896" t="s">
        <v>8321</v>
      </c>
      <c r="R3896" t="s">
        <v>8325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58" x14ac:dyDescent="0.3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 t="str">
        <f t="shared" si="301"/>
        <v>No Backers</v>
      </c>
      <c r="Q3897" t="s">
        <v>8316</v>
      </c>
      <c r="R3897" t="s">
        <v>8344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58" x14ac:dyDescent="0.3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t="str">
        <f t="shared" si="301"/>
        <v>No Backers</v>
      </c>
      <c r="Q3898" t="s">
        <v>8319</v>
      </c>
      <c r="R3898" t="s">
        <v>8345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3.5" x14ac:dyDescent="0.3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t="str">
        <f t="shared" si="301"/>
        <v>No Backers</v>
      </c>
      <c r="Q3899" t="s">
        <v>8319</v>
      </c>
      <c r="R3899" t="s">
        <v>8345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58" x14ac:dyDescent="0.3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 t="str">
        <f t="shared" si="301"/>
        <v>No Backers</v>
      </c>
      <c r="Q3900" t="s">
        <v>8319</v>
      </c>
      <c r="R3900" t="s">
        <v>8345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3.5" x14ac:dyDescent="0.3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 t="str">
        <f t="shared" si="301"/>
        <v>No Backers</v>
      </c>
      <c r="Q3901" t="s">
        <v>8311</v>
      </c>
      <c r="R3901" t="s">
        <v>8356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58" x14ac:dyDescent="0.3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t="str">
        <f t="shared" si="301"/>
        <v>No Backers</v>
      </c>
      <c r="Q3902" t="s">
        <v>8323</v>
      </c>
      <c r="R3902" t="s">
        <v>8326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43.5" x14ac:dyDescent="0.3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 t="str">
        <f t="shared" si="301"/>
        <v>No Backers</v>
      </c>
      <c r="Q3903" t="s">
        <v>8323</v>
      </c>
      <c r="R3903" t="s">
        <v>8335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43.5" x14ac:dyDescent="0.3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t="str">
        <f t="shared" si="301"/>
        <v>No Backers</v>
      </c>
      <c r="Q3904" t="s">
        <v>8323</v>
      </c>
      <c r="R3904" t="s">
        <v>8326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43.5" x14ac:dyDescent="0.3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t="str">
        <f t="shared" si="301"/>
        <v>No Backers</v>
      </c>
      <c r="Q3905" t="s">
        <v>8321</v>
      </c>
      <c r="R3905" t="s">
        <v>8339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58" x14ac:dyDescent="0.3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305">ROUND(E3906/D3906*100,0)</f>
        <v>0</v>
      </c>
      <c r="P3906" t="str">
        <f t="shared" ref="P3906:P3969" si="306">IFERROR(ROUND(E3906/L3906,2),"No Backers")</f>
        <v>No Backers</v>
      </c>
      <c r="Q3906" t="s">
        <v>8308</v>
      </c>
      <c r="R3906" t="s">
        <v>8342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43.5" x14ac:dyDescent="0.3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 t="str">
        <f t="shared" si="306"/>
        <v>No Backers</v>
      </c>
      <c r="Q3907" t="s">
        <v>8308</v>
      </c>
      <c r="R3907" t="s">
        <v>8342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58" x14ac:dyDescent="0.3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 t="str">
        <f t="shared" si="306"/>
        <v>No Backers</v>
      </c>
      <c r="Q3908" t="s">
        <v>8321</v>
      </c>
      <c r="R3908" t="s">
        <v>8339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29" x14ac:dyDescent="0.3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 t="str">
        <f t="shared" si="306"/>
        <v>No Backers</v>
      </c>
      <c r="Q3909" t="s">
        <v>8321</v>
      </c>
      <c r="R3909" t="s">
        <v>8337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3.5" x14ac:dyDescent="0.3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 t="str">
        <f t="shared" si="306"/>
        <v>No Backers</v>
      </c>
      <c r="Q3910" t="s">
        <v>8321</v>
      </c>
      <c r="R3910" t="s">
        <v>8339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3.5" x14ac:dyDescent="0.3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 t="str">
        <f t="shared" si="306"/>
        <v>No Backers</v>
      </c>
      <c r="Q3911" t="s">
        <v>8321</v>
      </c>
      <c r="R3911" t="s">
        <v>8339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58" x14ac:dyDescent="0.3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 t="str">
        <f t="shared" si="306"/>
        <v>No Backers</v>
      </c>
      <c r="Q3912" t="s">
        <v>8327</v>
      </c>
      <c r="R3912" t="s">
        <v>8350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58" x14ac:dyDescent="0.3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 t="str">
        <f t="shared" si="306"/>
        <v>No Backers</v>
      </c>
      <c r="Q3913" t="s">
        <v>8327</v>
      </c>
      <c r="R3913" t="s">
        <v>8330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58" x14ac:dyDescent="0.3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 t="str">
        <f t="shared" si="306"/>
        <v>No Backers</v>
      </c>
      <c r="Q3914" t="s">
        <v>8319</v>
      </c>
      <c r="R3914" t="s">
        <v>8357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3.5" x14ac:dyDescent="0.3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t="str">
        <f t="shared" si="306"/>
        <v>No Backers</v>
      </c>
      <c r="Q3915" t="s">
        <v>8323</v>
      </c>
      <c r="R3915" t="s">
        <v>8326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43.5" x14ac:dyDescent="0.3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 t="str">
        <f t="shared" si="306"/>
        <v>No Backers</v>
      </c>
      <c r="Q3916" t="s">
        <v>8319</v>
      </c>
      <c r="R3916" t="s">
        <v>8345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58" x14ac:dyDescent="0.3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 t="str">
        <f t="shared" si="306"/>
        <v>No Backers</v>
      </c>
      <c r="Q3917" t="s">
        <v>8321</v>
      </c>
      <c r="R3917" t="s">
        <v>8339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58" x14ac:dyDescent="0.3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 t="str">
        <f t="shared" si="306"/>
        <v>No Backers</v>
      </c>
      <c r="Q3918" t="s">
        <v>8327</v>
      </c>
      <c r="R3918" t="s">
        <v>8350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3.5" x14ac:dyDescent="0.3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 t="str">
        <f t="shared" si="306"/>
        <v>No Backers</v>
      </c>
      <c r="Q3919" t="s">
        <v>8319</v>
      </c>
      <c r="R3919" t="s">
        <v>8345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43.5" x14ac:dyDescent="0.3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 t="str">
        <f t="shared" si="306"/>
        <v>No Backers</v>
      </c>
      <c r="Q3920" t="s">
        <v>8313</v>
      </c>
      <c r="R3920" t="s">
        <v>8353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43.5" x14ac:dyDescent="0.3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 t="str">
        <f t="shared" si="306"/>
        <v>No Backers</v>
      </c>
      <c r="Q3921" t="s">
        <v>8321</v>
      </c>
      <c r="R3921" t="s">
        <v>8325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x14ac:dyDescent="0.3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t="str">
        <f t="shared" si="306"/>
        <v>No Backers</v>
      </c>
      <c r="Q3922" t="s">
        <v>8321</v>
      </c>
      <c r="R3922" t="s">
        <v>8325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29" x14ac:dyDescent="0.3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t="str">
        <f t="shared" si="306"/>
        <v>No Backers</v>
      </c>
      <c r="Q3923" t="s">
        <v>8321</v>
      </c>
      <c r="R3923" t="s">
        <v>8339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43.5" x14ac:dyDescent="0.3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 t="str">
        <f t="shared" si="306"/>
        <v>No Backers</v>
      </c>
      <c r="Q3924" t="s">
        <v>8319</v>
      </c>
      <c r="R3924" t="s">
        <v>8345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29" x14ac:dyDescent="0.3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 t="str">
        <f t="shared" si="306"/>
        <v>No Backers</v>
      </c>
      <c r="Q3925" t="s">
        <v>8311</v>
      </c>
      <c r="R3925" t="s">
        <v>8348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3.5" x14ac:dyDescent="0.3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 t="str">
        <f t="shared" si="306"/>
        <v>No Backers</v>
      </c>
      <c r="Q3926" t="s">
        <v>8313</v>
      </c>
      <c r="R3926" t="s">
        <v>8355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43.5" x14ac:dyDescent="0.3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str">
        <f t="shared" si="306"/>
        <v>No Backers</v>
      </c>
      <c r="Q3927" t="s">
        <v>8327</v>
      </c>
      <c r="R3927" t="s">
        <v>8330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58" x14ac:dyDescent="0.3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 t="str">
        <f t="shared" si="306"/>
        <v>No Backers</v>
      </c>
      <c r="Q3928" t="s">
        <v>8319</v>
      </c>
      <c r="R3928" t="s">
        <v>8345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43.5" x14ac:dyDescent="0.3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t="str">
        <f t="shared" si="306"/>
        <v>No Backers</v>
      </c>
      <c r="Q3929" t="s">
        <v>8323</v>
      </c>
      <c r="R3929" t="s">
        <v>8326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58" x14ac:dyDescent="0.3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 t="str">
        <f t="shared" si="306"/>
        <v>No Backers</v>
      </c>
      <c r="Q3930" t="s">
        <v>8311</v>
      </c>
      <c r="R3930" t="s">
        <v>8356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43.5" x14ac:dyDescent="0.3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t="str">
        <f t="shared" si="306"/>
        <v>No Backers</v>
      </c>
      <c r="Q3931" t="s">
        <v>8321</v>
      </c>
      <c r="R3931" t="s">
        <v>8337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3.5" x14ac:dyDescent="0.3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 t="str">
        <f t="shared" si="306"/>
        <v>No Backers</v>
      </c>
      <c r="Q3932" t="s">
        <v>8327</v>
      </c>
      <c r="R3932" t="s">
        <v>8350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3.5" x14ac:dyDescent="0.3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 t="str">
        <f t="shared" si="306"/>
        <v>No Backers</v>
      </c>
      <c r="Q3933" t="s">
        <v>8327</v>
      </c>
      <c r="R3933" t="s">
        <v>8330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43.5" x14ac:dyDescent="0.3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 t="str">
        <f t="shared" si="306"/>
        <v>No Backers</v>
      </c>
      <c r="Q3934" t="s">
        <v>8308</v>
      </c>
      <c r="R3934" t="s">
        <v>8342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43.5" x14ac:dyDescent="0.3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t="str">
        <f t="shared" si="306"/>
        <v>No Backers</v>
      </c>
      <c r="Q3935" t="s">
        <v>8323</v>
      </c>
      <c r="R3935" t="s">
        <v>8326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43.5" x14ac:dyDescent="0.3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t="str">
        <f t="shared" si="306"/>
        <v>No Backers</v>
      </c>
      <c r="Q3936" t="s">
        <v>8323</v>
      </c>
      <c r="R3936" t="s">
        <v>8335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43.5" x14ac:dyDescent="0.3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t="str">
        <f t="shared" si="306"/>
        <v>No Backers</v>
      </c>
      <c r="Q3937" t="s">
        <v>8323</v>
      </c>
      <c r="R3937" t="s">
        <v>8326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43.5" x14ac:dyDescent="0.3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 t="str">
        <f t="shared" si="306"/>
        <v>No Backers</v>
      </c>
      <c r="Q3938" t="s">
        <v>8319</v>
      </c>
      <c r="R3938" t="s">
        <v>8345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29" x14ac:dyDescent="0.3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 t="str">
        <f t="shared" si="306"/>
        <v>No Backers</v>
      </c>
      <c r="Q3939" t="s">
        <v>8321</v>
      </c>
      <c r="R3939" t="s">
        <v>8337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43.5" x14ac:dyDescent="0.3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 t="str">
        <f t="shared" si="306"/>
        <v>No Backers</v>
      </c>
      <c r="Q3940" t="s">
        <v>8321</v>
      </c>
      <c r="R3940" t="s">
        <v>8337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43.5" x14ac:dyDescent="0.3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t="str">
        <f t="shared" si="306"/>
        <v>No Backers</v>
      </c>
      <c r="Q3941" t="s">
        <v>8321</v>
      </c>
      <c r="R3941" t="s">
        <v>8325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43.5" x14ac:dyDescent="0.3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t="str">
        <f t="shared" si="306"/>
        <v>No Backers</v>
      </c>
      <c r="Q3942" t="s">
        <v>8321</v>
      </c>
      <c r="R3942" t="s">
        <v>8325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58" x14ac:dyDescent="0.3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 t="str">
        <f t="shared" si="306"/>
        <v>No Backers</v>
      </c>
      <c r="Q3943" t="s">
        <v>8321</v>
      </c>
      <c r="R3943" t="s">
        <v>8339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29" x14ac:dyDescent="0.3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t="str">
        <f t="shared" si="306"/>
        <v>No Backers</v>
      </c>
      <c r="Q3944" t="s">
        <v>8321</v>
      </c>
      <c r="R3944" t="s">
        <v>8339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43.5" x14ac:dyDescent="0.3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str">
        <f t="shared" si="306"/>
        <v>No Backers</v>
      </c>
      <c r="Q3945" t="s">
        <v>8308</v>
      </c>
      <c r="R3945" t="s">
        <v>8342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3.5" x14ac:dyDescent="0.3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str">
        <f t="shared" si="306"/>
        <v>No Backers</v>
      </c>
      <c r="Q3946" t="s">
        <v>8308</v>
      </c>
      <c r="R3946" t="s">
        <v>8342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3.5" x14ac:dyDescent="0.3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str">
        <f t="shared" si="306"/>
        <v>No Backers</v>
      </c>
      <c r="Q3947" t="s">
        <v>8308</v>
      </c>
      <c r="R3947" t="s">
        <v>8342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3.5" x14ac:dyDescent="0.3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 t="str">
        <f t="shared" si="306"/>
        <v>No Backers</v>
      </c>
      <c r="Q3948" t="s">
        <v>8311</v>
      </c>
      <c r="R3948" t="s">
        <v>8352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58" x14ac:dyDescent="0.3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 t="str">
        <f t="shared" si="306"/>
        <v>No Backers</v>
      </c>
      <c r="Q3949" t="s">
        <v>8327</v>
      </c>
      <c r="R3949" t="s">
        <v>8350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58" x14ac:dyDescent="0.3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str">
        <f t="shared" si="306"/>
        <v>No Backers</v>
      </c>
      <c r="Q3950" t="s">
        <v>8308</v>
      </c>
      <c r="R3950" t="s">
        <v>8310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3.5" x14ac:dyDescent="0.3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 t="str">
        <f t="shared" si="306"/>
        <v>No Backers</v>
      </c>
      <c r="Q3951" t="s">
        <v>8316</v>
      </c>
      <c r="R3951" t="s">
        <v>8344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3.5" x14ac:dyDescent="0.3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 t="str">
        <f t="shared" si="306"/>
        <v>No Backers</v>
      </c>
      <c r="Q3952" t="s">
        <v>8327</v>
      </c>
      <c r="R3952" t="s">
        <v>8354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58" x14ac:dyDescent="0.3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t="str">
        <f t="shared" si="306"/>
        <v>No Backers</v>
      </c>
      <c r="Q3953" t="s">
        <v>8311</v>
      </c>
      <c r="R3953" t="s">
        <v>8348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3.5" x14ac:dyDescent="0.3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 t="str">
        <f t="shared" si="306"/>
        <v>No Backers</v>
      </c>
      <c r="Q3954" t="s">
        <v>8311</v>
      </c>
      <c r="R3954" t="s">
        <v>8352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58" x14ac:dyDescent="0.3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 t="str">
        <f t="shared" si="306"/>
        <v>No Backers</v>
      </c>
      <c r="Q3955" t="s">
        <v>8327</v>
      </c>
      <c r="R3955" t="s">
        <v>8330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3.5" x14ac:dyDescent="0.3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 t="str">
        <f t="shared" si="306"/>
        <v>No Backers</v>
      </c>
      <c r="Q3956" t="s">
        <v>8327</v>
      </c>
      <c r="R3956" t="s">
        <v>8330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3.5" x14ac:dyDescent="0.3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str">
        <f t="shared" si="306"/>
        <v>No Backers</v>
      </c>
      <c r="Q3957" t="s">
        <v>8308</v>
      </c>
      <c r="R3957" t="s">
        <v>8342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3.5" x14ac:dyDescent="0.3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 t="str">
        <f t="shared" si="306"/>
        <v>No Backers</v>
      </c>
      <c r="Q3958" t="s">
        <v>8319</v>
      </c>
      <c r="R3958" t="s">
        <v>8357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58" x14ac:dyDescent="0.3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 t="str">
        <f t="shared" si="306"/>
        <v>No Backers</v>
      </c>
      <c r="Q3959" t="s">
        <v>8311</v>
      </c>
      <c r="R3959" t="s">
        <v>8356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43.5" x14ac:dyDescent="0.3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 t="str">
        <f t="shared" si="306"/>
        <v>No Backers</v>
      </c>
      <c r="Q3960" t="s">
        <v>8323</v>
      </c>
      <c r="R3960" t="s">
        <v>8335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58" x14ac:dyDescent="0.3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t="str">
        <f t="shared" si="306"/>
        <v>No Backers</v>
      </c>
      <c r="Q3961" t="s">
        <v>8323</v>
      </c>
      <c r="R3961" t="s">
        <v>8326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58" x14ac:dyDescent="0.3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t="str">
        <f t="shared" si="306"/>
        <v>No Backers</v>
      </c>
      <c r="Q3962" t="s">
        <v>8323</v>
      </c>
      <c r="R3962" t="s">
        <v>8326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43.5" x14ac:dyDescent="0.3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 t="str">
        <f t="shared" si="306"/>
        <v>No Backers</v>
      </c>
      <c r="Q3963" t="s">
        <v>8311</v>
      </c>
      <c r="R3963" t="s">
        <v>8348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43.5" x14ac:dyDescent="0.3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t="str">
        <f t="shared" si="306"/>
        <v>No Backers</v>
      </c>
      <c r="Q3964" t="s">
        <v>8323</v>
      </c>
      <c r="R3964" t="s">
        <v>8326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58" x14ac:dyDescent="0.3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 t="str">
        <f t="shared" si="306"/>
        <v>No Backers</v>
      </c>
      <c r="Q3965" t="s">
        <v>8346</v>
      </c>
      <c r="R3965" t="s">
        <v>8347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58" x14ac:dyDescent="0.3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str">
        <f t="shared" si="306"/>
        <v>No Backers</v>
      </c>
      <c r="Q3966" t="s">
        <v>8308</v>
      </c>
      <c r="R3966" t="s">
        <v>8342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3.5" x14ac:dyDescent="0.3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 t="str">
        <f t="shared" si="306"/>
        <v>No Backers</v>
      </c>
      <c r="Q3967" t="s">
        <v>8321</v>
      </c>
      <c r="R3967" t="s">
        <v>8337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43.5" x14ac:dyDescent="0.3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 t="str">
        <f t="shared" si="306"/>
        <v>No Backers</v>
      </c>
      <c r="Q3968" t="s">
        <v>8311</v>
      </c>
      <c r="R3968" t="s">
        <v>8352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29" x14ac:dyDescent="0.3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 t="str">
        <f t="shared" si="306"/>
        <v>No Backers</v>
      </c>
      <c r="Q3969" t="s">
        <v>8346</v>
      </c>
      <c r="R3969" t="s">
        <v>8347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3.5" x14ac:dyDescent="0.3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310">ROUND(E3970/D3970*100,0)</f>
        <v>0</v>
      </c>
      <c r="P3970" t="str">
        <f t="shared" ref="P3970:P4033" si="311">IFERROR(ROUND(E3970/L3970,2),"No Backers")</f>
        <v>No Backers</v>
      </c>
      <c r="Q3970" t="s">
        <v>8316</v>
      </c>
      <c r="R3970" t="s">
        <v>8344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3.5" x14ac:dyDescent="0.3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310"/>
        <v>0</v>
      </c>
      <c r="P3971" t="str">
        <f t="shared" si="311"/>
        <v>No Backers</v>
      </c>
      <c r="Q3971" t="s">
        <v>8311</v>
      </c>
      <c r="R3971" t="s">
        <v>8348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58" x14ac:dyDescent="0.3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 t="str">
        <f t="shared" si="311"/>
        <v>No Backers</v>
      </c>
      <c r="Q3972" t="s">
        <v>8311</v>
      </c>
      <c r="R3972" t="s">
        <v>8349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43.5" x14ac:dyDescent="0.3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 t="str">
        <f t="shared" si="311"/>
        <v>No Backers</v>
      </c>
      <c r="Q3973" t="s">
        <v>8327</v>
      </c>
      <c r="R3973" t="s">
        <v>8330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43.5" x14ac:dyDescent="0.3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 t="str">
        <f t="shared" si="311"/>
        <v>No Backers</v>
      </c>
      <c r="Q3974" t="s">
        <v>8308</v>
      </c>
      <c r="R3974" t="s">
        <v>8342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3.5" x14ac:dyDescent="0.3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 t="str">
        <f t="shared" si="311"/>
        <v>No Backers</v>
      </c>
      <c r="Q3975" t="s">
        <v>8311</v>
      </c>
      <c r="R3975" t="s">
        <v>8356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3.5" x14ac:dyDescent="0.3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 t="str">
        <f t="shared" si="311"/>
        <v>No Backers</v>
      </c>
      <c r="Q3976" t="s">
        <v>8323</v>
      </c>
      <c r="R3976" t="s">
        <v>8335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3.5" x14ac:dyDescent="0.3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No Backers</v>
      </c>
      <c r="Q3977" t="s">
        <v>8323</v>
      </c>
      <c r="R3977" t="s">
        <v>8326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3.5" x14ac:dyDescent="0.3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 t="str">
        <f t="shared" si="311"/>
        <v>No Backers</v>
      </c>
      <c r="Q3978" t="s">
        <v>8311</v>
      </c>
      <c r="R3978" t="s">
        <v>8352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43.5" x14ac:dyDescent="0.3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 t="str">
        <f t="shared" si="311"/>
        <v>No Backers</v>
      </c>
      <c r="Q3979" t="s">
        <v>8346</v>
      </c>
      <c r="R3979" t="s">
        <v>8347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43.5" x14ac:dyDescent="0.3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 t="str">
        <f t="shared" si="311"/>
        <v>No Backers</v>
      </c>
      <c r="Q3980" t="s">
        <v>8313</v>
      </c>
      <c r="R3980" t="s">
        <v>8355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3.5" x14ac:dyDescent="0.3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 t="str">
        <f t="shared" si="311"/>
        <v>No Backers</v>
      </c>
      <c r="Q3981" t="s">
        <v>8327</v>
      </c>
      <c r="R3981" t="s">
        <v>8350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43.5" x14ac:dyDescent="0.3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 t="str">
        <f t="shared" si="311"/>
        <v>No Backers</v>
      </c>
      <c r="Q3982" t="s">
        <v>8311</v>
      </c>
      <c r="R3982" t="s">
        <v>8356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58" x14ac:dyDescent="0.3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 t="str">
        <f t="shared" si="311"/>
        <v>No Backers</v>
      </c>
      <c r="Q3983" t="s">
        <v>8316</v>
      </c>
      <c r="R3983" t="s">
        <v>8334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58" x14ac:dyDescent="0.3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 t="str">
        <f t="shared" si="311"/>
        <v>No Backers</v>
      </c>
      <c r="Q3984" t="s">
        <v>8313</v>
      </c>
      <c r="R3984" t="s">
        <v>8353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58" x14ac:dyDescent="0.3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t="str">
        <f t="shared" si="311"/>
        <v>No Backers</v>
      </c>
      <c r="Q3985" t="s">
        <v>8321</v>
      </c>
      <c r="R3985" t="s">
        <v>8337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43.5" x14ac:dyDescent="0.3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 t="str">
        <f t="shared" si="311"/>
        <v>No Backers</v>
      </c>
      <c r="Q3986" t="s">
        <v>8321</v>
      </c>
      <c r="R3986" t="s">
        <v>8325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58" x14ac:dyDescent="0.3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 t="str">
        <f t="shared" si="311"/>
        <v>No Backers</v>
      </c>
      <c r="Q3987" t="s">
        <v>8321</v>
      </c>
      <c r="R3987" t="s">
        <v>8339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43.5" x14ac:dyDescent="0.3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 t="str">
        <f t="shared" si="311"/>
        <v>No Backers</v>
      </c>
      <c r="Q3988" t="s">
        <v>8327</v>
      </c>
      <c r="R3988" t="s">
        <v>8328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43.5" x14ac:dyDescent="0.3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t="str">
        <f t="shared" si="311"/>
        <v>No Backers</v>
      </c>
      <c r="Q3989" t="s">
        <v>8346</v>
      </c>
      <c r="R3989" t="s">
        <v>8347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58" x14ac:dyDescent="0.3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 t="str">
        <f t="shared" si="311"/>
        <v>No Backers</v>
      </c>
      <c r="Q3990" t="s">
        <v>8316</v>
      </c>
      <c r="R3990" t="s">
        <v>8344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3.5" x14ac:dyDescent="0.3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 t="str">
        <f t="shared" si="311"/>
        <v>No Backers</v>
      </c>
      <c r="Q3991" t="s">
        <v>8327</v>
      </c>
      <c r="R3991" t="s">
        <v>8330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3.5" x14ac:dyDescent="0.3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 t="str">
        <f t="shared" si="311"/>
        <v>No Backers</v>
      </c>
      <c r="Q3992" t="s">
        <v>8327</v>
      </c>
      <c r="R3992" t="s">
        <v>8330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58" x14ac:dyDescent="0.3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 t="str">
        <f t="shared" si="311"/>
        <v>No Backers</v>
      </c>
      <c r="Q3993" t="s">
        <v>8313</v>
      </c>
      <c r="R3993" t="s">
        <v>8314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43.5" x14ac:dyDescent="0.3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 t="str">
        <f t="shared" si="311"/>
        <v>No Backers</v>
      </c>
      <c r="Q3994" t="s">
        <v>8308</v>
      </c>
      <c r="R3994" t="s">
        <v>8342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58" x14ac:dyDescent="0.3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str">
        <f t="shared" si="311"/>
        <v>No Backers</v>
      </c>
      <c r="Q3995" t="s">
        <v>8319</v>
      </c>
      <c r="R3995" t="s">
        <v>8345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43.5" x14ac:dyDescent="0.3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str">
        <f t="shared" si="311"/>
        <v>No Backers</v>
      </c>
      <c r="Q3996" t="s">
        <v>8319</v>
      </c>
      <c r="R3996" t="s">
        <v>8345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43.5" x14ac:dyDescent="0.3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t="str">
        <f t="shared" si="311"/>
        <v>No Backers</v>
      </c>
      <c r="Q3997" t="s">
        <v>8323</v>
      </c>
      <c r="R3997" t="s">
        <v>8326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43.5" x14ac:dyDescent="0.3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 t="str">
        <f t="shared" si="311"/>
        <v>No Backers</v>
      </c>
      <c r="Q3998" t="s">
        <v>8323</v>
      </c>
      <c r="R3998" t="s">
        <v>8324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43.5" x14ac:dyDescent="0.3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t="str">
        <f t="shared" si="311"/>
        <v>No Backers</v>
      </c>
      <c r="Q3999" t="s">
        <v>8323</v>
      </c>
      <c r="R3999" t="s">
        <v>8335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3.5" x14ac:dyDescent="0.3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 t="str">
        <f t="shared" si="311"/>
        <v>No Backers</v>
      </c>
      <c r="Q4000" t="s">
        <v>8323</v>
      </c>
      <c r="R4000" t="s">
        <v>8335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43.5" x14ac:dyDescent="0.3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t="str">
        <f t="shared" si="311"/>
        <v>No Backers</v>
      </c>
      <c r="Q4001" t="s">
        <v>8323</v>
      </c>
      <c r="R4001" t="s">
        <v>8326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58" x14ac:dyDescent="0.3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t="str">
        <f t="shared" si="311"/>
        <v>No Backers</v>
      </c>
      <c r="Q4002" t="s">
        <v>8323</v>
      </c>
      <c r="R4002" t="s">
        <v>8326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43.5" x14ac:dyDescent="0.3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t="str">
        <f t="shared" si="311"/>
        <v>No Backers</v>
      </c>
      <c r="Q4003" t="s">
        <v>8323</v>
      </c>
      <c r="R4003" t="s">
        <v>8326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43.5" x14ac:dyDescent="0.3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t="str">
        <f t="shared" si="311"/>
        <v>No Backers</v>
      </c>
      <c r="Q4004" t="s">
        <v>8323</v>
      </c>
      <c r="R4004" t="s">
        <v>8326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43.5" x14ac:dyDescent="0.3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 t="str">
        <f t="shared" si="311"/>
        <v>No Backers</v>
      </c>
      <c r="Q4005" t="s">
        <v>8327</v>
      </c>
      <c r="R4005" t="s">
        <v>8350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43.5" x14ac:dyDescent="0.3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t="str">
        <f t="shared" si="311"/>
        <v>No Backers</v>
      </c>
      <c r="Q4006" t="s">
        <v>8323</v>
      </c>
      <c r="R4006" t="s">
        <v>8326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43.5" x14ac:dyDescent="0.3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 t="str">
        <f t="shared" si="311"/>
        <v>No Backers</v>
      </c>
      <c r="Q4007" t="s">
        <v>8308</v>
      </c>
      <c r="R4007" t="s">
        <v>8342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43.5" x14ac:dyDescent="0.3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 t="str">
        <f t="shared" si="311"/>
        <v>No Backers</v>
      </c>
      <c r="Q4008" t="s">
        <v>8311</v>
      </c>
      <c r="R4008" t="s">
        <v>8352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3.5" x14ac:dyDescent="0.3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 t="str">
        <f t="shared" si="311"/>
        <v>No Backers</v>
      </c>
      <c r="Q4009" t="s">
        <v>8327</v>
      </c>
      <c r="R4009" t="s">
        <v>8350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29" x14ac:dyDescent="0.3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 t="str">
        <f t="shared" si="311"/>
        <v>No Backers</v>
      </c>
      <c r="Q4010" t="s">
        <v>8346</v>
      </c>
      <c r="R4010" t="s">
        <v>8347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58" x14ac:dyDescent="0.3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 t="str">
        <f t="shared" si="311"/>
        <v>No Backers</v>
      </c>
      <c r="Q4011" t="s">
        <v>8346</v>
      </c>
      <c r="R4011" t="s">
        <v>8347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x14ac:dyDescent="0.3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t="str">
        <f t="shared" si="311"/>
        <v>No Backers</v>
      </c>
      <c r="Q4012" t="s">
        <v>8327</v>
      </c>
      <c r="R4012" t="s">
        <v>8354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29" x14ac:dyDescent="0.3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t="str">
        <f t="shared" si="311"/>
        <v>No Backers</v>
      </c>
      <c r="Q4013" t="s">
        <v>8327</v>
      </c>
      <c r="R4013" t="s">
        <v>8354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43.5" x14ac:dyDescent="0.3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str">
        <f t="shared" si="311"/>
        <v>No Backers</v>
      </c>
      <c r="Q4014" t="s">
        <v>8308</v>
      </c>
      <c r="R4014" t="s">
        <v>8310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3.5" x14ac:dyDescent="0.3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t="str">
        <f t="shared" si="311"/>
        <v>No Backers</v>
      </c>
      <c r="Q4015" t="s">
        <v>8308</v>
      </c>
      <c r="R4015" t="s">
        <v>8342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29" x14ac:dyDescent="0.3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 t="str">
        <f t="shared" si="311"/>
        <v>No Backers</v>
      </c>
      <c r="Q4016" t="s">
        <v>8311</v>
      </c>
      <c r="R4016" t="s">
        <v>8352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43.5" x14ac:dyDescent="0.3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 t="str">
        <f t="shared" si="311"/>
        <v>No Backers</v>
      </c>
      <c r="Q4017" t="s">
        <v>8311</v>
      </c>
      <c r="R4017" t="s">
        <v>8352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29" x14ac:dyDescent="0.3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t="str">
        <f t="shared" si="311"/>
        <v>No Backers</v>
      </c>
      <c r="Q4018" t="s">
        <v>8323</v>
      </c>
      <c r="R4018" t="s">
        <v>8326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58" x14ac:dyDescent="0.3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 t="str">
        <f t="shared" si="311"/>
        <v>No Backers</v>
      </c>
      <c r="Q4019" t="s">
        <v>8321</v>
      </c>
      <c r="R4019" t="s">
        <v>8339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43.5" x14ac:dyDescent="0.3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 t="str">
        <f t="shared" si="311"/>
        <v>No Backers</v>
      </c>
      <c r="Q4020" t="s">
        <v>8327</v>
      </c>
      <c r="R4020" t="s">
        <v>8354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x14ac:dyDescent="0.3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 t="str">
        <f t="shared" si="311"/>
        <v>No Backers</v>
      </c>
      <c r="Q4021" t="s">
        <v>8311</v>
      </c>
      <c r="R4021" t="s">
        <v>8352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29" x14ac:dyDescent="0.3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 t="str">
        <f t="shared" si="311"/>
        <v>No Backers</v>
      </c>
      <c r="Q4022" t="s">
        <v>8311</v>
      </c>
      <c r="R4022" t="s">
        <v>8352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3.5" x14ac:dyDescent="0.3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 t="str">
        <f t="shared" si="311"/>
        <v>No Backers</v>
      </c>
      <c r="Q4023" t="s">
        <v>8327</v>
      </c>
      <c r="R4023" t="s">
        <v>8330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43.5" x14ac:dyDescent="0.3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 t="str">
        <f t="shared" si="311"/>
        <v>No Backers</v>
      </c>
      <c r="Q4024" t="s">
        <v>8313</v>
      </c>
      <c r="R4024" t="s">
        <v>8353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58" x14ac:dyDescent="0.3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 t="str">
        <f t="shared" si="311"/>
        <v>No Backers</v>
      </c>
      <c r="Q4025" t="s">
        <v>8316</v>
      </c>
      <c r="R4025" t="s">
        <v>8334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3.5" x14ac:dyDescent="0.3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t="str">
        <f t="shared" si="311"/>
        <v>No Backers</v>
      </c>
      <c r="Q4026" t="s">
        <v>8308</v>
      </c>
      <c r="R4026" t="s">
        <v>8342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43.5" x14ac:dyDescent="0.3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t="str">
        <f t="shared" si="311"/>
        <v>No Backers</v>
      </c>
      <c r="Q4027" t="s">
        <v>8308</v>
      </c>
      <c r="R4027" t="s">
        <v>8342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43.5" x14ac:dyDescent="0.3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No Backers</v>
      </c>
      <c r="Q4028" t="s">
        <v>8323</v>
      </c>
      <c r="R4028" t="s">
        <v>8326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43.5" x14ac:dyDescent="0.3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str">
        <f t="shared" si="311"/>
        <v>No Backers</v>
      </c>
      <c r="Q4029" t="s">
        <v>8323</v>
      </c>
      <c r="R4029" t="s">
        <v>8326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3.5" x14ac:dyDescent="0.3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 t="str">
        <f t="shared" si="311"/>
        <v>No Backers</v>
      </c>
      <c r="Q4030" t="s">
        <v>8311</v>
      </c>
      <c r="R4030" t="s">
        <v>8356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3.5" x14ac:dyDescent="0.3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 t="str">
        <f t="shared" si="311"/>
        <v>No Backers</v>
      </c>
      <c r="Q4031" t="s">
        <v>8311</v>
      </c>
      <c r="R4031" t="s">
        <v>8349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3.5" x14ac:dyDescent="0.3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 t="str">
        <f t="shared" si="311"/>
        <v>No Backers</v>
      </c>
      <c r="Q4032" t="s">
        <v>8308</v>
      </c>
      <c r="R4032" t="s">
        <v>8310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43.5" x14ac:dyDescent="0.3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 t="str">
        <f t="shared" si="311"/>
        <v>No Backers</v>
      </c>
      <c r="Q4033" t="s">
        <v>8321</v>
      </c>
      <c r="R4033" t="s">
        <v>8325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58" x14ac:dyDescent="0.3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315">ROUND(E4034/D4034*100,0)</f>
        <v>0</v>
      </c>
      <c r="P4034" t="str">
        <f t="shared" ref="P4034:P4097" si="316">IFERROR(ROUND(E4034/L4034,2),"No Backers")</f>
        <v>No Backers</v>
      </c>
      <c r="Q4034" t="s">
        <v>8321</v>
      </c>
      <c r="R4034" t="s">
        <v>8325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58" x14ac:dyDescent="0.3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315"/>
        <v>0</v>
      </c>
      <c r="P4035" t="str">
        <f t="shared" si="316"/>
        <v>No Backers</v>
      </c>
      <c r="Q4035" t="s">
        <v>8321</v>
      </c>
      <c r="R4035" t="s">
        <v>8339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5" x14ac:dyDescent="0.3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 t="str">
        <f t="shared" si="316"/>
        <v>No Backers</v>
      </c>
      <c r="Q4036" t="s">
        <v>8308</v>
      </c>
      <c r="R4036" t="s">
        <v>8342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3.5" x14ac:dyDescent="0.3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 t="str">
        <f t="shared" si="316"/>
        <v>No Backers</v>
      </c>
      <c r="Q4037" t="s">
        <v>8327</v>
      </c>
      <c r="R4037" t="s">
        <v>8350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43.5" x14ac:dyDescent="0.3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 t="str">
        <f t="shared" si="316"/>
        <v>No Backers</v>
      </c>
      <c r="Q4038" t="s">
        <v>8311</v>
      </c>
      <c r="R4038" t="s">
        <v>8348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3.5" x14ac:dyDescent="0.3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 t="str">
        <f t="shared" si="316"/>
        <v>No Backers</v>
      </c>
      <c r="Q4039" t="s">
        <v>8311</v>
      </c>
      <c r="R4039" t="s">
        <v>8352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29" x14ac:dyDescent="0.3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 t="str">
        <f t="shared" si="316"/>
        <v>No Backers</v>
      </c>
      <c r="Q4040" t="s">
        <v>8313</v>
      </c>
      <c r="R4040" t="s">
        <v>8351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29" x14ac:dyDescent="0.3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 t="str">
        <f t="shared" si="316"/>
        <v>No Backers</v>
      </c>
      <c r="Q4041" t="s">
        <v>8313</v>
      </c>
      <c r="R4041" t="s">
        <v>8314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3.5" x14ac:dyDescent="0.3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t="str">
        <f t="shared" si="316"/>
        <v>No Backers</v>
      </c>
      <c r="Q4042" t="s">
        <v>8308</v>
      </c>
      <c r="R4042" t="s">
        <v>8342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43.5" x14ac:dyDescent="0.3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t="str">
        <f t="shared" si="316"/>
        <v>No Backers</v>
      </c>
      <c r="Q4043" t="s">
        <v>8323</v>
      </c>
      <c r="R4043" t="s">
        <v>8326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3.5" x14ac:dyDescent="0.3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t="str">
        <f t="shared" si="316"/>
        <v>No Backers</v>
      </c>
      <c r="Q4044" t="s">
        <v>8323</v>
      </c>
      <c r="R4044" t="s">
        <v>8326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29" x14ac:dyDescent="0.3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 t="str">
        <f t="shared" si="316"/>
        <v>No Backers</v>
      </c>
      <c r="Q4045" t="s">
        <v>8323</v>
      </c>
      <c r="R4045" t="s">
        <v>8335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58" x14ac:dyDescent="0.3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t="str">
        <f t="shared" si="316"/>
        <v>No Backers</v>
      </c>
      <c r="Q4046" t="s">
        <v>8323</v>
      </c>
      <c r="R4046" t="s">
        <v>8326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3.5" x14ac:dyDescent="0.3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 t="str">
        <f t="shared" si="316"/>
        <v>No Backers</v>
      </c>
      <c r="Q4047" t="s">
        <v>8327</v>
      </c>
      <c r="R4047" t="s">
        <v>8350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x14ac:dyDescent="0.3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 t="str">
        <f t="shared" si="316"/>
        <v>No Backers</v>
      </c>
      <c r="Q4048" t="s">
        <v>8321</v>
      </c>
      <c r="R4048" t="s">
        <v>8337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29" x14ac:dyDescent="0.3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 t="str">
        <f t="shared" si="316"/>
        <v>No Backers</v>
      </c>
      <c r="Q4049" t="s">
        <v>8308</v>
      </c>
      <c r="R4049" t="s">
        <v>8310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43.5" x14ac:dyDescent="0.3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 t="str">
        <f t="shared" si="316"/>
        <v>No Backers</v>
      </c>
      <c r="Q4050" t="s">
        <v>8313</v>
      </c>
      <c r="R4050" t="s">
        <v>8351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3.5" x14ac:dyDescent="0.3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 t="str">
        <f t="shared" si="316"/>
        <v>No Backers</v>
      </c>
      <c r="Q4051" t="s">
        <v>8313</v>
      </c>
      <c r="R4051" t="s">
        <v>8351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43.5" x14ac:dyDescent="0.3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t="str">
        <f t="shared" si="316"/>
        <v>No Backers</v>
      </c>
      <c r="Q4052" t="s">
        <v>8323</v>
      </c>
      <c r="R4052" t="s">
        <v>8326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58" x14ac:dyDescent="0.3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No Backers</v>
      </c>
      <c r="Q4053" t="s">
        <v>8323</v>
      </c>
      <c r="R4053" t="s">
        <v>8326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3.5" x14ac:dyDescent="0.3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t="str">
        <f t="shared" si="316"/>
        <v>No Backers</v>
      </c>
      <c r="Q4054" t="s">
        <v>8323</v>
      </c>
      <c r="R4054" t="s">
        <v>8326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3.5" x14ac:dyDescent="0.3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 t="str">
        <f t="shared" si="316"/>
        <v>No Backers</v>
      </c>
      <c r="Q4055" t="s">
        <v>8319</v>
      </c>
      <c r="R4055" t="s">
        <v>8357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3.5" x14ac:dyDescent="0.3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 t="str">
        <f t="shared" si="316"/>
        <v>No Backers</v>
      </c>
      <c r="Q4056" t="s">
        <v>8321</v>
      </c>
      <c r="R4056" t="s">
        <v>8325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x14ac:dyDescent="0.3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 t="str">
        <f t="shared" si="316"/>
        <v>No Backers</v>
      </c>
      <c r="Q4057" t="s">
        <v>8346</v>
      </c>
      <c r="R4057" t="s">
        <v>8347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43.5" x14ac:dyDescent="0.3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 t="str">
        <f t="shared" si="316"/>
        <v>No Backers</v>
      </c>
      <c r="Q4058" t="s">
        <v>8316</v>
      </c>
      <c r="R4058" t="s">
        <v>8334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58" x14ac:dyDescent="0.3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t="str">
        <f t="shared" si="316"/>
        <v>No Backers</v>
      </c>
      <c r="Q4059" t="s">
        <v>8321</v>
      </c>
      <c r="R4059" t="s">
        <v>8325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58" x14ac:dyDescent="0.3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t="str">
        <f t="shared" si="316"/>
        <v>No Backers</v>
      </c>
      <c r="Q4060" t="s">
        <v>8321</v>
      </c>
      <c r="R4060" t="s">
        <v>8325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3.5" x14ac:dyDescent="0.3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 t="str">
        <f t="shared" si="316"/>
        <v>No Backers</v>
      </c>
      <c r="Q4061" t="s">
        <v>8321</v>
      </c>
      <c r="R4061" t="s">
        <v>8339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x14ac:dyDescent="0.3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 t="str">
        <f t="shared" si="316"/>
        <v>No Backers</v>
      </c>
      <c r="Q4062" t="s">
        <v>8321</v>
      </c>
      <c r="R4062" t="s">
        <v>8339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43.5" x14ac:dyDescent="0.3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 t="str">
        <f t="shared" si="316"/>
        <v>No Backers</v>
      </c>
      <c r="Q4063" t="s">
        <v>8327</v>
      </c>
      <c r="R4063" t="s">
        <v>8328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43.5" x14ac:dyDescent="0.3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 t="str">
        <f t="shared" si="316"/>
        <v>No Backers</v>
      </c>
      <c r="Q4064" t="s">
        <v>8346</v>
      </c>
      <c r="R4064" t="s">
        <v>8347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43.5" x14ac:dyDescent="0.3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t="str">
        <f t="shared" si="316"/>
        <v>No Backers</v>
      </c>
      <c r="Q4065" t="s">
        <v>8311</v>
      </c>
      <c r="R4065" t="s">
        <v>8348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3.5" x14ac:dyDescent="0.3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 t="str">
        <f t="shared" si="316"/>
        <v>No Backers</v>
      </c>
      <c r="Q4066" t="s">
        <v>8313</v>
      </c>
      <c r="R4066" t="s">
        <v>8355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29" x14ac:dyDescent="0.3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t="str">
        <f t="shared" si="316"/>
        <v>No Backers</v>
      </c>
      <c r="Q4067" t="s">
        <v>8327</v>
      </c>
      <c r="R4067" t="s">
        <v>8330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43.5" x14ac:dyDescent="0.3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t="str">
        <f t="shared" si="316"/>
        <v>No Backers</v>
      </c>
      <c r="Q4068" t="s">
        <v>8308</v>
      </c>
      <c r="R4068" t="s">
        <v>8342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43.5" x14ac:dyDescent="0.3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 t="str">
        <f t="shared" si="316"/>
        <v>No Backers</v>
      </c>
      <c r="Q4069" t="s">
        <v>8308</v>
      </c>
      <c r="R4069" t="s">
        <v>8342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43.5" x14ac:dyDescent="0.3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 t="str">
        <f t="shared" si="316"/>
        <v>No Backers</v>
      </c>
      <c r="Q4070" t="s">
        <v>8319</v>
      </c>
      <c r="R4070" t="s">
        <v>8345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43.5" x14ac:dyDescent="0.3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t="str">
        <f t="shared" si="316"/>
        <v>No Backers</v>
      </c>
      <c r="Q4071" t="s">
        <v>8323</v>
      </c>
      <c r="R4071" t="s">
        <v>8326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58" x14ac:dyDescent="0.3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t="str">
        <f t="shared" si="316"/>
        <v>No Backers</v>
      </c>
      <c r="Q4072" t="s">
        <v>8323</v>
      </c>
      <c r="R4072" t="s">
        <v>8326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43.5" x14ac:dyDescent="0.3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t="str">
        <f t="shared" si="316"/>
        <v>No Backers</v>
      </c>
      <c r="Q4073" t="s">
        <v>8311</v>
      </c>
      <c r="R4073" t="s">
        <v>8348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58" x14ac:dyDescent="0.3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 t="str">
        <f t="shared" si="316"/>
        <v>No Backers</v>
      </c>
      <c r="Q4074" t="s">
        <v>8308</v>
      </c>
      <c r="R4074" t="s">
        <v>8310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43.5" x14ac:dyDescent="0.3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t="str">
        <f t="shared" si="316"/>
        <v>No Backers</v>
      </c>
      <c r="Q4075" t="s">
        <v>8308</v>
      </c>
      <c r="R4075" t="s">
        <v>8342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3.5" x14ac:dyDescent="0.3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 t="str">
        <f t="shared" si="316"/>
        <v>No Backers</v>
      </c>
      <c r="Q4076" t="s">
        <v>8313</v>
      </c>
      <c r="R4076" t="s">
        <v>8355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58" x14ac:dyDescent="0.3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t="str">
        <f t="shared" si="316"/>
        <v>No Backers</v>
      </c>
      <c r="Q4077" t="s">
        <v>8323</v>
      </c>
      <c r="R4077" t="s">
        <v>8326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No Backers</v>
      </c>
      <c r="Q4078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str">
        <f t="shared" si="316"/>
        <v>No Backers</v>
      </c>
      <c r="Q4079" t="s">
        <v>8323</v>
      </c>
      <c r="R4079" t="s">
        <v>8326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58" x14ac:dyDescent="0.3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 t="str">
        <f t="shared" si="316"/>
        <v>No Backers</v>
      </c>
      <c r="Q4080" t="s">
        <v>8323</v>
      </c>
      <c r="R4080" t="s">
        <v>8335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43.5" x14ac:dyDescent="0.3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 t="str">
        <f t="shared" si="316"/>
        <v>No Backers</v>
      </c>
      <c r="Q4081" t="s">
        <v>8321</v>
      </c>
      <c r="R4081" t="s">
        <v>8337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43.5" x14ac:dyDescent="0.3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No Backers</v>
      </c>
      <c r="Q4082" t="s">
        <v>8323</v>
      </c>
      <c r="R4082" t="s">
        <v>8326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58" x14ac:dyDescent="0.3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str">
        <f t="shared" si="316"/>
        <v>No Backers</v>
      </c>
      <c r="Q4083" t="s">
        <v>8323</v>
      </c>
      <c r="R4083" t="s">
        <v>8326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43.5" x14ac:dyDescent="0.3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 t="str">
        <f t="shared" si="316"/>
        <v>No Backers</v>
      </c>
      <c r="Q4084" t="s">
        <v>8321</v>
      </c>
      <c r="R4084" t="s">
        <v>8339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x14ac:dyDescent="0.3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 t="str">
        <f t="shared" si="316"/>
        <v>No Backers</v>
      </c>
      <c r="Q4085" t="s">
        <v>8316</v>
      </c>
      <c r="R4085" t="s">
        <v>8334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43.5" x14ac:dyDescent="0.3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str">
        <f t="shared" si="316"/>
        <v>No Backers</v>
      </c>
      <c r="Q4086" t="s">
        <v>8323</v>
      </c>
      <c r="R4086" t="s">
        <v>8326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29" x14ac:dyDescent="0.3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 t="str">
        <f t="shared" si="316"/>
        <v>No Backers</v>
      </c>
      <c r="Q4087" t="s">
        <v>8313</v>
      </c>
      <c r="R4087" t="s">
        <v>8351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3.5" x14ac:dyDescent="0.3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 t="str">
        <f t="shared" si="316"/>
        <v>No Backers</v>
      </c>
      <c r="Q4088" t="s">
        <v>8308</v>
      </c>
      <c r="R4088" t="s">
        <v>8342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3.5" x14ac:dyDescent="0.3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 t="str">
        <f t="shared" si="316"/>
        <v>No Backers</v>
      </c>
      <c r="Q4089" t="s">
        <v>8327</v>
      </c>
      <c r="R4089" t="s">
        <v>8350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43.5" x14ac:dyDescent="0.3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 t="str">
        <f t="shared" si="316"/>
        <v>No Backers</v>
      </c>
      <c r="Q4090" t="s">
        <v>8346</v>
      </c>
      <c r="R4090" t="s">
        <v>8347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x14ac:dyDescent="0.3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 t="str">
        <f t="shared" si="316"/>
        <v>No Backers</v>
      </c>
      <c r="Q4091" t="s">
        <v>8316</v>
      </c>
      <c r="R4091" t="s">
        <v>8344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3.5" x14ac:dyDescent="0.3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 t="str">
        <f t="shared" si="316"/>
        <v>No Backers</v>
      </c>
      <c r="Q4092" t="s">
        <v>8313</v>
      </c>
      <c r="R4092" t="s">
        <v>8351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58" x14ac:dyDescent="0.3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 t="str">
        <f t="shared" si="316"/>
        <v>No Backers</v>
      </c>
      <c r="Q4093" t="s">
        <v>8323</v>
      </c>
      <c r="R4093" t="s">
        <v>8335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3.5" x14ac:dyDescent="0.3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str">
        <f t="shared" si="316"/>
        <v>No Backers</v>
      </c>
      <c r="Q4094" t="s">
        <v>8323</v>
      </c>
      <c r="R4094" t="s">
        <v>8326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3.5" x14ac:dyDescent="0.3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str">
        <f t="shared" si="316"/>
        <v>No Backers</v>
      </c>
      <c r="Q4095" t="s">
        <v>8323</v>
      </c>
      <c r="R4095" t="s">
        <v>8326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43.5" x14ac:dyDescent="0.3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 t="str">
        <f t="shared" si="316"/>
        <v>No Backers</v>
      </c>
      <c r="Q4096" t="s">
        <v>8321</v>
      </c>
      <c r="R4096" t="s">
        <v>8339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43.5" x14ac:dyDescent="0.3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 t="str">
        <f t="shared" si="316"/>
        <v>No Backers</v>
      </c>
      <c r="Q4097" t="s">
        <v>8321</v>
      </c>
      <c r="R4097" t="s">
        <v>8339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58" x14ac:dyDescent="0.3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ROUND(E4098/D4098*100,0)</f>
        <v>0</v>
      </c>
      <c r="P4098" t="str">
        <f t="shared" ref="P4098:P4114" si="321">IFERROR(ROUND(E4098/L4098,2),"No Backers")</f>
        <v>No Backers</v>
      </c>
      <c r="Q4098" t="s">
        <v>8308</v>
      </c>
      <c r="R4098" t="s">
        <v>8342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43.5" x14ac:dyDescent="0.3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 t="str">
        <f t="shared" si="321"/>
        <v>No Backers</v>
      </c>
      <c r="Q4099" t="s">
        <v>8308</v>
      </c>
      <c r="R4099" t="s">
        <v>8342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58" x14ac:dyDescent="0.3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 t="str">
        <f t="shared" si="321"/>
        <v>No Backers</v>
      </c>
      <c r="Q4100" t="s">
        <v>8323</v>
      </c>
      <c r="R4100" t="s">
        <v>8324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3.5" x14ac:dyDescent="0.3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str">
        <f t="shared" si="321"/>
        <v>No Backers</v>
      </c>
      <c r="Q4101" t="s">
        <v>8323</v>
      </c>
      <c r="R4101" t="s">
        <v>8326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3.5" x14ac:dyDescent="0.3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 t="str">
        <f t="shared" si="321"/>
        <v>No Backers</v>
      </c>
      <c r="Q4102" t="s">
        <v>8316</v>
      </c>
      <c r="R4102" t="s">
        <v>8344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43.5" x14ac:dyDescent="0.3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No Backers</v>
      </c>
      <c r="Q4103" t="s">
        <v>8323</v>
      </c>
      <c r="R4103" t="s">
        <v>8326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43.5" x14ac:dyDescent="0.3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 t="str">
        <f t="shared" si="321"/>
        <v>No Backers</v>
      </c>
      <c r="Q4104" t="s">
        <v>8308</v>
      </c>
      <c r="R4104" t="s">
        <v>8342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43.5" x14ac:dyDescent="0.3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str">
        <f t="shared" si="321"/>
        <v>No Backers</v>
      </c>
      <c r="Q4105" t="s">
        <v>8323</v>
      </c>
      <c r="R4105" t="s">
        <v>8326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3.5" x14ac:dyDescent="0.3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 t="str">
        <f t="shared" si="321"/>
        <v>No Backers</v>
      </c>
      <c r="Q4106" t="s">
        <v>8321</v>
      </c>
      <c r="R4106" t="s">
        <v>8325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58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 t="str">
        <f t="shared" si="321"/>
        <v>No Backers</v>
      </c>
      <c r="Q4107" t="s">
        <v>8308</v>
      </c>
      <c r="R4107" t="s">
        <v>8342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58" x14ac:dyDescent="0.3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str">
        <f t="shared" si="321"/>
        <v>No Backers</v>
      </c>
      <c r="Q4108" t="s">
        <v>8323</v>
      </c>
      <c r="R4108" t="s">
        <v>8326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29" x14ac:dyDescent="0.3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 t="str">
        <f t="shared" si="321"/>
        <v>No Backers</v>
      </c>
      <c r="Q4109" t="s">
        <v>8308</v>
      </c>
      <c r="R4109" t="s">
        <v>8342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43.5" x14ac:dyDescent="0.3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 t="str">
        <f t="shared" si="321"/>
        <v>No Backers</v>
      </c>
      <c r="Q4110" t="s">
        <v>8316</v>
      </c>
      <c r="R4110" t="s">
        <v>8334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43.5" x14ac:dyDescent="0.3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 t="str">
        <f t="shared" si="321"/>
        <v>No Backers</v>
      </c>
      <c r="Q4111" t="s">
        <v>8316</v>
      </c>
      <c r="R4111" t="s">
        <v>8344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3.5" x14ac:dyDescent="0.3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 t="str">
        <f t="shared" si="321"/>
        <v>No Backers</v>
      </c>
      <c r="Q4112" t="s">
        <v>8346</v>
      </c>
      <c r="R4112" t="s">
        <v>8347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29" x14ac:dyDescent="0.3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 t="str">
        <f t="shared" si="321"/>
        <v>No Backers</v>
      </c>
      <c r="Q4113" t="s">
        <v>8313</v>
      </c>
      <c r="R4113" t="s">
        <v>8351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3.5" x14ac:dyDescent="0.3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 t="str">
        <f t="shared" si="321"/>
        <v>No Backers</v>
      </c>
      <c r="Q4114" t="s">
        <v>8313</v>
      </c>
      <c r="R4114" t="s">
        <v>8355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3.5" x14ac:dyDescent="0.3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 t="str">
        <f>IFERROR(ROUND(E4115/L4115,2),"No Backers")</f>
        <v>No Backers</v>
      </c>
      <c r="Q4115" t="s">
        <v>8319</v>
      </c>
      <c r="R4115" t="s">
        <v>8345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conditionalFormatting sqref="F1:F1048576">
    <cfRule type="cellIs" dxfId="1" priority="2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5E792-C644-4722-894F-054047DC8207}">
  <sheetPr codeName="Sheet2"/>
  <dimension ref="A1:E18"/>
  <sheetViews>
    <sheetView workbookViewId="0">
      <selection activeCell="O6" sqref="O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8359</v>
      </c>
      <c r="B1" t="s">
        <v>8323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8FCA-D4E0-45AB-BA3F-848749EB38AE}">
  <sheetPr codeName="Sheet3"/>
  <dimension ref="A1:I18"/>
  <sheetViews>
    <sheetView tabSelected="1" workbookViewId="0">
      <selection activeCell="A19" sqref="A19"/>
    </sheetView>
  </sheetViews>
  <sheetFormatPr defaultRowHeight="14.5" x14ac:dyDescent="0.35"/>
  <cols>
    <col min="1" max="1" width="13.453125" bestFit="1" customWidth="1"/>
    <col min="2" max="2" width="15.81640625" bestFit="1" customWidth="1"/>
    <col min="3" max="3" width="13.08984375" bestFit="1" customWidth="1"/>
    <col min="4" max="4" width="15.453125" bestFit="1" customWidth="1"/>
    <col min="5" max="5" width="12" bestFit="1" customWidth="1"/>
    <col min="6" max="6" width="19.08984375" bestFit="1" customWidth="1"/>
    <col min="7" max="7" width="15.1796875" bestFit="1" customWidth="1"/>
  </cols>
  <sheetData>
    <row r="1" spans="1:9" x14ac:dyDescent="0.35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8414</v>
      </c>
    </row>
    <row r="2" spans="1:9" x14ac:dyDescent="0.35">
      <c r="A2" t="s">
        <v>8402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  <c r="I2" s="20"/>
    </row>
    <row r="3" spans="1:9" x14ac:dyDescent="0.35">
      <c r="A3" t="s">
        <v>8403</v>
      </c>
      <c r="B3">
        <f>COUNTIFS(KickStarter!$F$2:$F$4115,"successful",KickStarter!$D$2:$D$4115,"&gt;=1000",KickStarter!$D$2:$D$4115,"&lt;=4999",KickStarter!$R$2:$R$4115,"plays")</f>
        <v>388</v>
      </c>
      <c r="C3">
        <f>COUNTIFS(KickStarter!$F$2:$F$4115,"failed",KickStarter!$D$2:$D$4115,"&gt;=1000",KickStarter!$D$2:$D$4115,"&lt;=4999",KickStarter!$R$2:$R$4115,"plays")</f>
        <v>146</v>
      </c>
      <c r="D3">
        <f>COUNTIFS(KickStarter!$F$2:$F$4115,"canceled",KickStarter!$D$2:$D$4115,"&gt;=1000",KickStarter!$D$2:$D$4115,"&lt;=4999",KickStarter!$R$2:$R$4115,"plays")</f>
        <v>0</v>
      </c>
      <c r="E3">
        <f t="shared" ref="E3:E13" si="0">SUM(B3:D3)</f>
        <v>534</v>
      </c>
      <c r="F3" s="20">
        <f t="shared" ref="F3:F13" si="1">IFERROR(B3/E3,0)</f>
        <v>0.72659176029962547</v>
      </c>
      <c r="G3" s="20">
        <f t="shared" ref="G3:G13" si="2">IFERROR(C3/E3,0)</f>
        <v>0.27340823970037453</v>
      </c>
      <c r="H3" s="20">
        <f t="shared" ref="H3:H13" si="3">IFERROR(D3/E3,0)</f>
        <v>0</v>
      </c>
      <c r="I3" s="20"/>
    </row>
    <row r="4" spans="1:9" x14ac:dyDescent="0.35">
      <c r="A4" t="s">
        <v>8404</v>
      </c>
      <c r="B4">
        <f>COUNTIFS(KickStarter!$F$2:$F$4115,"successful",KickStarter!$D$2:$D$4115,"&gt;=5000",KickStarter!$D$2:$D$4115,"&lt;=9999",KickStarter!$R$2:$R$4115,"plays")</f>
        <v>93</v>
      </c>
      <c r="C4">
        <f>COUNTIFS(KickStarter!$F$2:$F$4115,"failed",KickStarter!$D$2:$D$4115,"&gt;=5000",KickStarter!$D$2:$D$4115,"&lt;=9999",KickStarter!$R$2:$R$4115,"plays")</f>
        <v>76</v>
      </c>
      <c r="D4">
        <f>COUNTIFS(KickStarter!$F$2:$F$4115,"canceled",KickStarter!$D$2:$D$4115,"&gt;=5000",KickStarter!$D$2:$D$4115,"&lt;=9999",KickStarter!$R$2:$R$4115,"plays")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I4" s="20"/>
    </row>
    <row r="5" spans="1:9" x14ac:dyDescent="0.35">
      <c r="A5" t="s">
        <v>8405</v>
      </c>
      <c r="B5">
        <f>COUNTIFS(KickStarter!$F$2:$F$4115,"successful",KickStarter!$D$2:$D$4115,"&gt;=10000",KickStarter!$D$2:$D$4115,"&lt;=14999",KickStarter!$R$2:$R$4115,"plays")</f>
        <v>39</v>
      </c>
      <c r="C5">
        <f>COUNTIFS(KickStarter!$F$2:$F$4115,"failed",KickStarter!$D$2:$D$4115,"&gt;=10000",KickStarter!$D$2:$D$4115,"&lt;=14999",KickStarter!$R$2:$R$4115,"plays")</f>
        <v>33</v>
      </c>
      <c r="D5">
        <f>COUNTIFS(KickStarter!$F$2:$F$4115,"canceled",KickStarter!$D$2:$D$4115,"&gt;=10000",KickStarter!$D$2:$D$4115,"&lt;=14999",KickStarter!$R$2:$R$4115,"plays")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I5" s="20"/>
    </row>
    <row r="6" spans="1:9" x14ac:dyDescent="0.35">
      <c r="A6" t="s">
        <v>8406</v>
      </c>
      <c r="B6">
        <f>COUNTIFS(KickStarter!$F$2:$F$4115,"successful",KickStarter!$D$2:$D$4115,"&gt;=15000",KickStarter!$D$2:$D$4115,"&lt;=19999",KickStarter!$R$2:$R$4115,"plays")</f>
        <v>12</v>
      </c>
      <c r="C6">
        <f>COUNTIFS(KickStarter!$F$2:$F$4115,"failed",KickStarter!$D$2:$D$4115,"&gt;=15000",KickStarter!$D$2:$D$4115,"&lt;=19999",KickStarter!$R$2:$R$4115,"plays")</f>
        <v>12</v>
      </c>
      <c r="D6">
        <f>COUNTIFS(KickStarter!$F$2:$F$4115,"canceled",KickStarter!$D$2:$D$4115,"&gt;=15000",KickStarter!$D$2:$D$4115,"&lt;=19999",KickStarter!$R$2:$R$4115,"plays")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I6" s="20"/>
    </row>
    <row r="7" spans="1:9" x14ac:dyDescent="0.35">
      <c r="A7" t="s">
        <v>8407</v>
      </c>
      <c r="B7">
        <f>COUNTIFS(KickStarter!$F$2:$F$4115,"successful",KickStarter!$D$2:$D$4115,"&gt;=20000",KickStarter!$D$2:$D$4115,"&lt;=24999",KickStarter!$R$2:$R$4115,"plays")</f>
        <v>9</v>
      </c>
      <c r="C7">
        <f>COUNTIFS(KickStarter!$F$2:$F$4115,"failed",KickStarter!$D$2:$D$4115,"&gt;=20000",KickStarter!$D$2:$D$4115,"&lt;=24999",KickStarter!$R$2:$R$4115,"plays")</f>
        <v>11</v>
      </c>
      <c r="D7">
        <f>COUNTIFS(KickStarter!$F$2:$F$4115,"canceled",KickStarter!$D$2:$D$4115,"&gt;=20000",KickStarter!$D$2:$D$4115,"&lt;=24999",KickStarter!$R$2:$R$4115,"plays")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I7" s="20"/>
    </row>
    <row r="8" spans="1:9" x14ac:dyDescent="0.35">
      <c r="A8" t="s">
        <v>8413</v>
      </c>
      <c r="B8">
        <f>COUNTIFS(KickStarter!$F$2:$F$4115,"successful",KickStarter!$D$2:$D$4115,"&gt;=25000",KickStarter!$D$2:$D$4115,"&lt;=29999",KickStarter!$R$2:$R$4115,"plays")</f>
        <v>1</v>
      </c>
      <c r="C8">
        <f>COUNTIFS(KickStarter!$F$2:$F$4115,"failed",KickStarter!$D$2:$D$4115,"&gt;=25000",KickStarter!$D$2:$D$4115,"&lt;=29999",KickStarter!$R$2:$R$4115,"plays")</f>
        <v>4</v>
      </c>
      <c r="D8">
        <f>COUNTIFS(KickStarter!$F$2:$F$4115,"canceled",KickStarter!$D$2:$D$4115,"&gt;=25000",KickStarter!$D$2:$D$4115,"&lt;=29999",KickStarter!$R$2:$R$4115,"plays")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I8" s="20"/>
    </row>
    <row r="9" spans="1:9" x14ac:dyDescent="0.35">
      <c r="A9" t="s">
        <v>8408</v>
      </c>
      <c r="B9">
        <f>COUNTIFS(KickStarter!$F$2:$F$4115,"successful",KickStarter!$D$2:$D$4115,"&gt;=30000",KickStarter!$D$2:$D$4115,"&lt;=34999",KickStarter!$R$2:$R$4115,"plays")</f>
        <v>3</v>
      </c>
      <c r="C9">
        <f>COUNTIFS(KickStarter!$F$2:$F$4115,"failed",KickStarter!$D$2:$D$4115,"&gt;=30000",KickStarter!$D$2:$D$4115,"&lt;=34999",KickStarter!$R$2:$R$4115,"plays")</f>
        <v>8</v>
      </c>
      <c r="D9">
        <f>COUNTIFS(KickStarter!$F$2:$F$4115,"canceled",KickStarter!$D$2:$D$4115,"&gt;=30000",KickStarter!$D$2:$D$4115,"&lt;=34999",KickStarter!$R$2:$R$4115,"plays")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I9" s="20"/>
    </row>
    <row r="10" spans="1:9" x14ac:dyDescent="0.35">
      <c r="A10" t="s">
        <v>8409</v>
      </c>
      <c r="B10">
        <f>COUNTIFS(KickStarter!$F$2:$F$4115,"successful",KickStarter!$D$2:$D$4115,"&gt;=35000",KickStarter!$D$2:$D$4115,"&lt;=39999",KickStarter!$R$2:$R$4115,"plays")</f>
        <v>4</v>
      </c>
      <c r="C10">
        <f>COUNTIFS(KickStarter!$F$2:$F$4115,"failed",KickStarter!$D$2:$D$4115,"&gt;=35000",KickStarter!$D$2:$D$4115,"&lt;=39999",KickStarter!$R$2:$R$4115,"plays")</f>
        <v>2</v>
      </c>
      <c r="D10">
        <f>COUNTIFS(KickStarter!$F$2:$F$4115,"canceled",KickStarter!$D$2:$D$4115,"&gt;=35000",KickStarter!$D$2:$D$4115,"&lt;=39999",KickStarter!$R$2:$R$4115,"plays")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I10" s="20"/>
    </row>
    <row r="11" spans="1:9" x14ac:dyDescent="0.35">
      <c r="A11" t="s">
        <v>8410</v>
      </c>
      <c r="B11">
        <f>COUNTIFS(KickStarter!$F$2:$F$4115,"successful",KickStarter!$D$2:$D$4115,"&gt;=40000",KickStarter!$D$2:$D$4115,"&lt;=44999",KickStarter!$R$2:$R$4115,"plays")</f>
        <v>2</v>
      </c>
      <c r="C11">
        <f>COUNTIFS(KickStarter!$F$2:$F$4115,"failed",KickStarter!$D$2:$D$4115,"&gt;=40000",KickStarter!$D$2:$D$4115,"&lt;=44999",KickStarter!$R$2:$R$4115,"plays")</f>
        <v>1</v>
      </c>
      <c r="D11">
        <f>COUNTIFS(KickStarter!$F$2:$F$4115,"canceled",KickStarter!$D$2:$D$4115,"&gt;=40000",KickStarter!$D$2:$D$4115,"&lt;=44999",KickStarter!$R$2:$R$4115,"plays")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I11" s="20"/>
    </row>
    <row r="12" spans="1:9" x14ac:dyDescent="0.35">
      <c r="A12" t="s">
        <v>8411</v>
      </c>
      <c r="B12">
        <f>COUNTIFS(KickStarter!$F$2:$F$4115,"successful",KickStarter!$D$2:$D$4115,"&gt;=45000",KickStarter!$D$2:$D$4115,"&lt;=49999",KickStarter!$R$2:$R$4115,"plays")</f>
        <v>0</v>
      </c>
      <c r="C12">
        <f>COUNTIFS(KickStarter!$F$2:$F$4115,"failed",KickStarter!$D$2:$D$4115,"&gt;=45000",KickStarter!$D$2:$D$4115,"&lt;=49999",KickStarter!$R$2:$R$4115,"plays")</f>
        <v>1</v>
      </c>
      <c r="D12">
        <f>COUNTIFS(KickStarter!$F$2:$F$4115,"canceled",KickStarter!$D$2:$D$4115,"&gt;=45000",KickStarter!$D$2:$D$4115,"&lt;=49999",KickStarter!$R$2:$R$4115,"plays")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I12" s="20"/>
    </row>
    <row r="13" spans="1:9" x14ac:dyDescent="0.35">
      <c r="A13" t="s">
        <v>8412</v>
      </c>
      <c r="B13">
        <f>COUNTIFS(KickStarter!$F$2:$F$4115,"successful",KickStarter!$D$2:$D$4115,"&gt;=50000",KickStarter!$R$2:$R$4115,"plays")</f>
        <v>2</v>
      </c>
      <c r="C13">
        <f>COUNTIFS(KickStarter!$F$2:$F$4115,"failed",KickStarter!$D$2:$D$4115,"&gt;=50000",KickStarter!$R$2:$R$4115,"plays")</f>
        <v>14</v>
      </c>
      <c r="D13">
        <f>COUNTIFS(KickStarter!$F$2:$F$4115,"canceled",KickStarter!$D$2:$D$4115,"&gt;=50000",KickStarter!$R$2:$R$4115,"plays")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  <c r="I13" s="20"/>
    </row>
    <row r="17" spans="1:7" x14ac:dyDescent="0.35">
      <c r="A17" t="s">
        <v>8402</v>
      </c>
      <c r="B17" s="21">
        <f>COUNTIFS(KickStarter!$F$2:$F$4115,"successful",KickStarter!$R$2:$R$4115,"plays",KickStarter!$D$2:$D$4115,"&lt;1000")</f>
        <v>141</v>
      </c>
      <c r="C17">
        <f>COUNTIFS(KickStarter!D2:D4115,"&lt;1000",KickStarter!F2:F4115,"failed",KickStarter!R2:R4115,"plays")</f>
        <v>45</v>
      </c>
      <c r="F17" s="22"/>
      <c r="G17" s="22"/>
    </row>
    <row r="18" spans="1:7" x14ac:dyDescent="0.35">
      <c r="A18" t="s">
        <v>8403</v>
      </c>
      <c r="B18" s="21">
        <f>COUNTIFS(KickStarter!$F$2:$F$4115,"successful",KickStarter!$R$2:$R$4115,"plays",KickStarter!$D$2:$D$4115,"&gt;=1000",KickStarter!D2:D4115,"&lt;=4999")</f>
        <v>388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920C-462F-49DD-9548-FF6EE34C8AB2}">
  <sheetPr codeName="Sheet4"/>
  <dimension ref="A1:C9"/>
  <sheetViews>
    <sheetView topLeftCell="A6" workbookViewId="0">
      <selection activeCell="H3" sqref="H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3" x14ac:dyDescent="0.35">
      <c r="A1" s="12" t="s">
        <v>8222</v>
      </c>
      <c r="B1" t="s">
        <v>8223</v>
      </c>
    </row>
    <row r="3" spans="1:3" x14ac:dyDescent="0.35">
      <c r="A3" s="12" t="s">
        <v>8363</v>
      </c>
      <c r="B3" s="12" t="s">
        <v>8362</v>
      </c>
    </row>
    <row r="4" spans="1:3" x14ac:dyDescent="0.35">
      <c r="A4" s="12" t="s">
        <v>8360</v>
      </c>
      <c r="B4" t="s">
        <v>8323</v>
      </c>
      <c r="C4" t="s">
        <v>8361</v>
      </c>
    </row>
    <row r="5" spans="1:3" x14ac:dyDescent="0.35">
      <c r="A5" s="13" t="s">
        <v>8219</v>
      </c>
      <c r="B5" s="14">
        <v>26</v>
      </c>
      <c r="C5" s="14">
        <v>26</v>
      </c>
    </row>
    <row r="6" spans="1:3" x14ac:dyDescent="0.35">
      <c r="A6" s="13" t="s">
        <v>8220</v>
      </c>
      <c r="B6" s="14">
        <v>349</v>
      </c>
      <c r="C6" s="14">
        <v>349</v>
      </c>
    </row>
    <row r="7" spans="1:3" x14ac:dyDescent="0.35">
      <c r="A7" s="13" t="s">
        <v>8221</v>
      </c>
      <c r="B7" s="14">
        <v>12</v>
      </c>
      <c r="C7" s="14">
        <v>12</v>
      </c>
    </row>
    <row r="8" spans="1:3" x14ac:dyDescent="0.35">
      <c r="A8" s="13" t="s">
        <v>8218</v>
      </c>
      <c r="B8" s="14">
        <v>525</v>
      </c>
      <c r="C8" s="14">
        <v>525</v>
      </c>
    </row>
    <row r="9" spans="1:3" x14ac:dyDescent="0.35">
      <c r="A9" s="13" t="s">
        <v>8361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6FB6-0B0B-4DE4-B245-119AB49C2101}">
  <sheetPr codeName="Sheet6"/>
  <dimension ref="A1:F17"/>
  <sheetViews>
    <sheetView workbookViewId="0">
      <selection activeCell="E21" sqref="E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8359</v>
      </c>
      <c r="B1" t="s">
        <v>8323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D87C8-08B6-4374-B41B-CDDC55D60BCC}">
  <sheetPr codeName="Sheet8"/>
  <dimension ref="A1:U27"/>
  <sheetViews>
    <sheetView topLeftCell="A22" workbookViewId="0">
      <selection activeCell="D1" sqref="D1:E27"/>
    </sheetView>
  </sheetViews>
  <sheetFormatPr defaultRowHeight="14.5" x14ac:dyDescent="0.35"/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8359</v>
      </c>
      <c r="R1" t="s">
        <v>8358</v>
      </c>
      <c r="S1" s="10" t="s">
        <v>8365</v>
      </c>
      <c r="T1" s="10" t="s">
        <v>8366</v>
      </c>
      <c r="U1" t="s">
        <v>8379</v>
      </c>
    </row>
    <row r="2" spans="1:21" ht="29" x14ac:dyDescent="0.35">
      <c r="A2">
        <v>2930</v>
      </c>
      <c r="B2" s="3" t="s">
        <v>2930</v>
      </c>
      <c r="C2" s="18" t="s">
        <v>7040</v>
      </c>
      <c r="D2" s="6">
        <v>10000</v>
      </c>
      <c r="E2" s="9">
        <v>10092</v>
      </c>
      <c r="F2" t="s">
        <v>8218</v>
      </c>
      <c r="G2" t="s">
        <v>8224</v>
      </c>
      <c r="H2" t="s">
        <v>8246</v>
      </c>
      <c r="I2">
        <v>1431007264</v>
      </c>
      <c r="J2">
        <v>1428415264</v>
      </c>
      <c r="K2" t="b">
        <v>0</v>
      </c>
      <c r="L2">
        <v>62</v>
      </c>
      <c r="M2" t="b">
        <v>1</v>
      </c>
      <c r="N2" t="s">
        <v>8303</v>
      </c>
      <c r="O2">
        <v>101</v>
      </c>
      <c r="P2">
        <v>162.77000000000001</v>
      </c>
      <c r="Q2" t="s">
        <v>8323</v>
      </c>
      <c r="R2" t="s">
        <v>8335</v>
      </c>
      <c r="S2" s="15">
        <v>42101.584074074075</v>
      </c>
      <c r="T2" s="15">
        <v>42131.584074074075</v>
      </c>
    </row>
    <row r="3" spans="1:21" ht="72.5" x14ac:dyDescent="0.35">
      <c r="A3">
        <v>3785</v>
      </c>
      <c r="B3" s="3" t="s">
        <v>3782</v>
      </c>
      <c r="C3" s="18" t="s">
        <v>7895</v>
      </c>
      <c r="D3" s="6">
        <v>2000</v>
      </c>
      <c r="E3" s="9">
        <v>3015</v>
      </c>
      <c r="F3" t="s">
        <v>8218</v>
      </c>
      <c r="G3" t="s">
        <v>8224</v>
      </c>
      <c r="H3" t="s">
        <v>8246</v>
      </c>
      <c r="I3">
        <v>1470132180</v>
      </c>
      <c r="J3">
        <v>1467040769</v>
      </c>
      <c r="K3" t="b">
        <v>0</v>
      </c>
      <c r="L3">
        <v>30</v>
      </c>
      <c r="M3" t="b">
        <v>1</v>
      </c>
      <c r="N3" t="s">
        <v>8303</v>
      </c>
      <c r="O3">
        <v>151</v>
      </c>
      <c r="P3">
        <v>100.5</v>
      </c>
      <c r="Q3" t="s">
        <v>8323</v>
      </c>
      <c r="R3" t="s">
        <v>8335</v>
      </c>
      <c r="S3" s="15">
        <v>42548.63853009259</v>
      </c>
      <c r="T3" s="15">
        <v>42584.418749999997</v>
      </c>
    </row>
    <row r="4" spans="1:21" ht="116" x14ac:dyDescent="0.35">
      <c r="A4">
        <v>3876</v>
      </c>
      <c r="B4" s="3" t="s">
        <v>3873</v>
      </c>
      <c r="C4" s="18" t="s">
        <v>7985</v>
      </c>
      <c r="D4" s="6">
        <v>3900</v>
      </c>
      <c r="E4" s="8">
        <v>2059</v>
      </c>
      <c r="F4" t="s">
        <v>8219</v>
      </c>
      <c r="G4" t="s">
        <v>8224</v>
      </c>
      <c r="H4" t="s">
        <v>8246</v>
      </c>
      <c r="I4">
        <v>1454425128</v>
      </c>
      <c r="J4">
        <v>1451833128</v>
      </c>
      <c r="K4" t="b">
        <v>0</v>
      </c>
      <c r="L4">
        <v>46</v>
      </c>
      <c r="M4" t="b">
        <v>0</v>
      </c>
      <c r="N4" t="s">
        <v>8303</v>
      </c>
      <c r="O4">
        <v>53</v>
      </c>
      <c r="P4">
        <v>44.76</v>
      </c>
      <c r="Q4" t="s">
        <v>8323</v>
      </c>
      <c r="R4" t="s">
        <v>8335</v>
      </c>
      <c r="S4" s="15">
        <v>42372.624166666668</v>
      </c>
      <c r="T4" s="15">
        <v>42402.624166666668</v>
      </c>
    </row>
    <row r="5" spans="1:21" ht="116" x14ac:dyDescent="0.35">
      <c r="A5">
        <v>3782</v>
      </c>
      <c r="B5" s="3" t="s">
        <v>3779</v>
      </c>
      <c r="C5" s="18" t="s">
        <v>7892</v>
      </c>
      <c r="D5" s="6">
        <v>2000</v>
      </c>
      <c r="E5" s="9">
        <v>2035</v>
      </c>
      <c r="F5" t="s">
        <v>8218</v>
      </c>
      <c r="G5" t="s">
        <v>8224</v>
      </c>
      <c r="H5" t="s">
        <v>8246</v>
      </c>
      <c r="I5">
        <v>1469401200</v>
      </c>
      <c r="J5">
        <v>1466887297</v>
      </c>
      <c r="K5" t="b">
        <v>0</v>
      </c>
      <c r="L5">
        <v>27</v>
      </c>
      <c r="M5" t="b">
        <v>1</v>
      </c>
      <c r="N5" t="s">
        <v>8303</v>
      </c>
      <c r="O5">
        <v>102</v>
      </c>
      <c r="P5">
        <v>75.37</v>
      </c>
      <c r="Q5" t="s">
        <v>8323</v>
      </c>
      <c r="R5" t="s">
        <v>8335</v>
      </c>
      <c r="S5" s="15">
        <v>42546.862233796302</v>
      </c>
      <c r="T5" s="15">
        <v>42575.958333333328</v>
      </c>
    </row>
    <row r="6" spans="1:21" ht="72.5" x14ac:dyDescent="0.35">
      <c r="A6">
        <v>3770</v>
      </c>
      <c r="B6" s="3" t="s">
        <v>3767</v>
      </c>
      <c r="C6" s="18" t="s">
        <v>7880</v>
      </c>
      <c r="D6" s="6">
        <v>2000</v>
      </c>
      <c r="E6" s="9">
        <v>2000</v>
      </c>
      <c r="F6" t="s">
        <v>8218</v>
      </c>
      <c r="G6" t="s">
        <v>8224</v>
      </c>
      <c r="H6" t="s">
        <v>8246</v>
      </c>
      <c r="I6">
        <v>1434234010</v>
      </c>
      <c r="J6">
        <v>1431642010</v>
      </c>
      <c r="K6" t="b">
        <v>0</v>
      </c>
      <c r="L6">
        <v>20</v>
      </c>
      <c r="M6" t="b">
        <v>1</v>
      </c>
      <c r="N6" t="s">
        <v>8303</v>
      </c>
      <c r="O6">
        <v>100</v>
      </c>
      <c r="P6">
        <v>100</v>
      </c>
      <c r="Q6" t="s">
        <v>8323</v>
      </c>
      <c r="R6" t="s">
        <v>8335</v>
      </c>
      <c r="S6" s="15">
        <v>42138.930671296301</v>
      </c>
      <c r="T6" s="15">
        <v>42168.930671296301</v>
      </c>
    </row>
    <row r="7" spans="1:21" x14ac:dyDescent="0.35">
      <c r="A7">
        <v>2937</v>
      </c>
      <c r="B7" s="3" t="s">
        <v>2937</v>
      </c>
      <c r="C7" s="18" t="s">
        <v>7047</v>
      </c>
      <c r="D7" s="6">
        <v>1500</v>
      </c>
      <c r="E7" s="9">
        <v>2000</v>
      </c>
      <c r="F7" t="s">
        <v>8218</v>
      </c>
      <c r="G7" t="s">
        <v>8224</v>
      </c>
      <c r="H7" t="s">
        <v>8246</v>
      </c>
      <c r="I7">
        <v>1405249113</v>
      </c>
      <c r="J7">
        <v>1402657113</v>
      </c>
      <c r="K7" t="b">
        <v>0</v>
      </c>
      <c r="L7">
        <v>55</v>
      </c>
      <c r="M7" t="b">
        <v>1</v>
      </c>
      <c r="N7" t="s">
        <v>8303</v>
      </c>
      <c r="O7">
        <v>133</v>
      </c>
      <c r="P7">
        <v>36.36</v>
      </c>
      <c r="Q7" t="s">
        <v>8323</v>
      </c>
      <c r="R7" t="s">
        <v>8335</v>
      </c>
      <c r="S7" s="15">
        <v>41803.457326388889</v>
      </c>
      <c r="T7" s="15">
        <v>41833.457326388889</v>
      </c>
    </row>
    <row r="8" spans="1:21" ht="29" x14ac:dyDescent="0.35">
      <c r="A8">
        <v>3762</v>
      </c>
      <c r="B8" s="3" t="s">
        <v>3759</v>
      </c>
      <c r="C8" s="18" t="s">
        <v>7872</v>
      </c>
      <c r="D8" s="6">
        <v>1250</v>
      </c>
      <c r="E8" s="9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t="s">
        <v>8323</v>
      </c>
      <c r="R8" t="s">
        <v>8335</v>
      </c>
      <c r="S8" s="15">
        <v>42193.813530092593</v>
      </c>
      <c r="T8" s="15">
        <v>42218.813530092593</v>
      </c>
    </row>
    <row r="9" spans="1:21" ht="87" x14ac:dyDescent="0.35">
      <c r="A9">
        <v>3880</v>
      </c>
      <c r="B9" s="3" t="s">
        <v>3877</v>
      </c>
      <c r="C9" s="18" t="s">
        <v>7989</v>
      </c>
      <c r="D9" s="6">
        <v>7500</v>
      </c>
      <c r="E9" s="8">
        <v>980</v>
      </c>
      <c r="F9" t="s">
        <v>8219</v>
      </c>
      <c r="G9" t="s">
        <v>8224</v>
      </c>
      <c r="H9" t="s">
        <v>8246</v>
      </c>
      <c r="I9">
        <v>1406761200</v>
      </c>
      <c r="J9">
        <v>1403724820</v>
      </c>
      <c r="K9" t="b">
        <v>0</v>
      </c>
      <c r="L9">
        <v>17</v>
      </c>
      <c r="M9" t="b">
        <v>0</v>
      </c>
      <c r="N9" t="s">
        <v>8303</v>
      </c>
      <c r="O9">
        <v>13</v>
      </c>
      <c r="P9">
        <v>57.65</v>
      </c>
      <c r="Q9" t="s">
        <v>8323</v>
      </c>
      <c r="R9" t="s">
        <v>8335</v>
      </c>
      <c r="S9" s="15">
        <v>41815.815046296295</v>
      </c>
      <c r="T9" s="15">
        <v>41850.958333333336</v>
      </c>
    </row>
    <row r="10" spans="1:21" ht="43.5" x14ac:dyDescent="0.35">
      <c r="A10">
        <v>3755</v>
      </c>
      <c r="B10" s="3" t="s">
        <v>3752</v>
      </c>
      <c r="C10" s="18" t="s">
        <v>7865</v>
      </c>
      <c r="D10" s="6">
        <v>550</v>
      </c>
      <c r="E10" s="9">
        <v>713</v>
      </c>
      <c r="F10" t="s">
        <v>8218</v>
      </c>
      <c r="G10" t="s">
        <v>8224</v>
      </c>
      <c r="H10" t="s">
        <v>8246</v>
      </c>
      <c r="I10">
        <v>1460753307</v>
      </c>
      <c r="J10">
        <v>1458161307</v>
      </c>
      <c r="K10" t="b">
        <v>0</v>
      </c>
      <c r="L10">
        <v>28</v>
      </c>
      <c r="M10" t="b">
        <v>1</v>
      </c>
      <c r="N10" t="s">
        <v>8303</v>
      </c>
      <c r="O10">
        <v>130</v>
      </c>
      <c r="P10">
        <v>25.46</v>
      </c>
      <c r="Q10" t="s">
        <v>8323</v>
      </c>
      <c r="R10" t="s">
        <v>8335</v>
      </c>
      <c r="S10" s="15">
        <v>42445.866979166662</v>
      </c>
      <c r="T10" s="15">
        <v>42475.866979166662</v>
      </c>
    </row>
    <row r="11" spans="1:21" ht="87" x14ac:dyDescent="0.35">
      <c r="A11">
        <v>3193</v>
      </c>
      <c r="B11" s="3" t="s">
        <v>3193</v>
      </c>
      <c r="C11" s="18" t="s">
        <v>7303</v>
      </c>
      <c r="D11" s="6">
        <v>5000</v>
      </c>
      <c r="E11" s="8">
        <v>587</v>
      </c>
      <c r="F11" t="s">
        <v>8220</v>
      </c>
      <c r="G11" t="s">
        <v>8224</v>
      </c>
      <c r="H11" t="s">
        <v>8246</v>
      </c>
      <c r="I11">
        <v>1424474056</v>
      </c>
      <c r="J11">
        <v>1420586056</v>
      </c>
      <c r="K11" t="b">
        <v>0</v>
      </c>
      <c r="L11">
        <v>24</v>
      </c>
      <c r="M11" t="b">
        <v>0</v>
      </c>
      <c r="N11" t="s">
        <v>8303</v>
      </c>
      <c r="O11">
        <v>12</v>
      </c>
      <c r="P11">
        <v>24.46</v>
      </c>
      <c r="Q11" t="s">
        <v>8323</v>
      </c>
      <c r="R11" t="s">
        <v>8335</v>
      </c>
      <c r="S11" s="15">
        <v>42010.968240740738</v>
      </c>
      <c r="T11" s="15">
        <v>42055.968240740738</v>
      </c>
    </row>
    <row r="12" spans="1:21" ht="87" x14ac:dyDescent="0.35">
      <c r="A12">
        <v>3752</v>
      </c>
      <c r="B12" s="3" t="s">
        <v>3749</v>
      </c>
      <c r="C12" s="18" t="s">
        <v>7862</v>
      </c>
      <c r="D12" s="6">
        <v>500</v>
      </c>
      <c r="E12" s="9">
        <v>565</v>
      </c>
      <c r="F12" t="s">
        <v>8218</v>
      </c>
      <c r="G12" t="s">
        <v>8224</v>
      </c>
      <c r="H12" t="s">
        <v>8246</v>
      </c>
      <c r="I12">
        <v>1476651600</v>
      </c>
      <c r="J12">
        <v>1473189335</v>
      </c>
      <c r="K12" t="b">
        <v>0</v>
      </c>
      <c r="L12">
        <v>15</v>
      </c>
      <c r="M12" t="b">
        <v>1</v>
      </c>
      <c r="N12" t="s">
        <v>8303</v>
      </c>
      <c r="O12">
        <v>113</v>
      </c>
      <c r="P12">
        <v>37.67</v>
      </c>
      <c r="Q12" t="s">
        <v>8323</v>
      </c>
      <c r="R12" t="s">
        <v>8335</v>
      </c>
      <c r="S12" s="15">
        <v>42619.802488425921</v>
      </c>
      <c r="T12" s="15">
        <v>42659.875</v>
      </c>
    </row>
    <row r="13" spans="1:21" ht="72.5" x14ac:dyDescent="0.35">
      <c r="A13">
        <v>2922</v>
      </c>
      <c r="B13" s="3" t="s">
        <v>2922</v>
      </c>
      <c r="C13" s="18" t="s">
        <v>7032</v>
      </c>
      <c r="D13" s="6">
        <v>500</v>
      </c>
      <c r="E13" s="9">
        <v>500</v>
      </c>
      <c r="F13" t="s">
        <v>8218</v>
      </c>
      <c r="G13" t="s">
        <v>8224</v>
      </c>
      <c r="H13" t="s">
        <v>8246</v>
      </c>
      <c r="I13">
        <v>1431982727</v>
      </c>
      <c r="J13">
        <v>1428094727</v>
      </c>
      <c r="K13" t="b">
        <v>0</v>
      </c>
      <c r="L13">
        <v>6</v>
      </c>
      <c r="M13" t="b">
        <v>1</v>
      </c>
      <c r="N13" t="s">
        <v>8303</v>
      </c>
      <c r="O13">
        <v>100</v>
      </c>
      <c r="P13">
        <v>83.33</v>
      </c>
      <c r="Q13" t="s">
        <v>8323</v>
      </c>
      <c r="R13" t="s">
        <v>8335</v>
      </c>
      <c r="S13" s="15">
        <v>42097.874155092592</v>
      </c>
      <c r="T13" s="15">
        <v>42142.874155092592</v>
      </c>
    </row>
    <row r="14" spans="1:21" ht="72.5" x14ac:dyDescent="0.35">
      <c r="A14">
        <v>3761</v>
      </c>
      <c r="B14" s="3" t="s">
        <v>3758</v>
      </c>
      <c r="C14" s="18" t="s">
        <v>7871</v>
      </c>
      <c r="D14" s="6">
        <v>500</v>
      </c>
      <c r="E14" s="9">
        <v>500</v>
      </c>
      <c r="F14" t="s">
        <v>8218</v>
      </c>
      <c r="G14" t="s">
        <v>8224</v>
      </c>
      <c r="H14" t="s">
        <v>8246</v>
      </c>
      <c r="I14">
        <v>1439247600</v>
      </c>
      <c r="J14">
        <v>1434625937</v>
      </c>
      <c r="K14" t="b">
        <v>0</v>
      </c>
      <c r="L14">
        <v>3</v>
      </c>
      <c r="M14" t="b">
        <v>1</v>
      </c>
      <c r="N14" t="s">
        <v>8303</v>
      </c>
      <c r="O14">
        <v>100</v>
      </c>
      <c r="P14">
        <v>166.67</v>
      </c>
      <c r="Q14" t="s">
        <v>8323</v>
      </c>
      <c r="R14" t="s">
        <v>8335</v>
      </c>
      <c r="S14" s="15">
        <v>42173.466863425929</v>
      </c>
      <c r="T14" s="15">
        <v>42226.958333333328</v>
      </c>
    </row>
    <row r="15" spans="1:21" ht="72.5" x14ac:dyDescent="0.35">
      <c r="A15">
        <v>3205</v>
      </c>
      <c r="B15" s="3" t="s">
        <v>3205</v>
      </c>
      <c r="C15" s="18" t="s">
        <v>7315</v>
      </c>
      <c r="D15" s="6">
        <v>8000</v>
      </c>
      <c r="E15" s="8">
        <v>273</v>
      </c>
      <c r="F15" t="s">
        <v>8220</v>
      </c>
      <c r="G15" t="s">
        <v>8224</v>
      </c>
      <c r="H15" t="s">
        <v>8246</v>
      </c>
      <c r="I15">
        <v>1430470772</v>
      </c>
      <c r="J15">
        <v>1427878772</v>
      </c>
      <c r="K15" t="b">
        <v>0</v>
      </c>
      <c r="L15">
        <v>12</v>
      </c>
      <c r="M15" t="b">
        <v>0</v>
      </c>
      <c r="N15" t="s">
        <v>8303</v>
      </c>
      <c r="O15">
        <v>3</v>
      </c>
      <c r="P15">
        <v>22.75</v>
      </c>
      <c r="Q15" t="s">
        <v>8323</v>
      </c>
      <c r="R15" t="s">
        <v>8335</v>
      </c>
      <c r="S15" s="15">
        <v>42095.374675925923</v>
      </c>
      <c r="T15" s="15">
        <v>42125.374675925923</v>
      </c>
    </row>
    <row r="16" spans="1:21" ht="87" x14ac:dyDescent="0.35">
      <c r="A16">
        <v>3188</v>
      </c>
      <c r="B16" s="3" t="s">
        <v>3188</v>
      </c>
      <c r="C16" s="18" t="s">
        <v>7298</v>
      </c>
      <c r="D16" s="6">
        <v>200</v>
      </c>
      <c r="E16" s="8">
        <v>130</v>
      </c>
      <c r="F16" t="s">
        <v>8220</v>
      </c>
      <c r="G16" t="s">
        <v>8224</v>
      </c>
      <c r="H16" t="s">
        <v>8246</v>
      </c>
      <c r="I16">
        <v>1433930302</v>
      </c>
      <c r="J16">
        <v>1432115902</v>
      </c>
      <c r="K16" t="b">
        <v>0</v>
      </c>
      <c r="L16">
        <v>9</v>
      </c>
      <c r="M16" t="b">
        <v>0</v>
      </c>
      <c r="N16" t="s">
        <v>8303</v>
      </c>
      <c r="O16">
        <v>65</v>
      </c>
      <c r="P16">
        <v>14.44</v>
      </c>
      <c r="Q16" t="s">
        <v>8323</v>
      </c>
      <c r="R16" t="s">
        <v>8335</v>
      </c>
      <c r="S16" s="15">
        <v>42144.415532407409</v>
      </c>
      <c r="T16" s="15">
        <v>42165.415532407409</v>
      </c>
    </row>
    <row r="17" spans="1:20" ht="58" x14ac:dyDescent="0.35">
      <c r="A17">
        <v>3789</v>
      </c>
      <c r="B17" s="3" t="s">
        <v>3786</v>
      </c>
      <c r="C17" s="18" t="s">
        <v>7899</v>
      </c>
      <c r="D17" s="6">
        <v>3550</v>
      </c>
      <c r="E17" s="8">
        <v>116</v>
      </c>
      <c r="F17" t="s">
        <v>8220</v>
      </c>
      <c r="G17" t="s">
        <v>8224</v>
      </c>
      <c r="H17" t="s">
        <v>8246</v>
      </c>
      <c r="I17">
        <v>1434395418</v>
      </c>
      <c r="J17">
        <v>1431630618</v>
      </c>
      <c r="K17" t="b">
        <v>0</v>
      </c>
      <c r="L17">
        <v>4</v>
      </c>
      <c r="M17" t="b">
        <v>0</v>
      </c>
      <c r="N17" t="s">
        <v>8303</v>
      </c>
      <c r="O17">
        <v>3</v>
      </c>
      <c r="P17">
        <v>29</v>
      </c>
      <c r="Q17" t="s">
        <v>8323</v>
      </c>
      <c r="R17" t="s">
        <v>8335</v>
      </c>
      <c r="S17" s="15">
        <v>42138.798819444448</v>
      </c>
      <c r="T17" s="15">
        <v>42170.798819444448</v>
      </c>
    </row>
    <row r="18" spans="1:20" ht="29" x14ac:dyDescent="0.35">
      <c r="A18">
        <v>3192</v>
      </c>
      <c r="B18" s="3" t="s">
        <v>3192</v>
      </c>
      <c r="C18" s="18" t="s">
        <v>7302</v>
      </c>
      <c r="D18" s="6">
        <v>10000</v>
      </c>
      <c r="E18" s="8">
        <v>102</v>
      </c>
      <c r="F18" t="s">
        <v>8220</v>
      </c>
      <c r="G18" t="s">
        <v>8224</v>
      </c>
      <c r="H18" t="s">
        <v>8246</v>
      </c>
      <c r="I18">
        <v>1425160800</v>
      </c>
      <c r="J18">
        <v>1421274859</v>
      </c>
      <c r="K18" t="b">
        <v>0</v>
      </c>
      <c r="L18">
        <v>8</v>
      </c>
      <c r="M18" t="b">
        <v>0</v>
      </c>
      <c r="N18" t="s">
        <v>8303</v>
      </c>
      <c r="O18">
        <v>1</v>
      </c>
      <c r="P18">
        <v>12.75</v>
      </c>
      <c r="Q18" t="s">
        <v>8323</v>
      </c>
      <c r="R18" t="s">
        <v>8335</v>
      </c>
      <c r="S18" s="15">
        <v>42018.94049768518</v>
      </c>
      <c r="T18" s="15">
        <v>42063.916666666672</v>
      </c>
    </row>
    <row r="19" spans="1:20" ht="72.5" x14ac:dyDescent="0.35">
      <c r="A19">
        <v>3632</v>
      </c>
      <c r="B19" s="3" t="s">
        <v>3630</v>
      </c>
      <c r="C19" s="18" t="s">
        <v>7742</v>
      </c>
      <c r="D19" s="6">
        <v>500</v>
      </c>
      <c r="E19" s="8">
        <v>100</v>
      </c>
      <c r="F19" t="s">
        <v>8220</v>
      </c>
      <c r="G19" t="s">
        <v>8224</v>
      </c>
      <c r="H19" t="s">
        <v>8246</v>
      </c>
      <c r="I19">
        <v>1416781749</v>
      </c>
      <c r="J19">
        <v>1415053749</v>
      </c>
      <c r="K19" t="b">
        <v>0</v>
      </c>
      <c r="L19">
        <v>1</v>
      </c>
      <c r="M19" t="b">
        <v>0</v>
      </c>
      <c r="N19" t="s">
        <v>8303</v>
      </c>
      <c r="O19">
        <v>20</v>
      </c>
      <c r="P19">
        <v>100</v>
      </c>
      <c r="Q19" t="s">
        <v>8323</v>
      </c>
      <c r="R19" t="s">
        <v>8335</v>
      </c>
      <c r="S19" s="15">
        <v>41946.936909722222</v>
      </c>
      <c r="T19" s="15">
        <v>41966.936909722222</v>
      </c>
    </row>
    <row r="20" spans="1:20" ht="130.5" x14ac:dyDescent="0.35">
      <c r="A20">
        <v>3794</v>
      </c>
      <c r="B20" s="3" t="s">
        <v>3791</v>
      </c>
      <c r="C20" s="18" t="s">
        <v>7904</v>
      </c>
      <c r="D20" s="6">
        <v>5000</v>
      </c>
      <c r="E20" s="8">
        <v>50</v>
      </c>
      <c r="F20" t="s">
        <v>8220</v>
      </c>
      <c r="G20" t="s">
        <v>8224</v>
      </c>
      <c r="H20" t="s">
        <v>8246</v>
      </c>
      <c r="I20">
        <v>1433685354</v>
      </c>
      <c r="J20">
        <v>1431093354</v>
      </c>
      <c r="K20" t="b">
        <v>0</v>
      </c>
      <c r="L20">
        <v>1</v>
      </c>
      <c r="M20" t="b">
        <v>0</v>
      </c>
      <c r="N20" t="s">
        <v>8303</v>
      </c>
      <c r="O20">
        <v>1</v>
      </c>
      <c r="P20">
        <v>50</v>
      </c>
      <c r="Q20" t="s">
        <v>8323</v>
      </c>
      <c r="R20" t="s">
        <v>8335</v>
      </c>
      <c r="S20" s="15">
        <v>42132.58048611111</v>
      </c>
      <c r="T20" s="15">
        <v>42162.58048611111</v>
      </c>
    </row>
    <row r="21" spans="1:20" ht="101.5" x14ac:dyDescent="0.35">
      <c r="A21">
        <v>3647</v>
      </c>
      <c r="B21" s="3" t="s">
        <v>3645</v>
      </c>
      <c r="C21" s="18" t="s">
        <v>7757</v>
      </c>
      <c r="D21" s="6">
        <v>500</v>
      </c>
      <c r="E21" s="8">
        <v>30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6</v>
      </c>
      <c r="P21">
        <v>15</v>
      </c>
      <c r="Q21" t="s">
        <v>8323</v>
      </c>
      <c r="R21" t="s">
        <v>8335</v>
      </c>
      <c r="S21" s="15">
        <v>42598.749155092592</v>
      </c>
      <c r="T21" s="15">
        <v>42643.749155092592</v>
      </c>
    </row>
    <row r="22" spans="1:20" ht="29" x14ac:dyDescent="0.35">
      <c r="A22">
        <v>3201</v>
      </c>
      <c r="B22" s="3" t="s">
        <v>3201</v>
      </c>
      <c r="C22" s="18" t="s">
        <v>7311</v>
      </c>
      <c r="D22" s="6">
        <v>2000</v>
      </c>
      <c r="E22" s="8">
        <v>25</v>
      </c>
      <c r="F22" t="s">
        <v>8220</v>
      </c>
      <c r="G22" t="s">
        <v>8224</v>
      </c>
      <c r="H22" t="s">
        <v>8246</v>
      </c>
      <c r="I22">
        <v>1409509477</v>
      </c>
      <c r="J22">
        <v>1407695077</v>
      </c>
      <c r="K22" t="b">
        <v>0</v>
      </c>
      <c r="L22">
        <v>2</v>
      </c>
      <c r="M22" t="b">
        <v>0</v>
      </c>
      <c r="N22" t="s">
        <v>8303</v>
      </c>
      <c r="O22">
        <v>1</v>
      </c>
      <c r="P22">
        <v>12.5</v>
      </c>
      <c r="Q22" t="s">
        <v>8323</v>
      </c>
      <c r="R22" t="s">
        <v>8335</v>
      </c>
      <c r="S22" s="15">
        <v>41861.767094907409</v>
      </c>
      <c r="T22" s="15">
        <v>41882.767094907409</v>
      </c>
    </row>
    <row r="23" spans="1:20" ht="58" x14ac:dyDescent="0.35">
      <c r="A23">
        <v>3868</v>
      </c>
      <c r="B23" s="3" t="s">
        <v>3865</v>
      </c>
      <c r="C23" s="18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t="s">
        <v>8323</v>
      </c>
      <c r="R23" t="s">
        <v>8335</v>
      </c>
      <c r="S23" s="15">
        <v>41865.659780092588</v>
      </c>
      <c r="T23" s="15">
        <v>41890.659780092588</v>
      </c>
    </row>
    <row r="24" spans="1:20" x14ac:dyDescent="0.35">
      <c r="A24">
        <v>3795</v>
      </c>
      <c r="B24" s="3" t="s">
        <v>3792</v>
      </c>
      <c r="C24" s="18" t="s">
        <v>7905</v>
      </c>
      <c r="D24" s="6">
        <v>600</v>
      </c>
      <c r="E24" s="8">
        <v>10</v>
      </c>
      <c r="F24" t="s">
        <v>8220</v>
      </c>
      <c r="G24" t="s">
        <v>8224</v>
      </c>
      <c r="H24" t="s">
        <v>8246</v>
      </c>
      <c r="I24">
        <v>1440801000</v>
      </c>
      <c r="J24">
        <v>1437042490</v>
      </c>
      <c r="K24" t="b">
        <v>0</v>
      </c>
      <c r="L24">
        <v>2</v>
      </c>
      <c r="M24" t="b">
        <v>0</v>
      </c>
      <c r="N24" t="s">
        <v>8303</v>
      </c>
      <c r="O24">
        <v>2</v>
      </c>
      <c r="P24">
        <v>5</v>
      </c>
      <c r="Q24" t="s">
        <v>8323</v>
      </c>
      <c r="R24" t="s">
        <v>8335</v>
      </c>
      <c r="S24" s="15">
        <v>42201.436226851853</v>
      </c>
      <c r="T24" s="15">
        <v>42244.9375</v>
      </c>
    </row>
    <row r="25" spans="1:20" ht="43.5" x14ac:dyDescent="0.35">
      <c r="A25">
        <v>3630</v>
      </c>
      <c r="B25" s="3" t="s">
        <v>3628</v>
      </c>
      <c r="C25" s="18" t="s">
        <v>7740</v>
      </c>
      <c r="D25" s="6">
        <v>3000</v>
      </c>
      <c r="E25" s="8">
        <v>1</v>
      </c>
      <c r="F25" t="s">
        <v>8220</v>
      </c>
      <c r="G25" t="s">
        <v>8224</v>
      </c>
      <c r="H25" t="s">
        <v>8246</v>
      </c>
      <c r="I25">
        <v>1417295990</v>
      </c>
      <c r="J25">
        <v>1414700390</v>
      </c>
      <c r="K25" t="b">
        <v>0</v>
      </c>
      <c r="L25">
        <v>1</v>
      </c>
      <c r="M25" t="b">
        <v>0</v>
      </c>
      <c r="N25" t="s">
        <v>8303</v>
      </c>
      <c r="O25">
        <v>0</v>
      </c>
      <c r="P25">
        <v>1</v>
      </c>
      <c r="Q25" t="s">
        <v>8323</v>
      </c>
      <c r="R25" t="s">
        <v>8335</v>
      </c>
      <c r="S25" s="15">
        <v>41942.84710648148</v>
      </c>
      <c r="T25" s="15">
        <v>41972.888773148152</v>
      </c>
    </row>
    <row r="26" spans="1:20" ht="72.5" x14ac:dyDescent="0.35">
      <c r="A26">
        <v>3879</v>
      </c>
      <c r="B26" s="3" t="s">
        <v>3876</v>
      </c>
      <c r="C26" s="18" t="s">
        <v>7988</v>
      </c>
      <c r="D26" s="6">
        <v>15000</v>
      </c>
      <c r="E26" s="8">
        <v>0</v>
      </c>
      <c r="F26" t="s">
        <v>8219</v>
      </c>
      <c r="G26" t="s">
        <v>8224</v>
      </c>
      <c r="H26" t="s">
        <v>8246</v>
      </c>
      <c r="I26">
        <v>1422218396</v>
      </c>
      <c r="J26">
        <v>1419626396</v>
      </c>
      <c r="K26" t="b">
        <v>0</v>
      </c>
      <c r="L26">
        <v>0</v>
      </c>
      <c r="M26" t="b">
        <v>0</v>
      </c>
      <c r="N26" t="s">
        <v>8303</v>
      </c>
      <c r="O26">
        <v>0</v>
      </c>
      <c r="P26" t="s">
        <v>8380</v>
      </c>
      <c r="Q26" t="s">
        <v>8323</v>
      </c>
      <c r="R26" t="s">
        <v>8335</v>
      </c>
      <c r="S26" s="15">
        <v>41999.861064814817</v>
      </c>
      <c r="T26" s="15">
        <v>42029.861064814817</v>
      </c>
    </row>
    <row r="27" spans="1:20" ht="72.5" x14ac:dyDescent="0.35">
      <c r="A27">
        <v>3883</v>
      </c>
      <c r="B27" s="3" t="s">
        <v>3880</v>
      </c>
      <c r="C27" s="18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 t="s">
        <v>8380</v>
      </c>
      <c r="Q27" t="s">
        <v>8323</v>
      </c>
      <c r="R27" t="s">
        <v>8335</v>
      </c>
      <c r="S27" s="15">
        <v>41854.602650462963</v>
      </c>
      <c r="T27" s="15">
        <v>41884.602650462963</v>
      </c>
    </row>
  </sheetData>
  <conditionalFormatting sqref="F1:F27">
    <cfRule type="cellIs" dxfId="0" priority="2" operator="equal">
      <formula>"successful"</formula>
    </cfRule>
  </conditionalFormatting>
  <conditionalFormatting sqref="O1:O27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D023A-60F2-4DFF-9DFF-7DD21C62C515}">
  <sheetPr codeName="Sheet10"/>
  <dimension ref="A1:C15"/>
  <sheetViews>
    <sheetView workbookViewId="0">
      <selection activeCell="C15" sqref="C15"/>
    </sheetView>
  </sheetViews>
  <sheetFormatPr defaultRowHeight="14.5" x14ac:dyDescent="0.35"/>
  <cols>
    <col min="1" max="1" width="30.54296875" bestFit="1" customWidth="1"/>
    <col min="2" max="2" width="10.26953125" bestFit="1" customWidth="1"/>
    <col min="3" max="3" width="11.17968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8381</v>
      </c>
      <c r="B2" s="19" t="e">
        <f>AVERAGE(#REF!)</f>
        <v>#REF!</v>
      </c>
      <c r="C2" s="19" t="e">
        <f>AVERAGE(#REF!)</f>
        <v>#REF!</v>
      </c>
    </row>
    <row r="3" spans="1:3" x14ac:dyDescent="0.35">
      <c r="A3" t="s">
        <v>8382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8393</v>
      </c>
      <c r="B4" s="19" t="e">
        <f>_xlfn.STDEV.P(#REF!)</f>
        <v>#REF!</v>
      </c>
      <c r="C4" s="19" t="e">
        <f>_xlfn.STDEV.P(#REF!)</f>
        <v>#REF!</v>
      </c>
    </row>
    <row r="5" spans="1:3" x14ac:dyDescent="0.35">
      <c r="A5" t="s">
        <v>8388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35">
      <c r="A6" t="s">
        <v>8387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5">
      <c r="A7" t="s">
        <v>8389</v>
      </c>
      <c r="B7" s="19" t="e">
        <f>B5-B6</f>
        <v>#REF!</v>
      </c>
      <c r="C7" s="19" t="e">
        <f>C5-C6</f>
        <v>#REF!</v>
      </c>
    </row>
    <row r="8" spans="1:3" x14ac:dyDescent="0.35">
      <c r="B8" s="19"/>
      <c r="C8" s="19"/>
    </row>
    <row r="9" spans="1:3" x14ac:dyDescent="0.35">
      <c r="B9" s="19"/>
      <c r="C9" s="19"/>
    </row>
    <row r="10" spans="1:3" x14ac:dyDescent="0.35">
      <c r="A10" t="s">
        <v>8383</v>
      </c>
      <c r="B10" s="19" t="e">
        <f>AVERAGE(#REF!)</f>
        <v>#REF!</v>
      </c>
      <c r="C10" s="19" t="e">
        <f>AVERAGE(#REF!)</f>
        <v>#REF!</v>
      </c>
    </row>
    <row r="11" spans="1:3" x14ac:dyDescent="0.35">
      <c r="A11" t="s">
        <v>8384</v>
      </c>
      <c r="B11" s="19" t="e">
        <f>MEDIAN(#REF!)</f>
        <v>#REF!</v>
      </c>
      <c r="C11" s="19" t="e">
        <f>MEDIAN(#REF!)</f>
        <v>#REF!</v>
      </c>
    </row>
    <row r="12" spans="1:3" x14ac:dyDescent="0.35">
      <c r="A12" t="s">
        <v>8394</v>
      </c>
      <c r="B12" s="19" t="e">
        <f>_xlfn.STDEV.P(#REF!)</f>
        <v>#REF!</v>
      </c>
      <c r="C12" s="19" t="e">
        <f>_xlfn.STDEV.P(#REF!)</f>
        <v>#REF!</v>
      </c>
    </row>
    <row r="13" spans="1:3" x14ac:dyDescent="0.35">
      <c r="A13" t="s">
        <v>8390</v>
      </c>
      <c r="B13" s="19" t="e">
        <f>_xlfn.QUARTILE.EXC(#REF!,3)</f>
        <v>#REF!</v>
      </c>
      <c r="C13" s="19" t="e">
        <f>_xlfn.QUARTILE.EXC(#REF!,3)</f>
        <v>#REF!</v>
      </c>
    </row>
    <row r="14" spans="1:3" x14ac:dyDescent="0.35">
      <c r="A14" t="s">
        <v>8391</v>
      </c>
      <c r="B14" s="19" t="e">
        <f>_xlfn.QUARTILE.EXC(#REF!,1)</f>
        <v>#REF!</v>
      </c>
      <c r="C14" s="19" t="e">
        <f>_xlfn.QUARTILE.EXC(#REF!,1)</f>
        <v>#REF!</v>
      </c>
    </row>
    <row r="15" spans="1:3" x14ac:dyDescent="0.35">
      <c r="A15" t="s">
        <v>8392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416-1260-46F2-9654-2B5BEF5B7004}">
  <sheetPr codeName="Sheet5"/>
  <dimension ref="A1:E7"/>
  <sheetViews>
    <sheetView workbookViewId="0">
      <selection activeCell="E43" sqref="E4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8359</v>
      </c>
      <c r="B2" t="s">
        <v>8323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0772-EE96-4141-A30E-2BFAAC4AC32E}">
  <sheetPr codeName="Sheet12"/>
  <dimension ref="A1:D7"/>
  <sheetViews>
    <sheetView workbookViewId="0">
      <selection activeCell="C6" sqref="C6"/>
    </sheetView>
  </sheetViews>
  <sheetFormatPr defaultRowHeight="14.5" x14ac:dyDescent="0.35"/>
  <cols>
    <col min="1" max="1" width="39" customWidth="1"/>
    <col min="2" max="2" width="34.6328125" customWidth="1"/>
  </cols>
  <sheetData>
    <row r="1" spans="1:4" x14ac:dyDescent="0.35">
      <c r="A1" s="17" t="s">
        <v>3473</v>
      </c>
      <c r="B1" t="str">
        <f>VLOOKUP($A1,KickStarter!B:C,2,0)</f>
        <v>Help us get actor-writer Ian Bonar's debut play - a hilarious, heartbreaking story of grief and loss - to the 2016 Edinburgh Fringe.</v>
      </c>
      <c r="C1">
        <f>VLOOKUP($A1,KickStarter!B:E,3,0)</f>
        <v>2000</v>
      </c>
      <c r="D1">
        <f>VLOOKUP($A1,KickStarter!B:E,4,0)</f>
        <v>2020</v>
      </c>
    </row>
    <row r="2" spans="1:4" x14ac:dyDescent="0.35">
      <c r="A2" s="17" t="s">
        <v>3616</v>
      </c>
      <c r="B2" t="str">
        <f>VLOOKUP($A2,KickStarter!B:C,2,0)</f>
        <v>The play yet to be described as "A surefire Edinburgh Fringe Festival Cult Hit". Coming to the Underbelly, Edinburgh, 5th-30th August.</v>
      </c>
      <c r="C2">
        <f>VLOOKUP($A2,KickStarter!B:E,3,0)</f>
        <v>2000</v>
      </c>
      <c r="D2">
        <f>VLOOKUP($A2,KickStarter!B:E,4,0)</f>
        <v>2020</v>
      </c>
    </row>
    <row r="3" spans="1:4" x14ac:dyDescent="0.35">
      <c r="A3" s="17" t="s">
        <v>3178</v>
      </c>
      <c r="B3" t="str">
        <f>VLOOKUP($A3,KickStarter!B:C,2,0)</f>
        <v>Cutting Off Kate Bush is a one-woman show written &amp; performed by Lucy Benson-Brown, premiering at the Edinburgh Fringe Festival 2014</v>
      </c>
      <c r="C3">
        <f>VLOOKUP($A3,KickStarter!B:E,3,0)</f>
        <v>1500</v>
      </c>
      <c r="D3">
        <f>VLOOKUP($A3,KickStarter!B:E,4,0)</f>
        <v>2576</v>
      </c>
    </row>
    <row r="4" spans="1:4" x14ac:dyDescent="0.35">
      <c r="A4" s="17" t="s">
        <v>3329</v>
      </c>
      <c r="B4" t="str">
        <f>VLOOKUP($A4,KickStarter!B:C,2,0)</f>
        <v>Jestia and Raedon is a brand new romantic comedy play going to the Edinburgh Fringe Festival this summer.</v>
      </c>
      <c r="C4">
        <f>VLOOKUP($A4,KickStarter!B:E,3,0)</f>
        <v>1000</v>
      </c>
      <c r="D4">
        <f>VLOOKUP($A4,KickStarter!B:E,4,0)</f>
        <v>1168</v>
      </c>
    </row>
    <row r="5" spans="1:4" x14ac:dyDescent="0.35">
      <c r="A5" s="17" t="s">
        <v>3221</v>
      </c>
      <c r="B5" t="str">
        <f>VLOOKUP($A5,KickStarter!B:C,2,0)</f>
        <v>A one-man show about love, loss, and motorways, written &amp; performed by Ben Norris. Help us get to the 2015 Edinburgh Fringe and beyond!</v>
      </c>
      <c r="C5">
        <f>VLOOKUP($A5,KickStarter!B:E,3,0)</f>
        <v>4000</v>
      </c>
      <c r="D5">
        <f>VLOOKUP($A5,KickStarter!B:E,4,0)</f>
        <v>4137</v>
      </c>
    </row>
    <row r="7" spans="1:4" x14ac:dyDescent="0.35">
      <c r="B7" s="2" t="s">
        <v>4110</v>
      </c>
      <c r="C7" s="5" t="s">
        <v>8216</v>
      </c>
      <c r="D7" s="7" t="s">
        <v>8217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Goals.</vt:lpstr>
      <vt:lpstr>Category Statistics</vt:lpstr>
      <vt:lpstr>Outcomes based on Launch date</vt:lpstr>
      <vt:lpstr>Musicals_GB</vt:lpstr>
      <vt:lpstr>Descriptive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SUSHANT</cp:lastModifiedBy>
  <dcterms:created xsi:type="dcterms:W3CDTF">2017-04-20T15:17:24Z</dcterms:created>
  <dcterms:modified xsi:type="dcterms:W3CDTF">2022-03-05T16:04:01Z</dcterms:modified>
</cp:coreProperties>
</file>