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4th Year_COLLEGE\PRINCIPLES OF REINFORCED-PRESTRESSED CONCRETE\COMPUTER PROGRAMMING\"/>
    </mc:Choice>
  </mc:AlternateContent>
  <bookViews>
    <workbookView xWindow="-108" yWindow="-108" windowWidth="23256" windowHeight="12456"/>
  </bookViews>
  <sheets>
    <sheet name="ONE-WAY SLAB" sheetId="4" r:id="rId1"/>
  </sheets>
  <definedNames>
    <definedName name="ColumnTitle1">#REF!</definedName>
    <definedName name="Company_Name">#REF!</definedName>
    <definedName name="Email">#REF!</definedName>
    <definedName name="Phone">#REF!</definedName>
    <definedName name="_xlnm.Print_Area" localSheetId="0">'ONE-WAY SLAB'!$A$1:$BA$22</definedName>
    <definedName name="RowTitleRegion1..D8">#REF!</definedName>
    <definedName name="STAGE1">#REF!</definedName>
    <definedName name="STAGE1.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4" l="1"/>
  <c r="H29" i="4"/>
  <c r="F6" i="4"/>
  <c r="K87" i="4" l="1"/>
  <c r="K95" i="4" s="1"/>
  <c r="K98" i="4" s="1"/>
  <c r="I111" i="4" s="1"/>
  <c r="K78" i="4" l="1"/>
  <c r="F8" i="4" l="1"/>
  <c r="A9" i="4" l="1"/>
  <c r="K46" i="4" l="1"/>
  <c r="K43" i="4"/>
  <c r="K39" i="4"/>
  <c r="K49" i="4" l="1"/>
  <c r="N29" i="4" l="1"/>
  <c r="K60" i="4" s="1"/>
  <c r="K68" i="4" l="1"/>
  <c r="K71" i="4" s="1"/>
  <c r="I108" i="4" s="1"/>
  <c r="J80" i="4"/>
</calcChain>
</file>

<file path=xl/sharedStrings.xml><?xml version="1.0" encoding="utf-8"?>
<sst xmlns="http://schemas.openxmlformats.org/spreadsheetml/2006/main" count="77" uniqueCount="50">
  <si>
    <t>Beam Properties</t>
  </si>
  <si>
    <t xml:space="preserve">Instructions: Input all the required variables in the white cells. Cells in grey and blue serve as the output.
</t>
  </si>
  <si>
    <t>mm</t>
  </si>
  <si>
    <t>*Asterisks indicate optional inputs and may be mitigated by inputing on the blue cells</t>
  </si>
  <si>
    <t>Concrete Properties</t>
  </si>
  <si>
    <t>fy</t>
  </si>
  <si>
    <t>fc'</t>
  </si>
  <si>
    <t>Mpa</t>
  </si>
  <si>
    <t>MPa</t>
  </si>
  <si>
    <t>kN-m</t>
  </si>
  <si>
    <r>
      <t>ρ</t>
    </r>
    <r>
      <rPr>
        <vertAlign val="subscript"/>
        <sz val="22"/>
        <color theme="1"/>
        <rFont val="Calibri"/>
        <family val="2"/>
      </rPr>
      <t>max</t>
    </r>
  </si>
  <si>
    <t xml:space="preserve"> =</t>
  </si>
  <si>
    <t>Concrete Cover</t>
  </si>
  <si>
    <t>Settings</t>
  </si>
  <si>
    <t>Steel Modulus</t>
  </si>
  <si>
    <t>Round Decimals to</t>
  </si>
  <si>
    <r>
      <rPr>
        <sz val="11"/>
        <color theme="1"/>
        <rFont val="Aptos Narrow"/>
        <family val="2"/>
      </rPr>
      <t>β</t>
    </r>
    <r>
      <rPr>
        <sz val="11"/>
        <color theme="1"/>
        <rFont val="Calibri"/>
        <family val="2"/>
      </rPr>
      <t>1</t>
    </r>
  </si>
  <si>
    <t>Computations</t>
  </si>
  <si>
    <t>Skip to Results</t>
  </si>
  <si>
    <r>
      <t>mm</t>
    </r>
    <r>
      <rPr>
        <vertAlign val="superscript"/>
        <sz val="11"/>
        <color theme="1"/>
        <rFont val="Calibri"/>
        <family val="2"/>
      </rPr>
      <t>2</t>
    </r>
  </si>
  <si>
    <t>n</t>
  </si>
  <si>
    <t>Steel Reinforcements</t>
  </si>
  <si>
    <t>Ultimate Moment</t>
  </si>
  <si>
    <t>Length (Span)</t>
  </si>
  <si>
    <r>
      <t>R</t>
    </r>
    <r>
      <rPr>
        <sz val="18"/>
        <color theme="1"/>
        <rFont val="Calibri"/>
        <family val="2"/>
      </rPr>
      <t>n</t>
    </r>
  </si>
  <si>
    <r>
      <t>ρ</t>
    </r>
    <r>
      <rPr>
        <vertAlign val="subscript"/>
        <sz val="22"/>
        <color theme="1"/>
        <rFont val="Calibri"/>
        <family val="2"/>
      </rPr>
      <t>min</t>
    </r>
  </si>
  <si>
    <t>=</t>
  </si>
  <si>
    <t>Height (h)</t>
  </si>
  <si>
    <t>Base (b)</t>
  </si>
  <si>
    <t>ρ</t>
  </si>
  <si>
    <t>Coefficient of Resisting Moment (Rn)</t>
  </si>
  <si>
    <t>Steel Ratio (ρ)</t>
  </si>
  <si>
    <r>
      <t>A</t>
    </r>
    <r>
      <rPr>
        <vertAlign val="subscript"/>
        <sz val="18"/>
        <color theme="1"/>
        <rFont val="Calibri"/>
        <family val="2"/>
      </rPr>
      <t>s</t>
    </r>
  </si>
  <si>
    <t>Area of Steel (As)</t>
  </si>
  <si>
    <t>Effective Depth (d)</t>
  </si>
  <si>
    <r>
      <t>Maximum Steel Ratio (</t>
    </r>
    <r>
      <rPr>
        <sz val="20"/>
        <color theme="1"/>
        <rFont val="Calibri"/>
        <family val="2"/>
      </rPr>
      <t>ρ</t>
    </r>
    <r>
      <rPr>
        <sz val="16"/>
        <color theme="1"/>
        <rFont val="Calibri"/>
        <family val="2"/>
      </rPr>
      <t>max)</t>
    </r>
  </si>
  <si>
    <r>
      <t>Minimum Steel Ratio (</t>
    </r>
    <r>
      <rPr>
        <sz val="20"/>
        <color theme="1"/>
        <rFont val="Calibri"/>
        <family val="2"/>
      </rPr>
      <t>ρ</t>
    </r>
    <r>
      <rPr>
        <sz val="16"/>
        <color theme="1"/>
        <rFont val="Calibri"/>
        <family val="2"/>
      </rPr>
      <t>min)</t>
    </r>
  </si>
  <si>
    <t>Phi, Φ</t>
  </si>
  <si>
    <t>Design of One-Way Slab Calculator</t>
  </si>
  <si>
    <r>
      <t>Diameter of Bar (d</t>
    </r>
    <r>
      <rPr>
        <sz val="8"/>
        <color theme="1"/>
        <rFont val="Calibri"/>
        <family val="2"/>
      </rPr>
      <t>bar</t>
    </r>
    <r>
      <rPr>
        <sz val="12"/>
        <color theme="1"/>
        <rFont val="Calibri"/>
        <family val="2"/>
      </rPr>
      <t>)</t>
    </r>
  </si>
  <si>
    <t>Spacing (s)</t>
  </si>
  <si>
    <t>s</t>
  </si>
  <si>
    <r>
      <t>Minimum Spacing (A</t>
    </r>
    <r>
      <rPr>
        <sz val="12"/>
        <color theme="1"/>
        <rFont val="Calibri"/>
        <family val="2"/>
      </rPr>
      <t>s,min</t>
    </r>
    <r>
      <rPr>
        <sz val="18"/>
        <color theme="1"/>
        <rFont val="Calibri"/>
        <family val="2"/>
      </rPr>
      <t>)</t>
    </r>
  </si>
  <si>
    <r>
      <t>A</t>
    </r>
    <r>
      <rPr>
        <sz val="12"/>
        <color theme="1"/>
        <rFont val="Calibri"/>
        <family val="2"/>
      </rPr>
      <t>s,min</t>
    </r>
  </si>
  <si>
    <r>
      <rPr>
        <sz val="16"/>
        <color theme="1"/>
        <rFont val="Aptos Narrow"/>
      </rPr>
      <t>ρ</t>
    </r>
    <r>
      <rPr>
        <sz val="9"/>
        <color theme="1"/>
        <rFont val="Aptos Narrow"/>
      </rPr>
      <t>temp</t>
    </r>
  </si>
  <si>
    <r>
      <t>Area of Temperature Bars (A</t>
    </r>
    <r>
      <rPr>
        <sz val="12"/>
        <color theme="1"/>
        <rFont val="Calibri"/>
        <family val="2"/>
      </rPr>
      <t>s,temp</t>
    </r>
    <r>
      <rPr>
        <sz val="18"/>
        <color theme="1"/>
        <rFont val="Calibri"/>
        <family val="2"/>
      </rPr>
      <t>)</t>
    </r>
  </si>
  <si>
    <r>
      <t>A</t>
    </r>
    <r>
      <rPr>
        <sz val="12"/>
        <color theme="1"/>
        <rFont val="Calibri"/>
        <family val="2"/>
      </rPr>
      <t>s,temp</t>
    </r>
  </si>
  <si>
    <t>Results</t>
  </si>
  <si>
    <t>Temperature Bars</t>
  </si>
  <si>
    <t>Steel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</si>
</sst>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[&lt;=9999999]###\-####;\(###\)\ ###\-####"/>
    <numFmt numFmtId="166" formatCode="[$-409]mmmm\ d\,\ yyyy;@"/>
    <numFmt numFmtId="167" formatCode="0.00000"/>
  </numFmts>
  <fonts count="38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name val="Aptos Narrow"/>
      <family val="2"/>
      <scheme val="minor"/>
    </font>
    <font>
      <sz val="10"/>
      <name val="Arial"/>
      <family val="2"/>
    </font>
    <font>
      <b/>
      <i/>
      <sz val="11"/>
      <color theme="1" tint="0.34998626667073579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7"/>
      <color theme="1" tint="0.499984740745262"/>
      <name val="Aptos Display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i/>
      <sz val="12"/>
      <color theme="1"/>
      <name val="Calibri"/>
      <family val="2"/>
    </font>
    <font>
      <sz val="16"/>
      <color theme="1"/>
      <name val="Calibri"/>
      <family val="2"/>
    </font>
    <font>
      <sz val="18"/>
      <color theme="1"/>
      <name val="Calibri"/>
      <family val="2"/>
    </font>
    <font>
      <b/>
      <sz val="28"/>
      <color theme="1"/>
      <name val="Calibri"/>
      <family val="2"/>
    </font>
    <font>
      <sz val="22"/>
      <color theme="1"/>
      <name val="Calibri"/>
      <family val="2"/>
    </font>
    <font>
      <sz val="8"/>
      <name val="Aptos Narrow"/>
      <family val="2"/>
      <scheme val="minor"/>
    </font>
    <font>
      <b/>
      <sz val="16"/>
      <name val="Aptos Narrow"/>
      <family val="2"/>
      <scheme val="minor"/>
    </font>
    <font>
      <i/>
      <sz val="10"/>
      <color theme="1"/>
      <name val="Calibri"/>
      <family val="2"/>
    </font>
    <font>
      <vertAlign val="subscript"/>
      <sz val="22"/>
      <color theme="1"/>
      <name val="Calibri"/>
      <family val="2"/>
    </font>
    <font>
      <b/>
      <sz val="12"/>
      <name val="Aptos Narrow"/>
      <family val="2"/>
      <scheme val="minor"/>
    </font>
    <font>
      <sz val="20"/>
      <color theme="1"/>
      <name val="Calibri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vertAlign val="superscript"/>
      <sz val="11"/>
      <color theme="1"/>
      <name val="Calibri"/>
      <family val="2"/>
    </font>
    <font>
      <sz val="24"/>
      <color theme="1"/>
      <name val="Calibri"/>
      <family val="2"/>
    </font>
    <font>
      <i/>
      <u val="double"/>
      <sz val="11"/>
      <color theme="8" tint="-0.499984740745262"/>
      <name val="Calibri"/>
      <family val="2"/>
    </font>
    <font>
      <sz val="11"/>
      <color theme="5"/>
      <name val="Calibri"/>
      <family val="2"/>
    </font>
    <font>
      <i/>
      <sz val="18"/>
      <color theme="8" tint="-0.249977111117893"/>
      <name val="Aptos Narrow"/>
      <family val="2"/>
      <scheme val="minor"/>
    </font>
    <font>
      <vertAlign val="subscript"/>
      <sz val="18"/>
      <color theme="1"/>
      <name val="Calibri"/>
      <family val="2"/>
    </font>
    <font>
      <i/>
      <u val="double"/>
      <sz val="15"/>
      <color theme="8" tint="-0.499984740745262"/>
      <name val="Calibri"/>
      <family val="2"/>
    </font>
    <font>
      <i/>
      <u val="double"/>
      <sz val="14"/>
      <color theme="8" tint="-0.499984740745262"/>
      <name val="Calibri"/>
      <family val="2"/>
    </font>
    <font>
      <sz val="8"/>
      <color theme="1"/>
      <name val="Calibri"/>
      <family val="2"/>
    </font>
    <font>
      <sz val="16"/>
      <color theme="1"/>
      <name val="Aptos Narrow"/>
    </font>
    <font>
      <sz val="9"/>
      <color theme="1"/>
      <name val="Aptos Narrow"/>
    </font>
    <font>
      <sz val="11"/>
      <color theme="1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EDEC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1DA"/>
        <bgColor indexed="64"/>
      </patternFill>
    </fill>
    <fill>
      <patternFill patternType="solid">
        <fgColor rgb="FFFEFDED"/>
        <bgColor indexed="64"/>
      </patternFill>
    </fill>
    <fill>
      <patternFill patternType="solid">
        <fgColor rgb="FFDBDA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</borders>
  <cellStyleXfs count="18">
    <xf numFmtId="0" fontId="0" fillId="0" borderId="0"/>
    <xf numFmtId="0" fontId="1" fillId="0" borderId="0">
      <alignment wrapText="1"/>
    </xf>
    <xf numFmtId="164" fontId="2" fillId="0" borderId="0" applyFill="0" applyBorder="0" applyProtection="0">
      <alignment horizontal="right"/>
    </xf>
    <xf numFmtId="0" fontId="3" fillId="0" borderId="0" applyNumberFormat="0" applyFill="0" applyProtection="0">
      <alignment horizontal="right" indent="1"/>
    </xf>
    <xf numFmtId="0" fontId="4" fillId="0" borderId="0" applyNumberFormat="0" applyAlignment="0" applyProtection="0"/>
    <xf numFmtId="164" fontId="5" fillId="0" borderId="0" applyFont="0" applyFill="0" applyBorder="0" applyProtection="0">
      <alignment horizontal="right"/>
    </xf>
    <xf numFmtId="0" fontId="6" fillId="0" borderId="0" applyNumberFormat="0" applyFill="0" applyBorder="0" applyProtection="0">
      <alignment horizontal="right" indent="1"/>
    </xf>
    <xf numFmtId="10" fontId="5" fillId="0" borderId="0" applyFont="0" applyFill="0" applyBorder="0" applyProtection="0">
      <alignment horizontal="right"/>
    </xf>
    <xf numFmtId="0" fontId="1" fillId="0" borderId="0" applyNumberFormat="0" applyFont="0" applyFill="0" applyBorder="0" applyProtection="0">
      <alignment horizontal="center" vertical="center"/>
    </xf>
    <xf numFmtId="0" fontId="1" fillId="0" borderId="0" applyNumberFormat="0" applyFont="0" applyFill="0" applyBorder="0">
      <alignment vertical="center" wrapText="1"/>
    </xf>
    <xf numFmtId="165" fontId="1" fillId="0" borderId="0" applyFont="0" applyFill="0" applyBorder="0">
      <alignment horizontal="left"/>
    </xf>
    <xf numFmtId="0" fontId="6" fillId="0" borderId="0" applyNumberFormat="0" applyFill="0" applyBorder="0" applyProtection="0"/>
    <xf numFmtId="0" fontId="1" fillId="0" borderId="0" applyNumberFormat="0" applyFill="0" applyBorder="0" applyProtection="0">
      <alignment wrapText="1"/>
    </xf>
    <xf numFmtId="166" fontId="1" fillId="0" borderId="0" applyFon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right" vertical="center"/>
    </xf>
    <xf numFmtId="0" fontId="19" fillId="3" borderId="1">
      <alignment horizontal="center" vertical="center"/>
    </xf>
    <xf numFmtId="0" fontId="25" fillId="7" borderId="1">
      <alignment horizontal="center" vertical="center"/>
    </xf>
  </cellStyleXfs>
  <cellXfs count="84">
    <xf numFmtId="0" fontId="0" fillId="0" borderId="0" xfId="0"/>
    <xf numFmtId="0" fontId="9" fillId="4" borderId="0" xfId="0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10" fillId="5" borderId="0" xfId="0" applyFont="1" applyFill="1"/>
    <xf numFmtId="0" fontId="10" fillId="0" borderId="0" xfId="0" applyFont="1"/>
    <xf numFmtId="0" fontId="11" fillId="6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13" fillId="6" borderId="0" xfId="0" applyFont="1" applyFill="1" applyAlignment="1">
      <alignment vertical="top"/>
    </xf>
    <xf numFmtId="0" fontId="10" fillId="6" borderId="0" xfId="0" applyFont="1" applyFill="1"/>
    <xf numFmtId="0" fontId="16" fillId="4" borderId="0" xfId="0" applyFont="1" applyFill="1" applyAlignment="1">
      <alignment horizontal="left" vertical="center"/>
    </xf>
    <xf numFmtId="0" fontId="10" fillId="5" borderId="0" xfId="0" applyFont="1" applyFill="1" applyAlignment="1">
      <alignment vertical="top"/>
    </xf>
    <xf numFmtId="0" fontId="17" fillId="6" borderId="0" xfId="0" applyFont="1" applyFill="1" applyAlignment="1">
      <alignment vertical="top"/>
    </xf>
    <xf numFmtId="0" fontId="10" fillId="6" borderId="0" xfId="0" applyFont="1" applyFill="1" applyAlignment="1">
      <alignment horizontal="left" indent="2"/>
    </xf>
    <xf numFmtId="0" fontId="20" fillId="6" borderId="0" xfId="0" applyFont="1" applyFill="1" applyAlignment="1">
      <alignment vertical="center"/>
    </xf>
    <xf numFmtId="0" fontId="10" fillId="2" borderId="0" xfId="0" applyFont="1" applyFill="1"/>
    <xf numFmtId="0" fontId="10" fillId="8" borderId="0" xfId="0" applyFont="1" applyFill="1"/>
    <xf numFmtId="0" fontId="15" fillId="2" borderId="0" xfId="0" applyFont="1" applyFill="1" applyAlignment="1">
      <alignment horizontal="left" indent="3"/>
    </xf>
    <xf numFmtId="0" fontId="17" fillId="2" borderId="0" xfId="0" applyFont="1" applyFill="1"/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22" fillId="3" borderId="1" xfId="16" applyFont="1" applyAlignment="1">
      <alignment vertical="center"/>
    </xf>
    <xf numFmtId="0" fontId="23" fillId="2" borderId="0" xfId="0" applyFont="1" applyFill="1" applyAlignment="1">
      <alignment horizontal="left" indent="3"/>
    </xf>
    <xf numFmtId="0" fontId="24" fillId="6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0" fillId="2" borderId="0" xfId="0" applyFont="1" applyFill="1" applyAlignment="1">
      <alignment horizontal="right"/>
    </xf>
    <xf numFmtId="0" fontId="27" fillId="2" borderId="0" xfId="0" applyFont="1" applyFill="1" applyAlignment="1">
      <alignment vertical="center"/>
    </xf>
    <xf numFmtId="0" fontId="11" fillId="6" borderId="0" xfId="0" applyFont="1" applyFill="1"/>
    <xf numFmtId="0" fontId="10" fillId="6" borderId="0" xfId="0" applyFont="1" applyFill="1" applyAlignment="1">
      <alignment horizontal="left"/>
    </xf>
    <xf numFmtId="0" fontId="10" fillId="9" borderId="0" xfId="0" applyFont="1" applyFill="1"/>
    <xf numFmtId="0" fontId="17" fillId="9" borderId="0" xfId="0" applyFont="1" applyFill="1" applyAlignment="1">
      <alignment vertical="top"/>
    </xf>
    <xf numFmtId="0" fontId="10" fillId="5" borderId="6" xfId="0" applyFont="1" applyFill="1" applyBorder="1"/>
    <xf numFmtId="0" fontId="29" fillId="6" borderId="0" xfId="0" applyFont="1" applyFill="1" applyAlignment="1">
      <alignment vertical="top"/>
    </xf>
    <xf numFmtId="0" fontId="29" fillId="9" borderId="0" xfId="0" applyFont="1" applyFill="1"/>
    <xf numFmtId="0" fontId="10" fillId="5" borderId="7" xfId="0" applyFont="1" applyFill="1" applyBorder="1"/>
    <xf numFmtId="0" fontId="30" fillId="9" borderId="0" xfId="12" applyFont="1" applyFill="1" applyAlignment="1"/>
    <xf numFmtId="0" fontId="17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Alignment="1">
      <alignment horizontal="left" vertical="center" indent="3"/>
    </xf>
    <xf numFmtId="0" fontId="17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22" fillId="3" borderId="1" xfId="16" applyNumberFormat="1" applyFont="1" applyAlignment="1">
      <alignment vertical="center"/>
    </xf>
    <xf numFmtId="0" fontId="10" fillId="2" borderId="0" xfId="0" applyFont="1" applyFill="1" applyAlignment="1"/>
    <xf numFmtId="0" fontId="1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5" borderId="0" xfId="0" applyFont="1" applyFill="1"/>
    <xf numFmtId="0" fontId="10" fillId="6" borderId="0" xfId="0" applyFont="1" applyFill="1"/>
    <xf numFmtId="0" fontId="10" fillId="6" borderId="0" xfId="0" applyFont="1" applyFill="1" applyAlignment="1">
      <alignment horizontal="left" indent="2"/>
    </xf>
    <xf numFmtId="0" fontId="10" fillId="2" borderId="0" xfId="0" applyFont="1" applyFill="1"/>
    <xf numFmtId="0" fontId="15" fillId="2" borderId="0" xfId="0" applyFont="1" applyFill="1" applyAlignment="1">
      <alignment horizontal="left" indent="3"/>
    </xf>
    <xf numFmtId="0" fontId="37" fillId="6" borderId="0" xfId="0" applyFont="1" applyFill="1" applyAlignment="1">
      <alignment horizontal="left"/>
    </xf>
    <xf numFmtId="0" fontId="10" fillId="2" borderId="8" xfId="0" applyFont="1" applyFill="1" applyBorder="1"/>
    <xf numFmtId="0" fontId="10" fillId="2" borderId="0" xfId="0" applyFont="1" applyFill="1" applyBorder="1"/>
    <xf numFmtId="0" fontId="10" fillId="2" borderId="12" xfId="0" applyFont="1" applyFill="1" applyBorder="1"/>
    <xf numFmtId="0" fontId="33" fillId="2" borderId="0" xfId="0" applyFont="1" applyFill="1" applyAlignment="1">
      <alignment horizontal="center"/>
    </xf>
    <xf numFmtId="167" fontId="19" fillId="3" borderId="1" xfId="16" applyNumberFormat="1">
      <alignment horizontal="center" vertical="center"/>
    </xf>
    <xf numFmtId="0" fontId="19" fillId="3" borderId="1" xfId="16">
      <alignment horizontal="center" vertical="center"/>
    </xf>
    <xf numFmtId="0" fontId="25" fillId="7" borderId="1" xfId="17">
      <alignment horizontal="center" vertical="center"/>
    </xf>
    <xf numFmtId="0" fontId="27" fillId="6" borderId="0" xfId="0" applyFont="1" applyFill="1" applyAlignment="1">
      <alignment horizontal="left" vertical="center"/>
    </xf>
    <xf numFmtId="2" fontId="25" fillId="7" borderId="1" xfId="17" applyNumberFormat="1">
      <alignment horizontal="center" vertical="center"/>
    </xf>
    <xf numFmtId="1" fontId="25" fillId="7" borderId="1" xfId="17" applyNumberFormat="1">
      <alignment horizontal="center" vertical="center"/>
    </xf>
    <xf numFmtId="167" fontId="25" fillId="7" borderId="2" xfId="17" applyNumberFormat="1" applyBorder="1" applyAlignment="1">
      <alignment horizontal="center" vertical="center"/>
    </xf>
    <xf numFmtId="167" fontId="25" fillId="7" borderId="3" xfId="17" applyNumberFormat="1" applyBorder="1" applyAlignment="1">
      <alignment horizontal="center" vertical="center"/>
    </xf>
    <xf numFmtId="167" fontId="25" fillId="7" borderId="4" xfId="17" applyNumberFormat="1" applyBorder="1" applyAlignment="1">
      <alignment horizontal="center" vertical="center"/>
    </xf>
    <xf numFmtId="167" fontId="25" fillId="7" borderId="1" xfId="17" applyNumberFormat="1">
      <alignment horizontal="center" vertical="center"/>
    </xf>
    <xf numFmtId="0" fontId="27" fillId="2" borderId="0" xfId="0" applyFont="1" applyFill="1" applyBorder="1" applyAlignment="1">
      <alignment horizontal="right"/>
    </xf>
    <xf numFmtId="0" fontId="28" fillId="2" borderId="5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7" fillId="2" borderId="10" xfId="0" applyFont="1" applyFill="1" applyBorder="1" applyAlignment="1">
      <alignment horizontal="right"/>
    </xf>
    <xf numFmtId="0" fontId="23" fillId="9" borderId="9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2" fontId="25" fillId="7" borderId="2" xfId="17" applyNumberFormat="1" applyBorder="1" applyAlignment="1">
      <alignment horizontal="center" vertical="center"/>
    </xf>
    <xf numFmtId="2" fontId="25" fillId="7" borderId="3" xfId="17" applyNumberFormat="1" applyBorder="1" applyAlignment="1">
      <alignment horizontal="center" vertical="center"/>
    </xf>
    <xf numFmtId="2" fontId="25" fillId="7" borderId="4" xfId="17" applyNumberFormat="1" applyBorder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17" fillId="6" borderId="0" xfId="0" applyFont="1" applyFill="1" applyAlignment="1">
      <alignment vertical="center"/>
    </xf>
  </cellXfs>
  <cellStyles count="18">
    <cellStyle name="Currency [0] 2" xfId="2"/>
    <cellStyle name="Currency 2" xfId="5"/>
    <cellStyle name="Date" xfId="13"/>
    <cellStyle name="Description" xfId="9"/>
    <cellStyle name="Heading 1 2" xfId="14"/>
    <cellStyle name="Heading 2 2" xfId="11"/>
    <cellStyle name="Heading 3 2" xfId="8"/>
    <cellStyle name="Heading 4 2" xfId="6"/>
    <cellStyle name="Hyperlink" xfId="12" builtinId="8"/>
    <cellStyle name="Normal" xfId="0" builtinId="0"/>
    <cellStyle name="Normal 2" xfId="1"/>
    <cellStyle name="Note 2" xfId="4"/>
    <cellStyle name="Percent 2" xfId="7"/>
    <cellStyle name="Phone" xfId="10"/>
    <cellStyle name="Title 2" xfId="15"/>
    <cellStyle name="Total 2" xfId="3"/>
    <cellStyle name="Web Input" xfId="16"/>
    <cellStyle name="Web Output" xfId="17"/>
  </cellStyles>
  <dxfs count="10"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</dxf>
    <dxf>
      <font>
        <color theme="5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border>
        <left style="thin">
          <color theme="0" tint="-0.34998626667073579"/>
        </left>
        <top style="thin">
          <color theme="0" tint="-0.14996795556505021"/>
        </top>
        <bottom style="thin">
          <color theme="0" tint="-0.14996795556505021"/>
        </bottom>
        <horizontal style="thin">
          <color theme="0" tint="-0.14996795556505021"/>
        </horizontal>
      </border>
    </dxf>
    <dxf>
      <font>
        <b val="0"/>
        <i val="0"/>
        <color auto="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b/>
        <i val="0"/>
      </font>
      <border>
        <right/>
      </border>
    </dxf>
    <dxf>
      <border>
        <left/>
        <right/>
        <top style="thin">
          <color theme="0" tint="-0.14996795556505021"/>
        </top>
        <bottom style="thin">
          <color theme="0" tint="-0.14993743705557422"/>
        </bottom>
        <vertical/>
        <horizontal style="thin">
          <color theme="0" tint="-0.14993743705557422"/>
        </horizontal>
      </border>
    </dxf>
    <dxf>
      <font>
        <b/>
        <i val="0"/>
      </font>
    </dxf>
    <dxf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Bakal-AREA" pivot="0" table="0" count="7">
      <tableStyleElement type="wholeTable" dxfId="9"/>
      <tableStyleElement type="headerRow" dxfId="8"/>
    </tableStyle>
    <tableStyle name="Invoice with tax calculation" pivot="0" count="4">
      <tableStyleElement type="wholeTable" dxfId="7"/>
      <tableStyleElement type="headerRow" dxfId="6"/>
      <tableStyleElement type="totalRow" dxfId="5"/>
      <tableStyleElement type="lastColumn" dxfId="4"/>
    </tableStyle>
  </tableStyles>
  <colors>
    <mruColors>
      <color rgb="FFFEFDED"/>
      <color rgb="FFDBDACC"/>
      <color rgb="FFE5E1DA"/>
      <color rgb="FFEDECDD"/>
      <color rgb="FFA7CCCE"/>
      <color rgb="FF8087E4"/>
    </mruColors>
  </colors>
  <extLst>
    <ext xmlns:x14="http://schemas.microsoft.com/office/spreadsheetml/2009/9/main" uri="{46F421CA-312F-682f-3DD2-61675219B42D}">
      <x14:dxfs count="5">
        <dxf>
          <fill>
            <patternFill>
              <bgColor theme="9" tint="0.79998168889431442"/>
            </patternFill>
          </fill>
        </dxf>
        <dxf>
          <fill>
            <patternFill>
              <bgColor theme="6" tint="0.39994506668294322"/>
            </patternFill>
          </fill>
        </dxf>
        <dxf>
          <fill>
            <patternFill>
              <bgColor theme="5"/>
            </patternFill>
          </fill>
        </dxf>
        <dxf>
          <fill>
            <patternFill>
              <bgColor theme="9"/>
            </patternFill>
          </fill>
        </dxf>
        <dxf>
          <fill>
            <patternFill patternType="solid">
              <bgColor theme="6"/>
            </patternFill>
          </fill>
        </dxf>
      </x14:dxfs>
    </ext>
    <ext xmlns:x14="http://schemas.microsoft.com/office/spreadsheetml/2009/9/main" uri="{EB79DEF2-80B8-43e5-95BD-54CBDDF9020C}">
      <x14:slicerStyles defaultSlicerStyle="Bakal-AREA">
        <x14:slicerStyle name="Bakal-AREA">
          <x14:slicerStyleElements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A$6" max="5" page="10" val="2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211567</xdr:colOff>
      <xdr:row>24</xdr:row>
      <xdr:rowOff>164313</xdr:rowOff>
    </xdr:from>
    <xdr:ext cx="4090853" cy="7927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900979" y="9747584"/>
              <a:ext cx="4090853" cy="792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6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𝑓𝑐</m:t>
                        </m:r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d>
                      <m:d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1−</m:t>
                        </m:r>
                        <m:rad>
                          <m:radPr>
                            <m:degHide m:val="on"/>
                            <m:ctrlP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 kern="120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>
                              <m:f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𝑅𝑛</m:t>
                                </m:r>
                              </m:num>
                              <m:den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0.85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𝑓𝑐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900979" y="9747584"/>
              <a:ext cx="4090853" cy="7927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"ρ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600" b="0" i="0" kern="1200">
                  <a:latin typeface="Cambria Math" panose="02040503050406030204" pitchFamily="18" charset="0"/>
                </a:rPr>
                <a:t>=0.85𝑓𝑐′/𝑓𝑦 (1−√(1−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2𝑅𝑛/0.85𝑓𝑐′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PH" sz="1600" i="1" kern="12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5</xdr:row>
          <xdr:rowOff>0</xdr:rowOff>
        </xdr:from>
        <xdr:to>
          <xdr:col>1</xdr:col>
          <xdr:colOff>266700</xdr:colOff>
          <xdr:row>6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9</xdr:col>
      <xdr:colOff>304289</xdr:colOff>
      <xdr:row>57</xdr:row>
      <xdr:rowOff>101074</xdr:rowOff>
    </xdr:from>
    <xdr:ext cx="1909354" cy="36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718101" y="16909898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l-GR" sz="18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ρ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𝑏𝑑</m:t>
                    </m:r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718101" y="16909898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l-GR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ρ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𝑏𝑑</a:t>
              </a:r>
              <a:endParaRPr lang="en-PH" sz="1800" i="1" kern="1200"/>
            </a:p>
          </xdr:txBody>
        </xdr:sp>
      </mc:Fallback>
    </mc:AlternateContent>
    <xdr:clientData/>
  </xdr:oneCellAnchor>
  <xdr:twoCellAnchor editAs="oneCell">
    <xdr:from>
      <xdr:col>9</xdr:col>
      <xdr:colOff>137160</xdr:colOff>
      <xdr:row>117</xdr:row>
      <xdr:rowOff>76200</xdr:rowOff>
    </xdr:from>
    <xdr:to>
      <xdr:col>13</xdr:col>
      <xdr:colOff>636122</xdr:colOff>
      <xdr:row>126</xdr:row>
      <xdr:rowOff>135844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937A52-F09F-803F-3557-8287E874C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4980" y="24559260"/>
          <a:ext cx="3131820" cy="2528524"/>
        </a:xfrm>
        <a:prstGeom prst="rect">
          <a:avLst/>
        </a:prstGeom>
      </xdr:spPr>
    </xdr:pic>
    <xdr:clientData/>
  </xdr:twoCellAnchor>
  <xdr:oneCellAnchor>
    <xdr:from>
      <xdr:col>8</xdr:col>
      <xdr:colOff>315300</xdr:colOff>
      <xdr:row>34</xdr:row>
      <xdr:rowOff>136140</xdr:rowOff>
    </xdr:from>
    <xdr:ext cx="2342917" cy="6331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056759" y="10275222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0.85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𝑓𝑐</m:t>
                        </m:r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′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  <m:sSub>
                      <m:sSub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800" b="0" i="1" kern="1200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  <m:t>7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7056759" y="10275222"/>
              <a:ext cx="2342917" cy="6331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𝑚𝑎𝑥=0.85𝑓𝑐′/𝑓𝑦 </a:t>
              </a:r>
              <a:r>
                <a:rPr lang="el-GR" sz="1800" b="0" i="0" kern="1200">
                  <a:latin typeface="Cambria Math" panose="02040503050406030204" pitchFamily="18" charset="0"/>
                </a:rPr>
                <a:t>𝛽</a:t>
              </a:r>
              <a:r>
                <a:rPr lang="en-US" sz="1800" b="0" i="0" kern="1200">
                  <a:latin typeface="Cambria Math" panose="02040503050406030204" pitchFamily="18" charset="0"/>
                </a:rPr>
                <a:t>_1 (3/7)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4</xdr:col>
      <xdr:colOff>69552</xdr:colOff>
      <xdr:row>24</xdr:row>
      <xdr:rowOff>196998</xdr:rowOff>
    </xdr:from>
    <xdr:ext cx="2621280" cy="6612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758964" y="7557022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l-GR" sz="18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𝑏𝑑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2758964" y="7557022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"R" </a:t>
              </a:r>
              <a:r>
                <a:rPr lang="en-PH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𝑛=𝑀𝑢/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l-GR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𝑏𝑑〗^2 </a:t>
              </a:r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127720</xdr:colOff>
      <xdr:row>41</xdr:row>
      <xdr:rowOff>137538</xdr:rowOff>
    </xdr:from>
    <xdr:ext cx="1626918" cy="5775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5479649" y="12221962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6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6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6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0.25</m:t>
                        </m:r>
                        <m:rad>
                          <m:radPr>
                            <m:degHide m:val="on"/>
                            <m:ctrlP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𝑓𝑐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sz="16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600" i="1" kern="12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5479649" y="12221962"/>
              <a:ext cx="1626918" cy="5775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600" i="0"/>
                <a:t>"ρ</a:t>
              </a:r>
              <a:r>
                <a:rPr lang="el-GR" sz="1600" i="0">
                  <a:latin typeface="Cambria Math" panose="02040503050406030204" pitchFamily="18" charset="0"/>
                </a:rPr>
                <a:t>" </a:t>
              </a:r>
              <a:r>
                <a:rPr lang="en-PH" sz="1600" i="0" kern="1200">
                  <a:latin typeface="Cambria Math" panose="02040503050406030204" pitchFamily="18" charset="0"/>
                </a:rPr>
                <a:t>_(</a:t>
              </a:r>
              <a:r>
                <a:rPr lang="en-US" sz="1600" b="0" i="0" kern="1200">
                  <a:latin typeface="Cambria Math" panose="02040503050406030204" pitchFamily="18" charset="0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600" b="0" i="0">
                  <a:latin typeface="Cambria Math" panose="02040503050406030204" pitchFamily="18" charset="0"/>
                </a:rPr>
                <a:t>1 </a:t>
              </a:r>
              <a:r>
                <a:rPr lang="en-PH" sz="1600" b="0" i="0" kern="1200">
                  <a:latin typeface="Cambria Math" panose="02040503050406030204" pitchFamily="18" charset="0"/>
                </a:rPr>
                <a:t>)</a:t>
              </a:r>
              <a:r>
                <a:rPr lang="en-US" sz="1600" b="0" i="0" kern="1200">
                  <a:latin typeface="Cambria Math" panose="02040503050406030204" pitchFamily="18" charset="0"/>
                </a:rPr>
                <a:t>=(0.25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𝑓𝑐′)</a:t>
              </a:r>
              <a:r>
                <a:rPr lang="en-US" sz="16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 kern="1200">
                  <a:latin typeface="Cambria Math" panose="02040503050406030204" pitchFamily="18" charset="0"/>
                </a:rPr>
                <a:t>𝑓𝑦</a:t>
              </a:r>
              <a:endParaRPr lang="en-PH" sz="1600" i="1" kern="1200"/>
            </a:p>
          </xdr:txBody>
        </xdr:sp>
      </mc:Fallback>
    </mc:AlternateContent>
    <xdr:clientData/>
  </xdr:oneCellAnchor>
  <xdr:oneCellAnchor>
    <xdr:from>
      <xdr:col>7</xdr:col>
      <xdr:colOff>182583</xdr:colOff>
      <xdr:row>44</xdr:row>
      <xdr:rowOff>122053</xdr:rowOff>
    </xdr:from>
    <xdr:ext cx="1841350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5534512" y="13040194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/>
                          <m:t>ρ</m:t>
                        </m:r>
                      </m:e>
                      <m:sub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1.4</m:t>
                        </m:r>
                      </m:num>
                      <m:den>
                        <m:r>
                          <a:rPr lang="en-US" sz="1800" b="0" i="1" kern="1200">
                            <a:latin typeface="Cambria Math" panose="02040503050406030204" pitchFamily="18" charset="0"/>
                          </a:rPr>
                          <m:t>𝑓𝑦</m:t>
                        </m:r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5534512" y="13040194"/>
              <a:ext cx="1841350" cy="5690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800" i="0"/>
                <a:t>"ρ</a:t>
              </a:r>
              <a:r>
                <a:rPr lang="el-GR" sz="1800" i="0">
                  <a:latin typeface="Cambria Math" panose="02040503050406030204" pitchFamily="18" charset="0"/>
                </a:rPr>
                <a:t>" </a:t>
              </a:r>
              <a:r>
                <a:rPr lang="en-PH" sz="1800" i="0" kern="1200">
                  <a:latin typeface="Cambria Math" panose="02040503050406030204" pitchFamily="18" charset="0"/>
                </a:rPr>
                <a:t>_(</a:t>
              </a:r>
              <a:r>
                <a:rPr lang="en-US" sz="1800" b="0" i="0" kern="1200">
                  <a:latin typeface="Cambria Math" panose="02040503050406030204" pitchFamily="18" charset="0"/>
                </a:rPr>
                <a:t>〖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𝑚𝑖𝑛〗_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=1.4/𝑓𝑦</a:t>
              </a:r>
              <a:endParaRPr lang="en-PH" sz="1800" i="1" kern="1200"/>
            </a:p>
          </xdr:txBody>
        </xdr:sp>
      </mc:Fallback>
    </mc:AlternateContent>
    <xdr:clientData/>
  </xdr:oneCellAnchor>
  <xdr:twoCellAnchor editAs="oneCell">
    <xdr:from>
      <xdr:col>21</xdr:col>
      <xdr:colOff>98613</xdr:colOff>
      <xdr:row>2</xdr:row>
      <xdr:rowOff>96978</xdr:rowOff>
    </xdr:from>
    <xdr:to>
      <xdr:col>27</xdr:col>
      <xdr:colOff>429384</xdr:colOff>
      <xdr:row>12</xdr:row>
      <xdr:rowOff>215177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57178" y="966554"/>
          <a:ext cx="4364888" cy="3130341"/>
        </a:xfrm>
        <a:prstGeom prst="rect">
          <a:avLst/>
        </a:prstGeom>
      </xdr:spPr>
    </xdr:pic>
    <xdr:clientData/>
  </xdr:twoCellAnchor>
  <xdr:oneCellAnchor>
    <xdr:from>
      <xdr:col>8</xdr:col>
      <xdr:colOff>525070</xdr:colOff>
      <xdr:row>63</xdr:row>
      <xdr:rowOff>134459</xdr:rowOff>
    </xdr:from>
    <xdr:ext cx="2552700" cy="714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7266529" y="15553753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PH" sz="1800" i="1" kern="12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800" b="0" i="1" kern="1200">
                                <a:latin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800" b="0" i="1" kern="1200">
                                    <a:latin typeface="Cambria Math" panose="02040503050406030204" pitchFamily="18" charset="0"/>
                                  </a:rPr>
                                  <m:t>𝑏𝑎𝑟</m:t>
                                </m:r>
                              </m:sub>
                            </m:s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7266529" y="15553753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PH" sz="1800" i="0" kern="1200">
                  <a:latin typeface="Cambria Math" panose="02040503050406030204" pitchFamily="18" charset="0"/>
                </a:rPr>
                <a:t>𝑛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n-PH" sz="18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/(</a:t>
              </a:r>
              <a:r>
                <a:rPr lang="el-GR" sz="1800" b="0" i="0" kern="1200">
                  <a:latin typeface="Cambria Math" panose="02040503050406030204" pitchFamily="18" charset="0"/>
                </a:rPr>
                <a:t>π</a:t>
              </a:r>
              <a:r>
                <a:rPr lang="en-US" sz="1800" b="0" i="0" kern="1200">
                  <a:latin typeface="Cambria Math" panose="02040503050406030204" pitchFamily="18" charset="0"/>
                </a:rPr>
                <a:t>/</a:t>
              </a:r>
              <a:r>
                <a:rPr lang="en-PH" sz="1800" b="0" i="0" kern="1200">
                  <a:latin typeface="Cambria Math" panose="02040503050406030204" pitchFamily="18" charset="0"/>
                </a:rPr>
                <a:t>4</a:t>
              </a:r>
              <a:r>
                <a:rPr lang="en-US" sz="1800" b="0" i="0" kern="1200">
                  <a:latin typeface="Cambria Math" panose="02040503050406030204" pitchFamily="18" charset="0"/>
                </a:rPr>
                <a:t> 〖</a:t>
              </a:r>
              <a:r>
                <a:rPr lang="en-PH" sz="1800" b="0" i="0" kern="1200">
                  <a:latin typeface="Cambria Math" panose="02040503050406030204" pitchFamily="18" charset="0"/>
                </a:rPr>
                <a:t>(𝐷_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𝑏𝑎𝑟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〗^</a:t>
              </a:r>
              <a:r>
                <a:rPr lang="en-PH" sz="1800" b="0" i="0" kern="1200">
                  <a:latin typeface="Cambria Math" panose="02040503050406030204" pitchFamily="18" charset="0"/>
                </a:rPr>
                <a:t>2 </a:t>
              </a:r>
              <a:r>
                <a:rPr lang="en-US" sz="1800" b="0" i="0" kern="1200">
                  <a:latin typeface="Cambria Math" panose="02040503050406030204" pitchFamily="18" charset="0"/>
                </a:rPr>
                <a:t>)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4</xdr:col>
      <xdr:colOff>69552</xdr:colOff>
      <xdr:row>24</xdr:row>
      <xdr:rowOff>196998</xdr:rowOff>
    </xdr:from>
    <xdr:ext cx="2621280" cy="6612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3395458" y="7557022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80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R</m:t>
                        </m:r>
                      </m:e>
                      <m:sub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 kern="120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𝑀𝑢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l-GR" sz="18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Φ</m:t>
                            </m:r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𝑏𝑑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8F5F109F-CAE8-74DE-2568-1CC40BD1FAA6}"/>
                </a:ext>
              </a:extLst>
            </xdr:cNvPr>
            <xdr:cNvSpPr txBox="1"/>
          </xdr:nvSpPr>
          <xdr:spPr>
            <a:xfrm>
              <a:off x="3395458" y="7557022"/>
              <a:ext cx="2621280" cy="661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"R" </a:t>
              </a:r>
              <a:r>
                <a:rPr lang="en-PH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sz="1800" b="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𝑛=𝑀𝑢/</a:t>
              </a:r>
              <a:r>
                <a:rPr lang="en-US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l-GR" sz="18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</a:t>
              </a:r>
              <a:r>
                <a:rPr lang="el-G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𝑏𝑑〗^2 </a:t>
              </a:r>
              <a:endParaRPr lang="en-PH" sz="1800" i="1" kern="12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304289</xdr:colOff>
      <xdr:row>84</xdr:row>
      <xdr:rowOff>101074</xdr:rowOff>
    </xdr:from>
    <xdr:ext cx="1909354" cy="36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718101" y="16631992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PH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8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ρ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𝑡𝑒𝑚𝑝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𝑏𝑑</m:t>
                    </m:r>
                  </m:oMath>
                </m:oMathPara>
              </a14:m>
              <a:endParaRPr lang="en-PH" sz="1800" i="1" kern="12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E142FE6-A882-4B81-910C-0EE2D1FFC4BE}"/>
                </a:ext>
              </a:extLst>
            </xdr:cNvPr>
            <xdr:cNvSpPr txBox="1"/>
          </xdr:nvSpPr>
          <xdr:spPr>
            <a:xfrm>
              <a:off x="7718101" y="16631992"/>
              <a:ext cx="1909354" cy="36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PH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l-GR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"ρ</a:t>
              </a:r>
              <a:r>
                <a:rPr lang="en-PH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𝑏𝑑</a:t>
              </a:r>
              <a:endParaRPr lang="en-PH" sz="1800" i="1" kern="1200"/>
            </a:p>
          </xdr:txBody>
        </xdr:sp>
      </mc:Fallback>
    </mc:AlternateContent>
    <xdr:clientData/>
  </xdr:oneCellAnchor>
  <xdr:oneCellAnchor>
    <xdr:from>
      <xdr:col>8</xdr:col>
      <xdr:colOff>525070</xdr:colOff>
      <xdr:row>90</xdr:row>
      <xdr:rowOff>134459</xdr:rowOff>
    </xdr:from>
    <xdr:ext cx="2552700" cy="714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7266529" y="18332812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PH" sz="1800" i="1" kern="12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8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800" b="0" i="1" kern="1200">
                                <a:latin typeface="Cambria Math" panose="02040503050406030204" pitchFamily="18" charset="0"/>
                              </a:rPr>
                              <m:t>π</m:t>
                            </m:r>
                          </m:num>
                          <m:den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sz="1800" b="0" i="1" kern="120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PH" sz="1800" b="0" i="1" kern="1200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sub>
                                <m:r>
                                  <a:rPr lang="en-US" sz="1800" b="0" i="1" kern="1200">
                                    <a:latin typeface="Cambria Math" panose="02040503050406030204" pitchFamily="18" charset="0"/>
                                  </a:rPr>
                                  <m:t>𝑏𝑎𝑟</m:t>
                                </m:r>
                              </m:sub>
                            </m:sSub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PH" sz="1800" b="0" i="1" kern="120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PH" sz="1800" i="1" kern="12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EF34635-A337-44FF-AA06-E0D4B8A15C86}"/>
                </a:ext>
              </a:extLst>
            </xdr:cNvPr>
            <xdr:cNvSpPr txBox="1"/>
          </xdr:nvSpPr>
          <xdr:spPr>
            <a:xfrm>
              <a:off x="7266529" y="18332812"/>
              <a:ext cx="2552700" cy="7141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PH" sz="1800" i="0" kern="1200">
                  <a:latin typeface="Cambria Math" panose="02040503050406030204" pitchFamily="18" charset="0"/>
                </a:rPr>
                <a:t>𝑛</a:t>
              </a:r>
              <a:r>
                <a:rPr lang="en-US" sz="1800" b="0" i="0" kern="1200">
                  <a:latin typeface="Cambria Math" panose="02040503050406030204" pitchFamily="18" charset="0"/>
                </a:rPr>
                <a:t>=</a:t>
              </a:r>
              <a:r>
                <a:rPr lang="en-PH" sz="1800" b="0" i="0" kern="1200">
                  <a:latin typeface="Cambria Math" panose="02040503050406030204" pitchFamily="18" charset="0"/>
                </a:rPr>
                <a:t>𝐴</a:t>
              </a:r>
              <a:r>
                <a:rPr lang="en-US" sz="1800" b="0" i="0" kern="1200">
                  <a:latin typeface="Cambria Math" panose="02040503050406030204" pitchFamily="18" charset="0"/>
                </a:rPr>
                <a:t>_</a:t>
              </a:r>
              <a:r>
                <a:rPr lang="en-PH" sz="1800" b="0" i="0" kern="1200">
                  <a:latin typeface="Cambria Math" panose="02040503050406030204" pitchFamily="18" charset="0"/>
                </a:rPr>
                <a:t>𝑠</a:t>
              </a:r>
              <a:r>
                <a:rPr lang="en-US" sz="1800" b="0" i="0" kern="1200">
                  <a:latin typeface="Cambria Math" panose="02040503050406030204" pitchFamily="18" charset="0"/>
                </a:rPr>
                <a:t>/(</a:t>
              </a:r>
              <a:r>
                <a:rPr lang="el-GR" sz="1800" b="0" i="0" kern="1200">
                  <a:latin typeface="Cambria Math" panose="02040503050406030204" pitchFamily="18" charset="0"/>
                </a:rPr>
                <a:t>π</a:t>
              </a:r>
              <a:r>
                <a:rPr lang="en-US" sz="1800" b="0" i="0" kern="1200">
                  <a:latin typeface="Cambria Math" panose="02040503050406030204" pitchFamily="18" charset="0"/>
                </a:rPr>
                <a:t>/</a:t>
              </a:r>
              <a:r>
                <a:rPr lang="en-PH" sz="1800" b="0" i="0" kern="1200">
                  <a:latin typeface="Cambria Math" panose="02040503050406030204" pitchFamily="18" charset="0"/>
                </a:rPr>
                <a:t>4</a:t>
              </a:r>
              <a:r>
                <a:rPr lang="en-US" sz="1800" b="0" i="0" kern="1200">
                  <a:latin typeface="Cambria Math" panose="02040503050406030204" pitchFamily="18" charset="0"/>
                </a:rPr>
                <a:t> 〖</a:t>
              </a:r>
              <a:r>
                <a:rPr lang="en-PH" sz="1800" b="0" i="0" kern="1200">
                  <a:latin typeface="Cambria Math" panose="02040503050406030204" pitchFamily="18" charset="0"/>
                </a:rPr>
                <a:t>(𝐷_</a:t>
              </a:r>
              <a:r>
                <a:rPr lang="en-US" sz="1800" b="0" i="0" kern="1200">
                  <a:latin typeface="Cambria Math" panose="02040503050406030204" pitchFamily="18" charset="0"/>
                </a:rPr>
                <a:t>𝑏𝑎𝑟</a:t>
              </a:r>
              <a:r>
                <a:rPr lang="en-PH" sz="1800" b="0" i="0" kern="1200">
                  <a:latin typeface="Cambria Math" panose="02040503050406030204" pitchFamily="18" charset="0"/>
                </a:rPr>
                <a:t>)</a:t>
              </a:r>
              <a:r>
                <a:rPr lang="en-US" sz="1800" b="0" i="0" kern="1200">
                  <a:latin typeface="Cambria Math" panose="02040503050406030204" pitchFamily="18" charset="0"/>
                </a:rPr>
                <a:t>〗^</a:t>
              </a:r>
              <a:r>
                <a:rPr lang="en-PH" sz="1800" b="0" i="0" kern="1200">
                  <a:latin typeface="Cambria Math" panose="02040503050406030204" pitchFamily="18" charset="0"/>
                </a:rPr>
                <a:t>2 </a:t>
              </a:r>
              <a:r>
                <a:rPr lang="en-US" sz="1800" b="0" i="0" kern="1200">
                  <a:latin typeface="Cambria Math" panose="02040503050406030204" pitchFamily="18" charset="0"/>
                </a:rPr>
                <a:t>)</a:t>
              </a:r>
              <a:endParaRPr lang="en-PH" sz="1800" i="1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FEFDED"/>
      </a:lt2>
      <a:accent1>
        <a:srgbClr val="E5E1DA"/>
      </a:accent1>
      <a:accent2>
        <a:srgbClr val="DBDACC"/>
      </a:accent2>
      <a:accent3>
        <a:srgbClr val="AAD7D9"/>
      </a:accent3>
      <a:accent4>
        <a:srgbClr val="C6EBC5"/>
      </a:accent4>
      <a:accent5>
        <a:srgbClr val="FFBE98"/>
      </a:accent5>
      <a:accent6>
        <a:srgbClr val="FA7070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/>
    <pageSetUpPr autoPageBreaks="0"/>
  </sheetPr>
  <dimension ref="A1:W128"/>
  <sheetViews>
    <sheetView tabSelected="1" showWhiteSpace="0" zoomScale="85" zoomScaleNormal="85" zoomScaleSheetLayoutView="140" zoomScalePageLayoutView="35" workbookViewId="0">
      <selection activeCell="L11" sqref="L11"/>
    </sheetView>
  </sheetViews>
  <sheetFormatPr defaultColWidth="8.796875" defaultRowHeight="21.6" customHeight="1"/>
  <cols>
    <col min="1" max="1" width="16.69921875" style="4" customWidth="1"/>
    <col min="2" max="2" width="9.296875" style="4" bestFit="1" customWidth="1"/>
    <col min="3" max="5" width="8.796875" style="4"/>
    <col min="6" max="6" width="8.796875" style="4" customWidth="1"/>
    <col min="7" max="7" width="8.8984375" style="4" bestFit="1" customWidth="1"/>
    <col min="8" max="8" width="18.19921875" style="4" bestFit="1" customWidth="1"/>
    <col min="9" max="10" width="8.796875" style="4"/>
    <col min="11" max="11" width="12.69921875" style="4" customWidth="1"/>
    <col min="12" max="12" width="8.796875" style="4"/>
    <col min="13" max="13" width="8.796875" style="4" customWidth="1"/>
    <col min="14" max="14" width="9.5" style="4" customWidth="1"/>
    <col min="15" max="15" width="8.8984375" style="4" bestFit="1" customWidth="1"/>
    <col min="16" max="16" width="8.796875" style="4"/>
    <col min="17" max="17" width="8.8984375" style="4" bestFit="1" customWidth="1"/>
    <col min="18" max="19" width="8.796875" style="4"/>
    <col min="20" max="20" width="8.8984375" style="4" customWidth="1"/>
    <col min="21" max="16384" width="8.796875" style="4"/>
  </cols>
  <sheetData>
    <row r="1" spans="1:23" s="1" customFormat="1" ht="45.6" customHeight="1">
      <c r="B1" s="9" t="s">
        <v>38</v>
      </c>
    </row>
    <row r="2" spans="1:23" s="7" customFormat="1" ht="22.8" customHeight="1">
      <c r="C2" s="7" t="s">
        <v>1</v>
      </c>
      <c r="N2" s="13" t="s">
        <v>3</v>
      </c>
    </row>
    <row r="3" spans="1:23" s="3" customFormat="1" ht="21.6" customHeight="1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7"/>
    </row>
    <row r="4" spans="1:23" s="10" customFormat="1" ht="40.200000000000003" customHeight="1" thickBot="1">
      <c r="A4" s="11" t="s">
        <v>13</v>
      </c>
      <c r="C4" s="2"/>
      <c r="D4" s="11" t="s">
        <v>0</v>
      </c>
      <c r="E4" s="2"/>
      <c r="F4" s="2"/>
      <c r="G4" s="2"/>
      <c r="H4" s="2"/>
      <c r="I4" s="2"/>
      <c r="J4" s="2"/>
      <c r="K4" s="2"/>
      <c r="L4" s="2"/>
      <c r="M4" s="11" t="s">
        <v>0</v>
      </c>
      <c r="N4" s="2"/>
      <c r="O4" s="2"/>
      <c r="P4" s="2"/>
      <c r="Q4" s="2"/>
      <c r="R4" s="2"/>
      <c r="S4" s="2"/>
      <c r="T4" s="2"/>
      <c r="U4" s="7"/>
    </row>
    <row r="5" spans="1:23" s="3" customFormat="1" ht="21.6" customHeight="1" thickTop="1" thickBot="1">
      <c r="A5" s="20" t="s">
        <v>15</v>
      </c>
      <c r="C5" s="8"/>
      <c r="D5" s="5" t="s">
        <v>23</v>
      </c>
      <c r="E5" s="8"/>
      <c r="F5" s="59">
        <v>3000</v>
      </c>
      <c r="G5" s="59"/>
      <c r="H5" s="59"/>
      <c r="I5" s="12" t="s">
        <v>2</v>
      </c>
      <c r="J5" s="8"/>
      <c r="K5" s="8"/>
      <c r="L5" s="8"/>
      <c r="M5" s="27" t="s">
        <v>39</v>
      </c>
      <c r="N5" s="8"/>
      <c r="O5" s="59">
        <v>10</v>
      </c>
      <c r="P5" s="59"/>
      <c r="Q5" s="59"/>
      <c r="R5" s="12" t="s">
        <v>2</v>
      </c>
      <c r="S5" s="2"/>
      <c r="T5" s="2"/>
      <c r="U5" s="7"/>
      <c r="V5" s="10"/>
      <c r="W5" s="10"/>
    </row>
    <row r="6" spans="1:23" s="3" customFormat="1" ht="21.6" customHeight="1" thickTop="1" thickBot="1">
      <c r="A6" s="21">
        <v>2</v>
      </c>
      <c r="C6" s="8"/>
      <c r="D6" s="5" t="s">
        <v>27</v>
      </c>
      <c r="E6" s="8"/>
      <c r="F6" s="59">
        <f>3000/20</f>
        <v>150</v>
      </c>
      <c r="G6" s="59"/>
      <c r="H6" s="59"/>
      <c r="I6" s="12" t="s">
        <v>2</v>
      </c>
      <c r="J6" s="8"/>
      <c r="K6" s="8"/>
      <c r="L6" s="8"/>
      <c r="M6" s="27" t="s">
        <v>12</v>
      </c>
      <c r="N6" s="8"/>
      <c r="O6" s="59">
        <v>20</v>
      </c>
      <c r="P6" s="59"/>
      <c r="Q6" s="59"/>
      <c r="R6" s="12" t="s">
        <v>2</v>
      </c>
      <c r="S6" s="2"/>
      <c r="T6" s="2"/>
      <c r="U6" s="7"/>
      <c r="V6" s="10"/>
      <c r="W6" s="10"/>
    </row>
    <row r="7" spans="1:23" s="3" customFormat="1" ht="21.6" customHeight="1" thickTop="1" thickBot="1">
      <c r="C7" s="8"/>
      <c r="D7" s="5" t="s">
        <v>28</v>
      </c>
      <c r="E7" s="8"/>
      <c r="F7" s="59">
        <v>1000</v>
      </c>
      <c r="G7" s="59"/>
      <c r="H7" s="59"/>
      <c r="I7" s="12" t="s">
        <v>2</v>
      </c>
      <c r="J7" s="8"/>
      <c r="K7" s="8"/>
      <c r="L7" s="8"/>
      <c r="M7" s="49"/>
      <c r="N7" s="49"/>
      <c r="O7" s="5"/>
      <c r="P7" s="5"/>
      <c r="Q7" s="5"/>
      <c r="R7" s="50"/>
      <c r="S7" s="2"/>
      <c r="T7" s="2"/>
      <c r="U7" s="7"/>
    </row>
    <row r="8" spans="1:23" s="3" customFormat="1" ht="21.6" customHeight="1" thickTop="1" thickBot="1">
      <c r="A8" s="20" t="s">
        <v>16</v>
      </c>
      <c r="C8" s="8"/>
      <c r="D8" s="5" t="s">
        <v>34</v>
      </c>
      <c r="E8" s="8"/>
      <c r="F8" s="60">
        <f>F6-O6-(O5/2)</f>
        <v>125</v>
      </c>
      <c r="G8" s="60"/>
      <c r="H8" s="60"/>
      <c r="I8" s="12" t="s">
        <v>2</v>
      </c>
      <c r="J8" s="8"/>
      <c r="K8" s="8"/>
      <c r="L8" s="8"/>
      <c r="M8" s="8"/>
      <c r="N8" s="8"/>
      <c r="O8" s="5"/>
      <c r="P8" s="5"/>
      <c r="Q8" s="5"/>
      <c r="R8" s="12"/>
      <c r="S8" s="2"/>
      <c r="T8" s="2"/>
      <c r="U8" s="2"/>
    </row>
    <row r="9" spans="1:23" s="3" customFormat="1" ht="21.6" customHeight="1" thickTop="1" thickBot="1">
      <c r="A9" s="44">
        <f>IF(F13&lt;17,"Increase fc'", IF(F13&lt;=28, 0.85, IF(F13&lt;55, 0.85-(0.05/7)*(F13-28), 0.65)))</f>
        <v>0.85</v>
      </c>
      <c r="C9" s="8"/>
      <c r="D9" s="5"/>
      <c r="E9" s="8"/>
      <c r="F9" s="8"/>
      <c r="G9" s="8"/>
      <c r="H9" s="8"/>
      <c r="I9" s="12"/>
      <c r="J9" s="8"/>
      <c r="K9" s="8"/>
      <c r="L9" s="8"/>
      <c r="M9" s="49"/>
      <c r="N9" s="49"/>
      <c r="O9" s="5"/>
      <c r="P9" s="5"/>
      <c r="Q9" s="5"/>
      <c r="R9" s="50"/>
      <c r="S9" s="5"/>
      <c r="T9" s="2"/>
      <c r="U9" s="2"/>
    </row>
    <row r="10" spans="1:23" s="3" customFormat="1" ht="21.6" customHeight="1" thickTop="1">
      <c r="C10" s="8"/>
      <c r="D10" s="61" t="s">
        <v>4</v>
      </c>
      <c r="E10" s="61"/>
      <c r="F10" s="61"/>
      <c r="G10" s="61"/>
      <c r="H10" s="61"/>
      <c r="I10" s="8"/>
      <c r="J10" s="8"/>
      <c r="K10" s="8"/>
      <c r="L10" s="8"/>
      <c r="M10" s="83"/>
      <c r="N10" s="83"/>
      <c r="O10" s="83"/>
      <c r="P10" s="83"/>
      <c r="Q10" s="83"/>
      <c r="R10" s="50"/>
      <c r="S10" s="2"/>
      <c r="T10" s="2"/>
      <c r="U10" s="2"/>
    </row>
    <row r="11" spans="1:23" s="3" customFormat="1" ht="21.6" customHeight="1" thickBot="1">
      <c r="A11" s="20" t="s">
        <v>14</v>
      </c>
      <c r="C11" s="8"/>
      <c r="D11" s="61"/>
      <c r="E11" s="61"/>
      <c r="F11" s="61"/>
      <c r="G11" s="61"/>
      <c r="H11" s="61"/>
      <c r="I11" s="8"/>
      <c r="J11" s="8"/>
      <c r="K11" s="8"/>
      <c r="L11" s="8"/>
      <c r="M11" s="83"/>
      <c r="N11" s="83"/>
      <c r="O11" s="83"/>
      <c r="P11" s="83"/>
      <c r="Q11" s="83"/>
      <c r="R11" s="50"/>
      <c r="S11" s="8"/>
      <c r="T11" s="2"/>
      <c r="U11" s="2"/>
    </row>
    <row r="12" spans="1:23" s="3" customFormat="1" ht="21.6" customHeight="1" thickTop="1" thickBot="1">
      <c r="A12" s="21">
        <v>200000</v>
      </c>
      <c r="C12" s="8"/>
      <c r="D12" s="5" t="s">
        <v>5</v>
      </c>
      <c r="E12" s="8"/>
      <c r="F12" s="59">
        <v>420</v>
      </c>
      <c r="G12" s="59"/>
      <c r="H12" s="59"/>
      <c r="I12" s="12" t="s">
        <v>7</v>
      </c>
      <c r="J12" s="8"/>
      <c r="K12" s="8"/>
      <c r="L12" s="8"/>
      <c r="M12" s="27"/>
      <c r="N12" s="8"/>
      <c r="O12" s="49"/>
      <c r="P12" s="49"/>
      <c r="Q12" s="49"/>
      <c r="R12" s="28"/>
      <c r="S12" s="8"/>
      <c r="T12" s="8"/>
      <c r="U12" s="6"/>
    </row>
    <row r="13" spans="1:23" s="3" customFormat="1" ht="21.6" customHeight="1" thickTop="1" thickBot="1">
      <c r="C13" s="8"/>
      <c r="D13" s="5" t="s">
        <v>6</v>
      </c>
      <c r="E13" s="8"/>
      <c r="F13" s="59">
        <v>28</v>
      </c>
      <c r="G13" s="59"/>
      <c r="H13" s="59"/>
      <c r="I13" s="12" t="s">
        <v>8</v>
      </c>
      <c r="J13" s="8"/>
      <c r="K13" s="8"/>
      <c r="L13" s="8"/>
      <c r="M13" s="27"/>
      <c r="N13" s="8"/>
      <c r="O13" s="49"/>
      <c r="P13" s="49"/>
      <c r="Q13" s="49"/>
      <c r="R13" s="8"/>
      <c r="S13" s="8"/>
      <c r="T13" s="8"/>
      <c r="U13" s="6"/>
    </row>
    <row r="14" spans="1:23" s="3" customFormat="1" ht="21.6" customHeight="1" thickTop="1" thickBot="1">
      <c r="A14" s="23" t="s">
        <v>37</v>
      </c>
      <c r="C14" s="8"/>
      <c r="D14" s="5" t="s">
        <v>22</v>
      </c>
      <c r="E14" s="8"/>
      <c r="F14" s="59">
        <v>27.37</v>
      </c>
      <c r="G14" s="59"/>
      <c r="H14" s="59"/>
      <c r="I14" s="12" t="s">
        <v>9</v>
      </c>
      <c r="J14" s="8"/>
      <c r="K14" s="8"/>
      <c r="L14" s="8"/>
      <c r="M14" s="27"/>
      <c r="N14" s="8"/>
      <c r="O14" s="49"/>
      <c r="P14" s="49"/>
      <c r="Q14" s="49"/>
      <c r="R14" s="28"/>
      <c r="S14" s="8"/>
      <c r="T14" s="8"/>
      <c r="U14" s="8"/>
    </row>
    <row r="15" spans="1:23" s="3" customFormat="1" ht="21.6" customHeight="1" thickTop="1" thickBot="1">
      <c r="A15" s="21">
        <v>0.9</v>
      </c>
      <c r="C15" s="8"/>
      <c r="D15" s="8"/>
      <c r="E15" s="8"/>
      <c r="F15" s="8"/>
      <c r="G15" s="32" t="b">
        <v>1</v>
      </c>
      <c r="H15" s="8"/>
      <c r="I15" s="8"/>
      <c r="J15" s="8"/>
      <c r="K15" s="8"/>
      <c r="L15" s="8"/>
      <c r="M15" s="27"/>
      <c r="N15" s="8"/>
      <c r="O15" s="49"/>
      <c r="P15" s="49"/>
      <c r="Q15" s="49"/>
      <c r="R15" s="8"/>
      <c r="S15" s="8"/>
      <c r="T15" s="8"/>
      <c r="U15" s="8"/>
    </row>
    <row r="16" spans="1:23" s="3" customFormat="1" ht="21.6" customHeight="1" thickTop="1">
      <c r="C16" s="8"/>
      <c r="D16" s="8"/>
      <c r="E16" s="8"/>
      <c r="F16" s="8"/>
      <c r="G16" s="33"/>
      <c r="H16" s="8"/>
      <c r="I16" s="8"/>
      <c r="J16" s="8"/>
      <c r="K16" s="8"/>
      <c r="L16" s="8"/>
      <c r="M16" s="27"/>
      <c r="N16" s="8"/>
      <c r="O16" s="49"/>
      <c r="P16" s="49"/>
      <c r="Q16" s="49"/>
      <c r="R16" s="8"/>
      <c r="S16" s="8"/>
      <c r="T16" s="8"/>
      <c r="U16" s="8"/>
    </row>
    <row r="17" spans="1:21" s="3" customFormat="1" ht="21.6" customHeight="1" thickBot="1">
      <c r="A17" s="53" t="s">
        <v>44</v>
      </c>
      <c r="C17" s="8"/>
      <c r="D17" s="8"/>
      <c r="E17" s="8"/>
      <c r="F17" s="8"/>
      <c r="G17" s="33" t="b">
        <v>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s="3" customFormat="1" ht="21.6" customHeight="1" thickTop="1" thickBot="1">
      <c r="A18" s="21">
        <v>1.8E-3</v>
      </c>
      <c r="C18" s="8"/>
      <c r="D18" s="8"/>
      <c r="E18" s="8"/>
      <c r="F18" s="8"/>
      <c r="G18" s="3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s="3" customFormat="1" ht="21.6" customHeight="1" thickTop="1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 spans="1:21" s="3" customFormat="1" ht="21.6" customHeight="1"/>
    <row r="21" spans="1:21" s="3" customFormat="1" ht="21.6" customHeight="1"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s="3" customFormat="1" ht="33" customHeight="1">
      <c r="C22" s="29"/>
      <c r="D22" s="30" t="s">
        <v>17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5" t="s">
        <v>18</v>
      </c>
      <c r="R22" s="29"/>
      <c r="S22" s="29"/>
      <c r="T22" s="29"/>
      <c r="U22" s="29"/>
    </row>
    <row r="23" spans="1:21" s="48" customFormat="1" ht="21.6" customHeight="1">
      <c r="C23" s="29"/>
      <c r="D23" s="29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29"/>
      <c r="U23" s="29"/>
    </row>
    <row r="24" spans="1:21" s="48" customFormat="1" ht="21.6" customHeight="1">
      <c r="C24" s="29"/>
      <c r="D24" s="29"/>
      <c r="E24" s="16" t="s">
        <v>30</v>
      </c>
      <c r="F24" s="39"/>
      <c r="G24" s="14"/>
      <c r="H24" s="14"/>
      <c r="I24" s="14"/>
      <c r="J24" s="14"/>
      <c r="K24" s="16" t="s">
        <v>31</v>
      </c>
      <c r="L24" s="37"/>
      <c r="M24" s="37"/>
      <c r="N24" s="37"/>
      <c r="O24" s="37"/>
      <c r="P24" s="37"/>
      <c r="Q24" s="51"/>
      <c r="R24" s="51"/>
      <c r="S24" s="51"/>
      <c r="T24" s="29"/>
      <c r="U24" s="29"/>
    </row>
    <row r="25" spans="1:21" s="48" customFormat="1" ht="21.6" customHeight="1">
      <c r="C25" s="29"/>
      <c r="D25" s="29"/>
      <c r="E25" s="14"/>
      <c r="F25" s="14"/>
      <c r="G25" s="14"/>
      <c r="H25" s="14"/>
      <c r="I25" s="14"/>
      <c r="J25" s="14"/>
      <c r="K25" s="14"/>
      <c r="L25" s="37"/>
      <c r="M25" s="37"/>
      <c r="N25" s="37"/>
      <c r="O25" s="37"/>
      <c r="P25" s="37"/>
      <c r="Q25" s="51"/>
      <c r="R25" s="51"/>
      <c r="S25" s="51"/>
      <c r="T25" s="29"/>
      <c r="U25" s="29"/>
    </row>
    <row r="26" spans="1:21" s="48" customFormat="1" ht="21.6" customHeight="1">
      <c r="C26" s="29"/>
      <c r="D26" s="29"/>
      <c r="E26" s="14"/>
      <c r="F26" s="14"/>
      <c r="G26" s="14"/>
      <c r="H26" s="14"/>
      <c r="I26" s="14"/>
      <c r="J26" s="14"/>
      <c r="K26" s="14"/>
      <c r="L26" s="37"/>
      <c r="M26" s="19"/>
      <c r="N26" s="18"/>
      <c r="O26" s="37"/>
      <c r="P26" s="37"/>
      <c r="Q26" s="51"/>
      <c r="R26" s="51"/>
      <c r="S26" s="51"/>
      <c r="T26" s="29"/>
      <c r="U26" s="29"/>
    </row>
    <row r="27" spans="1:21" s="48" customFormat="1" ht="21.6" customHeight="1">
      <c r="C27" s="29"/>
      <c r="D27" s="29"/>
      <c r="E27" s="14"/>
      <c r="F27" s="14"/>
      <c r="G27" s="14"/>
      <c r="H27" s="14"/>
      <c r="I27" s="14"/>
      <c r="J27" s="14"/>
      <c r="K27" s="14"/>
      <c r="L27" s="36"/>
      <c r="M27" s="24"/>
      <c r="N27" s="37"/>
      <c r="O27" s="37"/>
      <c r="P27" s="37"/>
      <c r="Q27" s="51"/>
      <c r="R27" s="51"/>
      <c r="S27" s="51"/>
      <c r="T27" s="29"/>
      <c r="U27" s="29"/>
    </row>
    <row r="28" spans="1:21" s="48" customFormat="1" ht="21.6" customHeight="1" thickBot="1">
      <c r="C28" s="29"/>
      <c r="D28" s="29"/>
      <c r="E28" s="14"/>
      <c r="F28" s="37"/>
      <c r="G28" s="37"/>
      <c r="H28" s="37"/>
      <c r="I28" s="37"/>
      <c r="J28" s="37"/>
      <c r="K28" s="14"/>
      <c r="L28" s="38"/>
      <c r="M28" s="24"/>
      <c r="N28" s="37"/>
      <c r="O28" s="37"/>
      <c r="P28" s="37"/>
      <c r="Q28" s="51"/>
      <c r="R28" s="51"/>
      <c r="S28" s="51"/>
      <c r="T28" s="29"/>
      <c r="U28" s="29"/>
    </row>
    <row r="29" spans="1:21" s="48" customFormat="1" ht="21.6" customHeight="1" thickTop="1" thickBot="1">
      <c r="C29" s="29"/>
      <c r="D29" s="29"/>
      <c r="E29" s="14"/>
      <c r="F29" s="36" t="s">
        <v>24</v>
      </c>
      <c r="G29" s="24" t="s">
        <v>26</v>
      </c>
      <c r="H29" s="64">
        <f>(F14*1000000)/(A15*F7*F8^2)</f>
        <v>1.9463111111111111</v>
      </c>
      <c r="I29" s="65"/>
      <c r="J29" s="66"/>
      <c r="K29" s="22"/>
      <c r="L29" s="41" t="s">
        <v>29</v>
      </c>
      <c r="M29" s="24" t="s">
        <v>26</v>
      </c>
      <c r="N29" s="58">
        <f>((0.85*F13)/F12)*(1-SQRT(1-((2*H29)/(0.85*F13))))</f>
        <v>4.840842511302618E-3</v>
      </c>
      <c r="O29" s="58"/>
      <c r="P29" s="58"/>
      <c r="Q29" s="58"/>
      <c r="R29" s="51"/>
      <c r="S29" s="51"/>
      <c r="T29" s="29"/>
      <c r="U29" s="29"/>
    </row>
    <row r="30" spans="1:21" s="48" customFormat="1" ht="21.6" customHeight="1" thickTop="1">
      <c r="C30" s="29"/>
      <c r="D30" s="29"/>
      <c r="E30" s="51"/>
      <c r="F30" s="37"/>
      <c r="G30" s="37"/>
      <c r="H30" s="37"/>
      <c r="I30" s="37"/>
      <c r="J30" s="37"/>
      <c r="K30" s="14"/>
      <c r="L30" s="51"/>
      <c r="M30" s="51"/>
      <c r="N30" s="51"/>
      <c r="O30" s="51"/>
      <c r="P30" s="51"/>
      <c r="Q30" s="51"/>
      <c r="R30" s="51"/>
      <c r="S30" s="51"/>
      <c r="T30" s="29"/>
      <c r="U30" s="29"/>
    </row>
    <row r="31" spans="1:21" s="48" customFormat="1" ht="21.6" customHeight="1">
      <c r="C31" s="29"/>
      <c r="D31" s="29"/>
      <c r="E31" s="22"/>
      <c r="F31" s="37"/>
      <c r="G31" s="37"/>
      <c r="H31" s="37"/>
      <c r="I31" s="37"/>
      <c r="J31" s="37"/>
      <c r="K31" s="40"/>
      <c r="L31" s="51"/>
      <c r="M31" s="51"/>
      <c r="N31" s="51"/>
      <c r="O31" s="51"/>
      <c r="P31" s="51"/>
      <c r="Q31" s="51"/>
      <c r="R31" s="51"/>
      <c r="S31" s="51"/>
      <c r="T31" s="29"/>
      <c r="U31" s="29"/>
    </row>
    <row r="32" spans="1:21" s="48" customFormat="1" ht="21.6" customHeight="1"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3:21" s="48" customFormat="1" ht="21.6" customHeight="1">
      <c r="C33" s="29"/>
      <c r="D33" s="29"/>
      <c r="E33" s="22"/>
      <c r="F33" s="37"/>
      <c r="G33" s="37"/>
      <c r="H33" s="37"/>
      <c r="I33" s="37"/>
      <c r="J33" s="37"/>
      <c r="K33" s="37"/>
      <c r="L33" s="51"/>
      <c r="M33" s="51"/>
      <c r="N33" s="51"/>
      <c r="O33" s="51"/>
      <c r="P33" s="51"/>
      <c r="Q33" s="51"/>
      <c r="R33" s="51"/>
      <c r="S33" s="51"/>
      <c r="T33" s="29"/>
      <c r="U33" s="29"/>
    </row>
    <row r="34" spans="3:21" s="48" customFormat="1" ht="21.6" customHeight="1">
      <c r="C34" s="29"/>
      <c r="D34" s="29"/>
      <c r="E34" s="22"/>
      <c r="F34" s="37"/>
      <c r="G34" s="40" t="s">
        <v>35</v>
      </c>
      <c r="H34" s="14"/>
      <c r="I34" s="14"/>
      <c r="J34" s="14"/>
      <c r="K34" s="14"/>
      <c r="L34" s="14"/>
      <c r="M34" s="14"/>
      <c r="N34" s="14"/>
      <c r="O34" s="51"/>
      <c r="P34" s="51"/>
      <c r="Q34" s="51"/>
      <c r="R34" s="51"/>
      <c r="S34" s="51"/>
      <c r="T34" s="29"/>
      <c r="U34" s="29"/>
    </row>
    <row r="35" spans="3:21" s="48" customFormat="1" ht="21.6" customHeight="1">
      <c r="C35" s="29"/>
      <c r="D35" s="29"/>
      <c r="E35" s="22"/>
      <c r="F35" s="37"/>
      <c r="G35" s="14"/>
      <c r="H35" s="37"/>
      <c r="I35" s="14"/>
      <c r="J35" s="14"/>
      <c r="K35" s="14"/>
      <c r="L35" s="14"/>
      <c r="M35" s="14"/>
      <c r="N35" s="14"/>
      <c r="O35" s="51"/>
      <c r="P35" s="51"/>
      <c r="Q35" s="51"/>
      <c r="R35" s="51"/>
      <c r="S35" s="51"/>
      <c r="T35" s="29"/>
      <c r="U35" s="29"/>
    </row>
    <row r="36" spans="3:21" s="48" customFormat="1" ht="21.6" customHeight="1">
      <c r="C36" s="29"/>
      <c r="D36" s="29"/>
      <c r="E36" s="22"/>
      <c r="F36" s="37"/>
      <c r="G36" s="14"/>
      <c r="H36" s="14"/>
      <c r="I36" s="14"/>
      <c r="J36" s="14"/>
      <c r="K36" s="14"/>
      <c r="L36" s="14"/>
      <c r="M36" s="14"/>
      <c r="N36" s="14"/>
      <c r="O36" s="51"/>
      <c r="P36" s="51"/>
      <c r="Q36" s="51"/>
      <c r="R36" s="51"/>
      <c r="S36" s="51"/>
      <c r="T36" s="29"/>
      <c r="U36" s="29"/>
    </row>
    <row r="37" spans="3:21" s="48" customFormat="1" ht="21.6" customHeight="1">
      <c r="C37" s="29"/>
      <c r="D37" s="29"/>
      <c r="E37" s="22"/>
      <c r="F37" s="37"/>
      <c r="G37" s="14"/>
      <c r="H37" s="14"/>
      <c r="I37" s="14"/>
      <c r="J37" s="14"/>
      <c r="K37" s="14"/>
      <c r="L37" s="14"/>
      <c r="M37" s="14"/>
      <c r="N37" s="14"/>
      <c r="O37" s="51"/>
      <c r="P37" s="51"/>
      <c r="Q37" s="51"/>
      <c r="R37" s="51"/>
      <c r="S37" s="51"/>
      <c r="T37" s="29"/>
      <c r="U37" s="29"/>
    </row>
    <row r="38" spans="3:21" s="48" customFormat="1" ht="21.6" customHeight="1" thickBot="1">
      <c r="C38" s="29"/>
      <c r="D38" s="29"/>
      <c r="E38" s="22"/>
      <c r="F38" s="37"/>
      <c r="G38" s="37"/>
      <c r="H38" s="14"/>
      <c r="I38" s="14"/>
      <c r="J38" s="14"/>
      <c r="K38" s="14"/>
      <c r="L38" s="14"/>
      <c r="M38" s="14"/>
      <c r="N38" s="14"/>
      <c r="O38" s="51"/>
      <c r="P38" s="51"/>
      <c r="Q38" s="51"/>
      <c r="R38" s="51"/>
      <c r="S38" s="51"/>
      <c r="T38" s="29"/>
      <c r="U38" s="29"/>
    </row>
    <row r="39" spans="3:21" s="48" customFormat="1" ht="21.6" customHeight="1" thickTop="1" thickBot="1">
      <c r="C39" s="29"/>
      <c r="D39" s="29"/>
      <c r="E39" s="22"/>
      <c r="F39" s="37"/>
      <c r="G39" s="37"/>
      <c r="H39" s="14"/>
      <c r="I39" s="17" t="s">
        <v>10</v>
      </c>
      <c r="J39" s="18" t="s">
        <v>11</v>
      </c>
      <c r="K39" s="58">
        <f>(((0.85*F13)/F12)*A9*(3/7))</f>
        <v>2.0642857142857143E-2</v>
      </c>
      <c r="L39" s="58"/>
      <c r="M39" s="58"/>
      <c r="N39" s="58"/>
      <c r="O39" s="51"/>
      <c r="P39" s="51"/>
      <c r="Q39" s="51"/>
      <c r="R39" s="51"/>
      <c r="S39" s="51"/>
      <c r="T39" s="29"/>
      <c r="U39" s="29"/>
    </row>
    <row r="40" spans="3:21" s="48" customFormat="1" ht="21.6" customHeight="1" thickTop="1">
      <c r="C40" s="29"/>
      <c r="D40" s="29"/>
      <c r="E40" s="22"/>
      <c r="F40" s="37"/>
      <c r="G40" s="37"/>
      <c r="H40" s="37"/>
      <c r="I40" s="14"/>
      <c r="J40" s="14"/>
      <c r="K40" s="14"/>
      <c r="L40" s="14"/>
      <c r="M40" s="14"/>
      <c r="N40" s="14"/>
      <c r="O40" s="51"/>
      <c r="P40" s="51"/>
      <c r="Q40" s="51"/>
      <c r="R40" s="51"/>
      <c r="S40" s="51"/>
      <c r="T40" s="29"/>
      <c r="U40" s="29"/>
    </row>
    <row r="41" spans="3:21" s="48" customFormat="1" ht="21.6" customHeight="1">
      <c r="C41" s="29"/>
      <c r="D41" s="29"/>
      <c r="E41" s="22"/>
      <c r="F41" s="37"/>
      <c r="G41" s="40" t="s">
        <v>36</v>
      </c>
      <c r="H41" s="14"/>
      <c r="I41" s="14"/>
      <c r="J41" s="14"/>
      <c r="K41" s="14"/>
      <c r="L41" s="14"/>
      <c r="M41" s="14"/>
      <c r="N41" s="14"/>
      <c r="O41" s="51"/>
      <c r="P41" s="51"/>
      <c r="Q41" s="51"/>
      <c r="R41" s="51"/>
      <c r="S41" s="51"/>
      <c r="T41" s="29"/>
      <c r="U41" s="29"/>
    </row>
    <row r="42" spans="3:21" s="48" customFormat="1" ht="21.6" customHeight="1" thickBot="1">
      <c r="C42" s="29"/>
      <c r="D42" s="29"/>
      <c r="E42" s="22"/>
      <c r="F42" s="37"/>
      <c r="G42" s="37"/>
      <c r="H42" s="14"/>
      <c r="I42" s="14"/>
      <c r="J42" s="14"/>
      <c r="K42" s="14"/>
      <c r="L42" s="14"/>
      <c r="M42" s="14"/>
      <c r="N42" s="14"/>
      <c r="O42" s="51"/>
      <c r="P42" s="51"/>
      <c r="Q42" s="51"/>
      <c r="R42" s="51"/>
      <c r="S42" s="51"/>
      <c r="T42" s="29"/>
      <c r="U42" s="29"/>
    </row>
    <row r="43" spans="3:21" s="48" customFormat="1" ht="21.6" customHeight="1" thickTop="1" thickBot="1">
      <c r="C43" s="29"/>
      <c r="D43" s="29"/>
      <c r="E43" s="22"/>
      <c r="F43" s="37"/>
      <c r="G43" s="37"/>
      <c r="H43" s="14"/>
      <c r="I43" s="14"/>
      <c r="J43" s="18" t="s">
        <v>11</v>
      </c>
      <c r="K43" s="58">
        <f>((0.25*SQRT(F13))/F12)</f>
        <v>3.1497039417435605E-3</v>
      </c>
      <c r="L43" s="58"/>
      <c r="M43" s="58"/>
      <c r="N43" s="58"/>
      <c r="O43" s="51"/>
      <c r="P43" s="51"/>
      <c r="Q43" s="51"/>
      <c r="R43" s="51"/>
      <c r="S43" s="51"/>
      <c r="T43" s="29"/>
      <c r="U43" s="29"/>
    </row>
    <row r="44" spans="3:21" s="48" customFormat="1" ht="21.6" customHeight="1" thickTop="1">
      <c r="C44" s="29"/>
      <c r="D44" s="29"/>
      <c r="E44" s="22"/>
      <c r="F44" s="37"/>
      <c r="G44" s="37"/>
      <c r="H44" s="14"/>
      <c r="I44" s="14"/>
      <c r="J44" s="14"/>
      <c r="K44" s="14"/>
      <c r="L44" s="14"/>
      <c r="M44" s="14"/>
      <c r="N44" s="14"/>
      <c r="O44" s="51"/>
      <c r="P44" s="51"/>
      <c r="Q44" s="51"/>
      <c r="R44" s="51"/>
      <c r="S44" s="51"/>
      <c r="T44" s="29"/>
      <c r="U44" s="29"/>
    </row>
    <row r="45" spans="3:21" s="48" customFormat="1" ht="21.6" customHeight="1" thickBot="1">
      <c r="C45" s="29"/>
      <c r="D45" s="29"/>
      <c r="E45" s="22"/>
      <c r="F45" s="37"/>
      <c r="G45" s="37"/>
      <c r="H45" s="14"/>
      <c r="I45" s="14"/>
      <c r="J45" s="14"/>
      <c r="K45" s="14"/>
      <c r="L45" s="14"/>
      <c r="M45" s="14"/>
      <c r="N45" s="14"/>
      <c r="O45" s="51"/>
      <c r="P45" s="51"/>
      <c r="Q45" s="51"/>
      <c r="R45" s="51"/>
      <c r="S45" s="51"/>
      <c r="T45" s="29"/>
      <c r="U45" s="29"/>
    </row>
    <row r="46" spans="3:21" s="48" customFormat="1" ht="21.6" customHeight="1" thickTop="1" thickBot="1">
      <c r="C46" s="29"/>
      <c r="D46" s="29"/>
      <c r="E46" s="22"/>
      <c r="F46" s="37"/>
      <c r="G46" s="37"/>
      <c r="H46" s="14"/>
      <c r="I46" s="14"/>
      <c r="J46" s="18" t="s">
        <v>11</v>
      </c>
      <c r="K46" s="58">
        <f>1.4/F12</f>
        <v>3.3333333333333331E-3</v>
      </c>
      <c r="L46" s="58"/>
      <c r="M46" s="58"/>
      <c r="N46" s="58"/>
      <c r="O46" s="51"/>
      <c r="P46" s="51"/>
      <c r="Q46" s="51"/>
      <c r="R46" s="51"/>
      <c r="S46" s="51"/>
      <c r="T46" s="29"/>
      <c r="U46" s="29"/>
    </row>
    <row r="47" spans="3:21" s="48" customFormat="1" ht="21.6" customHeight="1" thickTop="1">
      <c r="C47" s="29"/>
      <c r="D47" s="29"/>
      <c r="E47" s="22"/>
      <c r="F47" s="37"/>
      <c r="G47" s="14"/>
      <c r="H47" s="14"/>
      <c r="I47" s="14"/>
      <c r="J47" s="14"/>
      <c r="K47" s="14"/>
      <c r="L47" s="14"/>
      <c r="M47" s="14"/>
      <c r="N47" s="14"/>
      <c r="O47" s="51"/>
      <c r="P47" s="51"/>
      <c r="Q47" s="51"/>
      <c r="R47" s="51"/>
      <c r="S47" s="51"/>
      <c r="T47" s="29"/>
      <c r="U47" s="29"/>
    </row>
    <row r="48" spans="3:21" s="48" customFormat="1" ht="21.6" customHeight="1" thickBot="1">
      <c r="C48" s="29"/>
      <c r="D48" s="29"/>
      <c r="E48" s="22"/>
      <c r="F48" s="37"/>
      <c r="G48" s="37"/>
      <c r="H48" s="14"/>
      <c r="I48" s="14"/>
      <c r="J48" s="14"/>
      <c r="K48" s="14"/>
      <c r="L48" s="14"/>
      <c r="M48" s="14"/>
      <c r="N48" s="14"/>
      <c r="O48" s="51"/>
      <c r="P48" s="51"/>
      <c r="Q48" s="51"/>
      <c r="R48" s="51"/>
      <c r="S48" s="51"/>
      <c r="T48" s="29"/>
      <c r="U48" s="29"/>
    </row>
    <row r="49" spans="3:21" s="48" customFormat="1" ht="21.6" customHeight="1" thickTop="1" thickBot="1">
      <c r="C49" s="29"/>
      <c r="D49" s="29"/>
      <c r="E49" s="22"/>
      <c r="F49" s="37"/>
      <c r="G49" s="37"/>
      <c r="H49" s="14"/>
      <c r="I49" s="17" t="s">
        <v>25</v>
      </c>
      <c r="J49" s="18" t="s">
        <v>11</v>
      </c>
      <c r="K49" s="58">
        <f>MAX(K43, K46)</f>
        <v>3.3333333333333331E-3</v>
      </c>
      <c r="L49" s="58"/>
      <c r="M49" s="58"/>
      <c r="N49" s="58"/>
      <c r="O49" s="51"/>
      <c r="P49" s="51"/>
      <c r="Q49" s="51"/>
      <c r="R49" s="51"/>
      <c r="S49" s="51"/>
      <c r="T49" s="29"/>
      <c r="U49" s="29"/>
    </row>
    <row r="50" spans="3:21" s="48" customFormat="1" ht="21.6" customHeight="1" thickTop="1">
      <c r="C50" s="29"/>
      <c r="D50" s="29"/>
      <c r="E50" s="22"/>
      <c r="F50" s="37"/>
      <c r="G50" s="37"/>
      <c r="H50" s="51"/>
      <c r="I50" s="17"/>
      <c r="J50" s="18"/>
      <c r="K50" s="51"/>
      <c r="L50" s="51"/>
      <c r="M50" s="51"/>
      <c r="N50" s="51"/>
      <c r="O50" s="51"/>
      <c r="P50" s="51"/>
      <c r="Q50" s="51"/>
      <c r="R50" s="51"/>
      <c r="S50" s="51"/>
      <c r="T50" s="49"/>
      <c r="U50" s="49"/>
    </row>
    <row r="51" spans="3:21" s="48" customFormat="1" ht="21.6" customHeight="1" thickBot="1">
      <c r="C51" s="29"/>
      <c r="D51" s="29"/>
      <c r="E51" s="51"/>
      <c r="F51" s="41"/>
      <c r="G51" s="37"/>
      <c r="H51" s="51"/>
      <c r="I51" s="17"/>
      <c r="J51" s="18"/>
      <c r="K51" s="51"/>
      <c r="L51" s="51"/>
      <c r="M51" s="14"/>
      <c r="N51" s="14"/>
      <c r="O51" s="51"/>
      <c r="P51" s="51"/>
      <c r="Q51" s="51"/>
      <c r="R51" s="51"/>
      <c r="S51" s="51"/>
      <c r="T51" s="49"/>
      <c r="U51" s="49"/>
    </row>
    <row r="52" spans="3:21" s="48" customFormat="1" ht="21.6" customHeight="1" thickTop="1" thickBot="1">
      <c r="C52" s="29"/>
      <c r="D52" s="29"/>
      <c r="E52" s="51"/>
      <c r="F52" s="51"/>
      <c r="G52" s="37"/>
      <c r="H52" s="51"/>
      <c r="I52" s="17" t="s">
        <v>29</v>
      </c>
      <c r="J52" s="18" t="s">
        <v>11</v>
      </c>
      <c r="K52" s="67">
        <f>IF(N29&lt;K49, K49, IF(N29&gt;K39, K39, N29))</f>
        <v>4.840842511302618E-3</v>
      </c>
      <c r="L52" s="67"/>
      <c r="M52" s="67"/>
      <c r="N52" s="67"/>
      <c r="O52" s="51"/>
      <c r="P52" s="51"/>
      <c r="Q52" s="51"/>
      <c r="R52" s="51"/>
      <c r="S52" s="51"/>
      <c r="T52" s="49"/>
      <c r="U52" s="49"/>
    </row>
    <row r="53" spans="3:21" s="48" customFormat="1" ht="21.6" customHeight="1" thickTop="1">
      <c r="C53" s="29"/>
      <c r="D53" s="29"/>
      <c r="E53" s="51"/>
      <c r="F53" s="51"/>
      <c r="G53" s="18"/>
      <c r="H53" s="17"/>
      <c r="I53" s="18"/>
      <c r="J53" s="51"/>
      <c r="K53" s="51"/>
      <c r="L53" s="51"/>
      <c r="M53" s="51"/>
      <c r="N53" s="51"/>
      <c r="O53" s="51"/>
      <c r="P53" s="57"/>
      <c r="Q53" s="57"/>
      <c r="R53" s="57"/>
      <c r="S53" s="51"/>
      <c r="T53" s="49"/>
      <c r="U53" s="49"/>
    </row>
    <row r="54" spans="3:21" s="48" customFormat="1" ht="21.6" customHeight="1">
      <c r="C54" s="49"/>
      <c r="D54" s="49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49"/>
      <c r="U54" s="49"/>
    </row>
    <row r="55" spans="3:21" s="48" customFormat="1" ht="21.6" customHeight="1"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3:21" s="3" customFormat="1" ht="21.6" customHeight="1">
      <c r="C56" s="8"/>
      <c r="D56" s="8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8"/>
      <c r="U56" s="8"/>
    </row>
    <row r="57" spans="3:21" s="3" customFormat="1" ht="21.6" customHeight="1">
      <c r="C57" s="8"/>
      <c r="D57" s="8"/>
      <c r="E57" s="51"/>
      <c r="F57" s="51"/>
      <c r="G57" s="16" t="s">
        <v>33</v>
      </c>
      <c r="H57" s="51"/>
      <c r="I57" s="51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8"/>
      <c r="U57" s="8"/>
    </row>
    <row r="58" spans="3:21" s="3" customFormat="1" ht="21.6" customHeight="1">
      <c r="C58" s="8"/>
      <c r="D58" s="8"/>
      <c r="E58" s="51"/>
      <c r="F58" s="51"/>
      <c r="G58" s="51"/>
      <c r="H58" s="51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8"/>
      <c r="U58" s="8"/>
    </row>
    <row r="59" spans="3:21" s="3" customFormat="1" ht="21.6" customHeight="1" thickBot="1">
      <c r="C59" s="8"/>
      <c r="D59" s="8"/>
      <c r="E59" s="51"/>
      <c r="F59" s="51"/>
      <c r="G59" s="51"/>
      <c r="H59" s="51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8"/>
      <c r="U59" s="8"/>
    </row>
    <row r="60" spans="3:21" s="3" customFormat="1" ht="21.6" customHeight="1" thickTop="1" thickBot="1">
      <c r="C60" s="8"/>
      <c r="D60" s="8"/>
      <c r="E60" s="51"/>
      <c r="F60" s="51"/>
      <c r="G60" s="51"/>
      <c r="H60" s="51"/>
      <c r="I60" s="42" t="s">
        <v>32</v>
      </c>
      <c r="J60" s="18" t="s">
        <v>11</v>
      </c>
      <c r="K60" s="62">
        <f>K52*F7*F8</f>
        <v>605.10531391282734</v>
      </c>
      <c r="L60" s="62"/>
      <c r="M60" s="62"/>
      <c r="N60" s="62"/>
      <c r="O60" s="47" t="s">
        <v>19</v>
      </c>
      <c r="P60" s="51"/>
      <c r="Q60" s="14"/>
      <c r="R60" s="14"/>
      <c r="S60" s="14"/>
      <c r="T60" s="8"/>
      <c r="U60" s="8"/>
    </row>
    <row r="61" spans="3:21" s="3" customFormat="1" ht="21.6" customHeight="1" thickTop="1">
      <c r="C61" s="8"/>
      <c r="D61" s="8"/>
      <c r="E61" s="51"/>
      <c r="F61" s="51"/>
      <c r="G61" s="51"/>
      <c r="H61" s="51"/>
      <c r="I61" s="14"/>
      <c r="J61" s="14"/>
      <c r="K61" s="14"/>
      <c r="L61" s="14"/>
      <c r="M61" s="14"/>
      <c r="N61" s="14"/>
      <c r="O61" s="14"/>
      <c r="P61" s="14"/>
      <c r="Q61" s="51"/>
      <c r="R61" s="51"/>
      <c r="S61" s="14"/>
      <c r="T61" s="8"/>
      <c r="U61" s="8"/>
    </row>
    <row r="62" spans="3:21" s="3" customFormat="1" ht="21.6" customHeight="1">
      <c r="C62" s="8"/>
      <c r="D62" s="8"/>
      <c r="E62" s="14"/>
      <c r="F62" s="14"/>
      <c r="G62" s="14"/>
      <c r="H62" s="14"/>
      <c r="I62" s="14"/>
      <c r="J62" s="51"/>
      <c r="K62" s="51"/>
      <c r="L62" s="51"/>
      <c r="M62" s="51"/>
      <c r="N62" s="51"/>
      <c r="O62" s="51"/>
      <c r="P62" s="51"/>
      <c r="Q62" s="14"/>
      <c r="R62" s="14"/>
      <c r="S62" s="14"/>
      <c r="T62" s="8"/>
      <c r="U62" s="8"/>
    </row>
    <row r="63" spans="3:21" s="48" customFormat="1" ht="21.6" customHeight="1">
      <c r="C63" s="49"/>
      <c r="D63" s="49"/>
      <c r="E63" s="51"/>
      <c r="F63" s="51"/>
      <c r="G63" s="52" t="s">
        <v>21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49"/>
      <c r="U63" s="49"/>
    </row>
    <row r="64" spans="3:21" s="48" customFormat="1" ht="21.6" customHeight="1">
      <c r="C64" s="49"/>
      <c r="D64" s="49"/>
      <c r="E64" s="52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49"/>
      <c r="U64" s="49"/>
    </row>
    <row r="65" spans="3:21" s="48" customFormat="1" ht="21.6" customHeight="1">
      <c r="C65" s="49"/>
      <c r="D65" s="49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49"/>
      <c r="U65" s="49"/>
    </row>
    <row r="66" spans="3:21" s="48" customFormat="1" ht="21.6" customHeight="1">
      <c r="C66" s="49"/>
      <c r="D66" s="49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49"/>
      <c r="U66" s="49"/>
    </row>
    <row r="67" spans="3:21" s="48" customFormat="1" ht="21.6" customHeight="1" thickBot="1">
      <c r="C67" s="49"/>
      <c r="D67" s="49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49"/>
      <c r="U67" s="49"/>
    </row>
    <row r="68" spans="3:21" s="48" customFormat="1" ht="21.6" customHeight="1" thickTop="1" thickBot="1">
      <c r="C68" s="49"/>
      <c r="D68" s="49"/>
      <c r="E68" s="51"/>
      <c r="F68" s="51"/>
      <c r="G68" s="51"/>
      <c r="H68" s="51"/>
      <c r="I68" s="24" t="s">
        <v>20</v>
      </c>
      <c r="J68" s="18" t="s">
        <v>11</v>
      </c>
      <c r="K68" s="62">
        <f>(K60/((PI()/4)*O5^2))</f>
        <v>7.7044401440319596</v>
      </c>
      <c r="L68" s="62"/>
      <c r="M68" s="62"/>
      <c r="N68" s="62"/>
      <c r="O68" s="51"/>
      <c r="P68" s="51"/>
      <c r="Q68" s="51"/>
      <c r="R68" s="51"/>
      <c r="S68" s="51"/>
      <c r="T68" s="49"/>
      <c r="U68" s="49"/>
    </row>
    <row r="69" spans="3:21" s="48" customFormat="1" ht="21.6" customHeight="1" thickTop="1">
      <c r="C69" s="49"/>
      <c r="D69" s="49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49"/>
      <c r="U69" s="49"/>
    </row>
    <row r="70" spans="3:21" s="48" customFormat="1" ht="21.6" customHeight="1" thickBot="1">
      <c r="C70" s="49"/>
      <c r="D70" s="49"/>
      <c r="E70" s="51"/>
      <c r="F70" s="51"/>
      <c r="G70" s="52" t="s">
        <v>40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49"/>
      <c r="U70" s="49"/>
    </row>
    <row r="71" spans="3:21" s="48" customFormat="1" ht="21.6" customHeight="1" thickTop="1" thickBot="1">
      <c r="C71" s="49"/>
      <c r="D71" s="49"/>
      <c r="E71" s="51"/>
      <c r="F71" s="42"/>
      <c r="G71" s="18"/>
      <c r="H71" s="51"/>
      <c r="I71" s="24" t="s">
        <v>41</v>
      </c>
      <c r="J71" s="18" t="s">
        <v>11</v>
      </c>
      <c r="K71" s="63">
        <f>_xlfn.FLOOR.MATH((F7/K68), 25)</f>
        <v>125</v>
      </c>
      <c r="L71" s="63"/>
      <c r="M71" s="63"/>
      <c r="N71" s="63"/>
      <c r="O71" s="47" t="s">
        <v>2</v>
      </c>
      <c r="P71" s="51"/>
      <c r="Q71" s="51"/>
      <c r="R71" s="51"/>
      <c r="S71" s="51"/>
      <c r="T71" s="49"/>
      <c r="U71" s="49"/>
    </row>
    <row r="72" spans="3:21" s="48" customFormat="1" ht="21.6" customHeight="1" thickTop="1">
      <c r="C72" s="49"/>
      <c r="D72" s="49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49"/>
      <c r="U72" s="49"/>
    </row>
    <row r="73" spans="3:21" s="48" customFormat="1" ht="21.6" customHeight="1">
      <c r="C73" s="49"/>
      <c r="D73" s="49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49"/>
      <c r="U73" s="49"/>
    </row>
    <row r="74" spans="3:21" s="48" customFormat="1" ht="21.6" customHeight="1"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3:21" s="48" customFormat="1" ht="21.6" customHeight="1">
      <c r="C75" s="49"/>
      <c r="D75" s="49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9"/>
      <c r="U75" s="49"/>
    </row>
    <row r="76" spans="3:21" s="48" customFormat="1" ht="21.6" customHeight="1">
      <c r="C76" s="49"/>
      <c r="D76" s="49"/>
      <c r="E76" s="45"/>
      <c r="F76" s="52" t="s">
        <v>42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9"/>
      <c r="U76" s="49"/>
    </row>
    <row r="77" spans="3:21" s="48" customFormat="1" ht="21.6" customHeight="1" thickBot="1">
      <c r="C77" s="49"/>
      <c r="D77" s="49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9"/>
      <c r="U77" s="49"/>
    </row>
    <row r="78" spans="3:21" s="48" customFormat="1" ht="21.6" customHeight="1" thickTop="1" thickBot="1">
      <c r="C78" s="49"/>
      <c r="D78" s="49"/>
      <c r="E78" s="45"/>
      <c r="F78" s="45"/>
      <c r="G78" s="45"/>
      <c r="H78" s="45"/>
      <c r="I78" s="46" t="s">
        <v>43</v>
      </c>
      <c r="J78" s="18" t="s">
        <v>11</v>
      </c>
      <c r="K78" s="79">
        <f>IF(F12&lt;420, 0.002*F7*F6, IF(F12&gt;=420, (MAX((0.0018*420*F7*F6/F12))), 0.0014*F7*F6))</f>
        <v>270</v>
      </c>
      <c r="L78" s="80"/>
      <c r="M78" s="80"/>
      <c r="N78" s="81"/>
      <c r="O78" s="43" t="s">
        <v>9</v>
      </c>
      <c r="P78" s="45"/>
      <c r="Q78" s="45"/>
      <c r="R78" s="45"/>
      <c r="S78" s="45"/>
      <c r="T78" s="49"/>
      <c r="U78" s="49"/>
    </row>
    <row r="79" spans="3:21" s="48" customFormat="1" ht="21.6" customHeight="1" thickTop="1">
      <c r="C79" s="49"/>
      <c r="D79" s="49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9"/>
      <c r="U79" s="49"/>
    </row>
    <row r="80" spans="3:21" s="48" customFormat="1" ht="21.6" customHeight="1">
      <c r="C80" s="49"/>
      <c r="D80" s="49"/>
      <c r="E80" s="45"/>
      <c r="F80" s="45"/>
      <c r="G80" s="45"/>
      <c r="H80" s="45"/>
      <c r="I80" s="45"/>
      <c r="J80" s="82" t="str">
        <f>IF(K60&gt;K78, "SPACING is CORRECT", "INCREASE EFFECTIVE DEPTH")</f>
        <v>SPACING is CORRECT</v>
      </c>
      <c r="K80" s="82"/>
      <c r="L80" s="82"/>
      <c r="M80" s="82"/>
      <c r="N80" s="82"/>
      <c r="O80" s="45"/>
      <c r="P80" s="45"/>
      <c r="Q80" s="45"/>
      <c r="R80" s="45"/>
      <c r="S80" s="45"/>
      <c r="T80" s="49"/>
      <c r="U80" s="49"/>
    </row>
    <row r="81" spans="3:21" s="48" customFormat="1" ht="21.6" customHeight="1">
      <c r="C81" s="49"/>
      <c r="D81" s="49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49"/>
      <c r="U81" s="49"/>
    </row>
    <row r="82" spans="3:21" s="48" customFormat="1" ht="21.6" customHeight="1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3:21" s="48" customFormat="1" ht="21.6" customHeight="1">
      <c r="C83" s="49"/>
      <c r="D83" s="49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49"/>
      <c r="U83" s="49"/>
    </row>
    <row r="84" spans="3:21" s="48" customFormat="1" ht="21.6" customHeight="1">
      <c r="C84" s="49"/>
      <c r="D84" s="49"/>
      <c r="E84" s="51"/>
      <c r="F84" s="51"/>
      <c r="G84" s="52" t="s">
        <v>45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49"/>
      <c r="U84" s="49"/>
    </row>
    <row r="85" spans="3:21" s="48" customFormat="1" ht="21.6" customHeight="1">
      <c r="C85" s="49"/>
      <c r="D85" s="49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49"/>
      <c r="U85" s="49"/>
    </row>
    <row r="86" spans="3:21" s="48" customFormat="1" ht="21.6" customHeight="1" thickBot="1">
      <c r="C86" s="49"/>
      <c r="D86" s="49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49"/>
      <c r="U86" s="49"/>
    </row>
    <row r="87" spans="3:21" s="48" customFormat="1" ht="21.6" customHeight="1" thickTop="1" thickBot="1">
      <c r="C87" s="49"/>
      <c r="D87" s="49"/>
      <c r="E87" s="51"/>
      <c r="F87" s="51"/>
      <c r="G87" s="51"/>
      <c r="H87" s="51"/>
      <c r="I87" s="42" t="s">
        <v>46</v>
      </c>
      <c r="J87" s="18" t="s">
        <v>11</v>
      </c>
      <c r="K87" s="62">
        <f>A18*F7*F6</f>
        <v>270</v>
      </c>
      <c r="L87" s="62"/>
      <c r="M87" s="62"/>
      <c r="N87" s="62"/>
      <c r="O87" s="47" t="s">
        <v>19</v>
      </c>
      <c r="P87" s="51"/>
      <c r="Q87" s="51"/>
      <c r="R87" s="51"/>
      <c r="S87" s="51"/>
      <c r="T87" s="49"/>
      <c r="U87" s="49"/>
    </row>
    <row r="88" spans="3:21" s="48" customFormat="1" ht="21.6" customHeight="1" thickTop="1">
      <c r="C88" s="49"/>
      <c r="D88" s="49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49"/>
      <c r="U88" s="49"/>
    </row>
    <row r="89" spans="3:21" s="48" customFormat="1" ht="21.6" customHeight="1">
      <c r="C89" s="49"/>
      <c r="D89" s="49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49"/>
      <c r="U89" s="49"/>
    </row>
    <row r="90" spans="3:21" s="48" customFormat="1" ht="21.6" customHeight="1">
      <c r="C90" s="49"/>
      <c r="D90" s="49"/>
      <c r="E90" s="51"/>
      <c r="F90" s="51"/>
      <c r="G90" s="52" t="s">
        <v>21</v>
      </c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49"/>
      <c r="U90" s="49"/>
    </row>
    <row r="91" spans="3:21" s="48" customFormat="1" ht="21.6" customHeight="1">
      <c r="C91" s="49"/>
      <c r="D91" s="49"/>
      <c r="E91" s="52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49"/>
      <c r="U91" s="49"/>
    </row>
    <row r="92" spans="3:21" s="48" customFormat="1" ht="21.6" customHeight="1">
      <c r="C92" s="49"/>
      <c r="D92" s="49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49"/>
      <c r="U92" s="49"/>
    </row>
    <row r="93" spans="3:21" s="48" customFormat="1" ht="21.6" customHeight="1">
      <c r="C93" s="49"/>
      <c r="D93" s="49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49"/>
      <c r="U93" s="49"/>
    </row>
    <row r="94" spans="3:21" s="48" customFormat="1" ht="21.6" customHeight="1" thickBot="1">
      <c r="C94" s="49"/>
      <c r="D94" s="49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49"/>
      <c r="U94" s="49"/>
    </row>
    <row r="95" spans="3:21" s="48" customFormat="1" ht="21.6" customHeight="1" thickTop="1" thickBot="1">
      <c r="C95" s="49"/>
      <c r="D95" s="49"/>
      <c r="E95" s="51"/>
      <c r="F95" s="51"/>
      <c r="G95" s="51"/>
      <c r="H95" s="51"/>
      <c r="I95" s="24" t="s">
        <v>20</v>
      </c>
      <c r="J95" s="18" t="s">
        <v>11</v>
      </c>
      <c r="K95" s="62">
        <f>(K87/((PI()/4)*O5^2))</f>
        <v>3.4377467707849392</v>
      </c>
      <c r="L95" s="62"/>
      <c r="M95" s="62"/>
      <c r="N95" s="62"/>
      <c r="O95" s="51"/>
      <c r="P95" s="51"/>
      <c r="Q95" s="51"/>
      <c r="R95" s="51"/>
      <c r="S95" s="51"/>
      <c r="T95" s="49"/>
      <c r="U95" s="49"/>
    </row>
    <row r="96" spans="3:21" s="48" customFormat="1" ht="21.6" customHeight="1" thickTop="1">
      <c r="C96" s="49"/>
      <c r="D96" s="49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49"/>
      <c r="U96" s="49"/>
    </row>
    <row r="97" spans="3:21" s="48" customFormat="1" ht="21.6" customHeight="1" thickBot="1">
      <c r="C97" s="49"/>
      <c r="D97" s="49"/>
      <c r="E97" s="51"/>
      <c r="F97" s="51"/>
      <c r="G97" s="52" t="s">
        <v>40</v>
      </c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49"/>
      <c r="U97" s="49"/>
    </row>
    <row r="98" spans="3:21" s="48" customFormat="1" ht="21.6" customHeight="1" thickTop="1" thickBot="1">
      <c r="C98" s="49"/>
      <c r="D98" s="49"/>
      <c r="E98" s="51"/>
      <c r="F98" s="42"/>
      <c r="G98" s="18"/>
      <c r="H98" s="51"/>
      <c r="I98" s="24" t="s">
        <v>41</v>
      </c>
      <c r="J98" s="18" t="s">
        <v>11</v>
      </c>
      <c r="K98" s="63">
        <f>_xlfn.FLOOR.MATH((F7/K95), 25)</f>
        <v>275</v>
      </c>
      <c r="L98" s="63"/>
      <c r="M98" s="63"/>
      <c r="N98" s="63"/>
      <c r="O98" s="47" t="s">
        <v>2</v>
      </c>
      <c r="P98" s="51"/>
      <c r="Q98" s="51"/>
      <c r="R98" s="51"/>
      <c r="S98" s="51"/>
      <c r="T98" s="49"/>
      <c r="U98" s="49"/>
    </row>
    <row r="99" spans="3:21" s="48" customFormat="1" ht="21.6" customHeight="1" thickTop="1">
      <c r="C99" s="49"/>
      <c r="D99" s="49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49"/>
      <c r="U99" s="49"/>
    </row>
    <row r="100" spans="3:21" s="48" customFormat="1" ht="21.6" customHeight="1">
      <c r="C100" s="49"/>
      <c r="D100" s="49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49"/>
      <c r="U100" s="49"/>
    </row>
    <row r="101" spans="3:21" s="48" customFormat="1" ht="21.6" customHeight="1"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3:21" s="3" customFormat="1" ht="21.6" customHeight="1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3:21" s="3" customFormat="1" ht="21.6" customHeight="1"/>
    <row r="104" spans="3:21" s="48" customFormat="1" ht="21.6" customHeight="1"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3:21" s="48" customFormat="1" ht="36.6" customHeight="1">
      <c r="C105" s="49"/>
      <c r="D105" s="11" t="s">
        <v>47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3:21" s="48" customFormat="1" ht="21.6" customHeight="1">
      <c r="C106" s="49"/>
      <c r="D106" s="49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49"/>
      <c r="U106" s="49"/>
    </row>
    <row r="107" spans="3:21" s="48" customFormat="1" ht="21.6" customHeight="1" thickBot="1">
      <c r="C107" s="49"/>
      <c r="D107" s="49"/>
      <c r="E107" s="51"/>
      <c r="F107" s="25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49"/>
      <c r="U107" s="49"/>
    </row>
    <row r="108" spans="3:21" s="48" customFormat="1" ht="21.6" customHeight="1">
      <c r="C108" s="49"/>
      <c r="D108" s="49"/>
      <c r="E108" s="51"/>
      <c r="F108" s="51"/>
      <c r="G108" s="51"/>
      <c r="H108" s="68"/>
      <c r="I108" s="72" t="str">
        <f>"Use " &amp; K71 &amp; " mm " &amp; "Spacing"&amp;" - " &amp; O5 &amp; " mm Ø"</f>
        <v>Use 125 mm Spacing - 10 mm Ø</v>
      </c>
      <c r="J108" s="73"/>
      <c r="K108" s="73"/>
      <c r="L108" s="73"/>
      <c r="M108" s="73"/>
      <c r="N108" s="69" t="s">
        <v>49</v>
      </c>
      <c r="O108" s="70"/>
      <c r="P108" s="70"/>
      <c r="Q108" s="51"/>
      <c r="R108" s="51"/>
      <c r="S108" s="51"/>
      <c r="T108" s="49"/>
      <c r="U108" s="49"/>
    </row>
    <row r="109" spans="3:21" s="48" customFormat="1" ht="21.6" customHeight="1" thickBot="1">
      <c r="C109" s="49"/>
      <c r="D109" s="49"/>
      <c r="E109" s="51"/>
      <c r="F109" s="51"/>
      <c r="G109" s="51"/>
      <c r="H109" s="68"/>
      <c r="I109" s="74"/>
      <c r="J109" s="75"/>
      <c r="K109" s="75"/>
      <c r="L109" s="75"/>
      <c r="M109" s="76"/>
      <c r="N109" s="69"/>
      <c r="O109" s="70"/>
      <c r="P109" s="70"/>
      <c r="Q109" s="51"/>
      <c r="R109" s="51"/>
      <c r="S109" s="51"/>
      <c r="T109" s="49"/>
      <c r="U109" s="49"/>
    </row>
    <row r="110" spans="3:21" s="48" customFormat="1" ht="21.6" customHeight="1" thickBot="1">
      <c r="C110" s="49"/>
      <c r="D110" s="49"/>
      <c r="E110" s="51"/>
      <c r="F110" s="51"/>
      <c r="G110" s="51"/>
      <c r="H110" s="51"/>
      <c r="I110" s="55"/>
      <c r="J110" s="55"/>
      <c r="K110" s="55"/>
      <c r="L110" s="56"/>
      <c r="M110" s="51"/>
      <c r="N110" s="51"/>
      <c r="O110" s="51"/>
      <c r="P110" s="51"/>
      <c r="Q110" s="51"/>
      <c r="R110" s="51"/>
      <c r="S110" s="51"/>
      <c r="T110" s="49"/>
      <c r="U110" s="49"/>
    </row>
    <row r="111" spans="3:21" s="48" customFormat="1" ht="21.6" customHeight="1">
      <c r="C111" s="49"/>
      <c r="D111" s="49"/>
      <c r="E111" s="51"/>
      <c r="F111" s="51"/>
      <c r="G111" s="51"/>
      <c r="H111" s="71"/>
      <c r="I111" s="72" t="str">
        <f>"Use " &amp; K98 &amp; " mm " &amp; "Spacing"&amp;" - " &amp; O5 &amp; " mm Ø"</f>
        <v>Use 275 mm Spacing - 10 mm Ø</v>
      </c>
      <c r="J111" s="73"/>
      <c r="K111" s="73"/>
      <c r="L111" s="73"/>
      <c r="M111" s="73"/>
      <c r="N111" s="69" t="s">
        <v>48</v>
      </c>
      <c r="O111" s="70"/>
      <c r="P111" s="70"/>
      <c r="Q111" s="51"/>
      <c r="R111" s="51"/>
      <c r="S111" s="51"/>
      <c r="T111" s="49"/>
      <c r="U111" s="49"/>
    </row>
    <row r="112" spans="3:21" s="48" customFormat="1" ht="21.6" customHeight="1" thickBot="1">
      <c r="C112" s="49"/>
      <c r="D112" s="49"/>
      <c r="E112" s="51"/>
      <c r="F112" s="51"/>
      <c r="G112" s="51"/>
      <c r="H112" s="71"/>
      <c r="I112" s="77"/>
      <c r="J112" s="78"/>
      <c r="K112" s="78"/>
      <c r="L112" s="78"/>
      <c r="M112" s="78"/>
      <c r="N112" s="69"/>
      <c r="O112" s="70"/>
      <c r="P112" s="70"/>
      <c r="Q112" s="51"/>
      <c r="R112" s="51"/>
      <c r="S112" s="51"/>
      <c r="T112" s="49"/>
      <c r="U112" s="49"/>
    </row>
    <row r="113" spans="3:21" s="48" customFormat="1" ht="21.6" customHeight="1">
      <c r="C113" s="49"/>
      <c r="D113" s="49"/>
      <c r="E113" s="51"/>
      <c r="F113" s="51"/>
      <c r="G113" s="26"/>
      <c r="H113" s="26"/>
      <c r="I113" s="54"/>
      <c r="J113" s="54"/>
      <c r="K113" s="54"/>
      <c r="L113" s="54"/>
      <c r="M113" s="54"/>
      <c r="N113" s="51"/>
      <c r="O113" s="51"/>
      <c r="P113" s="51"/>
      <c r="Q113" s="51"/>
      <c r="R113" s="51"/>
      <c r="S113" s="51"/>
      <c r="T113" s="49"/>
      <c r="U113" s="49"/>
    </row>
    <row r="114" spans="3:21" s="48" customFormat="1" ht="21.6" customHeight="1">
      <c r="C114" s="49"/>
      <c r="D114" s="49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49"/>
      <c r="U114" s="49"/>
    </row>
    <row r="115" spans="3:21" s="48" customFormat="1" ht="21.6" customHeight="1"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3:21" s="3" customFormat="1" ht="21.6" customHeight="1"/>
    <row r="117" spans="3:21" s="34" customFormat="1" ht="21.6" customHeight="1"/>
    <row r="118" spans="3:21" s="3" customFormat="1" ht="21.6" customHeight="1"/>
    <row r="119" spans="3:21" s="15" customFormat="1" ht="21.6" customHeight="1"/>
    <row r="120" spans="3:21" s="15" customFormat="1" ht="21.6" customHeight="1"/>
    <row r="121" spans="3:21" s="15" customFormat="1" ht="21.6" customHeight="1"/>
    <row r="122" spans="3:21" s="15" customFormat="1" ht="21.6" customHeight="1"/>
    <row r="123" spans="3:21" s="15" customFormat="1" ht="21.6" customHeight="1"/>
    <row r="124" spans="3:21" s="15" customFormat="1" ht="21.6" customHeight="1"/>
    <row r="125" spans="3:21" s="15" customFormat="1" ht="21.6" customHeight="1"/>
    <row r="126" spans="3:21" s="15" customFormat="1" ht="21.6" customHeight="1"/>
    <row r="127" spans="3:21" s="15" customFormat="1" ht="21.6" customHeight="1"/>
    <row r="128" spans="3:21" s="29" customFormat="1" ht="21.6" customHeight="1"/>
  </sheetData>
  <sheetProtection formatCells="0" formatColumns="0" formatRows="0" insertColumns="0" insertRows="0" insertHyperlinks="0" deleteColumns="0" deleteRows="0" sort="0" autoFilter="0" pivotTables="0"/>
  <mergeCells count="32">
    <mergeCell ref="K78:N78"/>
    <mergeCell ref="J80:N80"/>
    <mergeCell ref="K87:N87"/>
    <mergeCell ref="K95:N95"/>
    <mergeCell ref="K98:N98"/>
    <mergeCell ref="H108:H109"/>
    <mergeCell ref="N108:P109"/>
    <mergeCell ref="H111:H112"/>
    <mergeCell ref="N111:P112"/>
    <mergeCell ref="I108:M109"/>
    <mergeCell ref="I111:M112"/>
    <mergeCell ref="K68:N68"/>
    <mergeCell ref="K71:N71"/>
    <mergeCell ref="H29:J29"/>
    <mergeCell ref="K39:N39"/>
    <mergeCell ref="K49:N49"/>
    <mergeCell ref="K43:N43"/>
    <mergeCell ref="K46:N46"/>
    <mergeCell ref="K52:N52"/>
    <mergeCell ref="K60:N60"/>
    <mergeCell ref="P53:R53"/>
    <mergeCell ref="N29:Q29"/>
    <mergeCell ref="O5:Q5"/>
    <mergeCell ref="F14:H14"/>
    <mergeCell ref="F5:H5"/>
    <mergeCell ref="F6:H6"/>
    <mergeCell ref="F7:H7"/>
    <mergeCell ref="F8:H8"/>
    <mergeCell ref="F13:H13"/>
    <mergeCell ref="D10:H11"/>
    <mergeCell ref="F12:H12"/>
    <mergeCell ref="O6:Q6"/>
  </mergeCells>
  <phoneticPr fontId="18" type="noConversion"/>
  <conditionalFormatting sqref="M17:U17 S10:U16 M12:R16">
    <cfRule type="expression" dxfId="3" priority="9">
      <formula>$G$17=FALSE</formula>
    </cfRule>
  </conditionalFormatting>
  <conditionalFormatting sqref="F14:H14">
    <cfRule type="expression" dxfId="2" priority="3">
      <formula>$G$17</formula>
    </cfRule>
  </conditionalFormatting>
  <conditionalFormatting sqref="M10">
    <cfRule type="expression" dxfId="1" priority="2">
      <formula>$G$17=FALSE</formula>
    </cfRule>
  </conditionalFormatting>
  <hyperlinks>
    <hyperlink ref="Q22" location="'Web View Mode'!I74" display="Skip to Results"/>
  </hyperlink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7" r:id="rId4" name="Spinner 5">
              <controlPr defaultSize="0" autoPict="0">
                <anchor moveWithCells="1" sizeWithCells="1">
                  <from>
                    <xdr:col>1</xdr:col>
                    <xdr:colOff>15240</xdr:colOff>
                    <xdr:row>5</xdr:row>
                    <xdr:rowOff>0</xdr:rowOff>
                  </from>
                  <to>
                    <xdr:col>1</xdr:col>
                    <xdr:colOff>266700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ONE-WAY SLAB</vt:lpstr>
      <vt:lpstr>'ONE-WAY SLAB'!Print_Area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C</dc:creator>
  <cp:lastModifiedBy>Jeffrey Camu</cp:lastModifiedBy>
  <cp:lastPrinted>2024-11-12T16:47:28Z</cp:lastPrinted>
  <dcterms:created xsi:type="dcterms:W3CDTF">2024-11-12T16:20:26Z</dcterms:created>
  <dcterms:modified xsi:type="dcterms:W3CDTF">2024-12-14T17:29:09Z</dcterms:modified>
</cp:coreProperties>
</file>