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kas Reuter\Desktop\Terrain guarding\ExcelFiles\Tables\"/>
    </mc:Choice>
  </mc:AlternateContent>
  <xr:revisionPtr revIDLastSave="0" documentId="13_ncr:1_{2162160C-20D0-4630-856E-6FB15EA365B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DataRBVanilla" sheetId="3" r:id="rId2"/>
    <sheet name="DataCallback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3" l="1"/>
  <c r="L12" i="3"/>
  <c r="L11" i="3"/>
  <c r="L10" i="3"/>
  <c r="Y3" i="2"/>
  <c r="Y4" i="2"/>
  <c r="Y5" i="2"/>
  <c r="Y6" i="2"/>
  <c r="Y7" i="2"/>
  <c r="Y8" i="2"/>
  <c r="Y9" i="2"/>
  <c r="Y10" i="2"/>
  <c r="Y11" i="2"/>
  <c r="Y12" i="2"/>
  <c r="Y13" i="2"/>
  <c r="Y14" i="2"/>
  <c r="Y2" i="2"/>
  <c r="X14" i="2"/>
  <c r="X10" i="2"/>
  <c r="X6" i="2"/>
  <c r="X3" i="2"/>
  <c r="X4" i="2"/>
  <c r="X5" i="2"/>
  <c r="X7" i="2"/>
  <c r="X8" i="2"/>
  <c r="X9" i="2"/>
  <c r="X11" i="2"/>
  <c r="X12" i="2"/>
  <c r="X13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2" i="2"/>
  <c r="R3" i="3"/>
  <c r="R4" i="3"/>
  <c r="R5" i="3"/>
  <c r="R2" i="3"/>
  <c r="Q3" i="3"/>
  <c r="Q4" i="3"/>
  <c r="Q5" i="3"/>
  <c r="Q2" i="3"/>
  <c r="U6" i="2"/>
  <c r="U8" i="2"/>
  <c r="U9" i="2"/>
  <c r="U10" i="2"/>
  <c r="U13" i="2"/>
  <c r="U17" i="2"/>
  <c r="U2" i="2"/>
  <c r="T3" i="2"/>
  <c r="U3" i="2" s="1"/>
  <c r="T4" i="2"/>
  <c r="U4" i="2" s="1"/>
  <c r="T5" i="2"/>
  <c r="U5" i="2" s="1"/>
  <c r="T6" i="2"/>
  <c r="T7" i="2"/>
  <c r="U7" i="2" s="1"/>
  <c r="T8" i="2"/>
  <c r="T9" i="2"/>
  <c r="T10" i="2"/>
  <c r="T11" i="2"/>
  <c r="U11" i="2" s="1"/>
  <c r="T12" i="2"/>
  <c r="U12" i="2" s="1"/>
  <c r="T13" i="2"/>
  <c r="T14" i="2"/>
  <c r="U14" i="2" s="1"/>
  <c r="T15" i="2"/>
  <c r="U15" i="2" s="1"/>
  <c r="T16" i="2"/>
  <c r="U16" i="2" s="1"/>
  <c r="T17" i="2"/>
  <c r="T2" i="2"/>
</calcChain>
</file>

<file path=xl/sharedStrings.xml><?xml version="1.0" encoding="utf-8"?>
<sst xmlns="http://schemas.openxmlformats.org/spreadsheetml/2006/main" count="88" uniqueCount="45">
  <si>
    <t>Type</t>
  </si>
  <si>
    <t>Orth/NonOrth</t>
  </si>
  <si>
    <t>Noise Level</t>
  </si>
  <si>
    <t>Noise Prob</t>
  </si>
  <si>
    <t>Crooked?</t>
  </si>
  <si>
    <t>addProb</t>
  </si>
  <si>
    <t>rel</t>
  </si>
  <si>
    <t>Vertex Number</t>
  </si>
  <si>
    <t>Time Gurobi total</t>
  </si>
  <si>
    <t>Guards num total</t>
  </si>
  <si>
    <t>Number edges total</t>
  </si>
  <si>
    <t>Visited Vertices total</t>
  </si>
  <si>
    <t>Vertices total</t>
  </si>
  <si>
    <t>time Gurobi avg</t>
  </si>
  <si>
    <t>guards num avg</t>
  </si>
  <si>
    <t>edge num avg</t>
  </si>
  <si>
    <t>visited vertices avg</t>
  </si>
  <si>
    <t>vertices avg</t>
  </si>
  <si>
    <t>sample count</t>
  </si>
  <si>
    <t>Orthogonal</t>
  </si>
  <si>
    <t>PlanckFiles_walk</t>
  </si>
  <si>
    <t>PlanckFiles_sinewalk</t>
  </si>
  <si>
    <t>PlanckFiles_parabolawalk</t>
  </si>
  <si>
    <t>PlanckFiles_concavevalleys</t>
  </si>
  <si>
    <t>avg running time (s)</t>
  </si>
  <si>
    <t>Walk</t>
  </si>
  <si>
    <t>Sine</t>
  </si>
  <si>
    <t>Para</t>
  </si>
  <si>
    <t>Concave</t>
  </si>
  <si>
    <t>avg running time (m) solving DOTG with callbacks</t>
  </si>
  <si>
    <t>Total Time VisGraph</t>
  </si>
  <si>
    <t>Total Time Gurobi</t>
  </si>
  <si>
    <t>Total Num Guards</t>
  </si>
  <si>
    <t>Total Number edges</t>
  </si>
  <si>
    <t>Number Samples</t>
  </si>
  <si>
    <t>Avg Time Vis</t>
  </si>
  <si>
    <t>Avg Time Gurobi</t>
  </si>
  <si>
    <t>Avg Num Guards</t>
  </si>
  <si>
    <t>Avg Num Edges</t>
  </si>
  <si>
    <t>avg time visgraph (m)</t>
  </si>
  <si>
    <t>vertices visited</t>
  </si>
  <si>
    <t>vertices visited (%)</t>
  </si>
  <si>
    <t>edges computed (%)</t>
  </si>
  <si>
    <t>Vertices visited (%)</t>
  </si>
  <si>
    <t>Edges computed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</si>
</sst>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1" fontId="0" fillId="2" borderId="0" xfId="0" applyNumberFormat="1" applyFill="1"/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E8"/>
  <sheetViews>
    <sheetView tabSelected="1" workbookViewId="0">
      <selection activeCell="C10" sqref="C10"/>
    </sheetView>
  </sheetViews>
  <sheetFormatPr defaultRowHeight="14.4" x14ac:dyDescent="0.3"/>
  <cols>
    <col min="2" max="2" width="41.44140625" customWidth="1"/>
    <col min="3" max="3" width="20.33203125" customWidth="1"/>
    <col min="4" max="4" width="24.33203125" customWidth="1"/>
    <col min="5" max="5" width="26" customWidth="1"/>
  </cols>
  <sheetData>
    <row r="2" spans="1:5" x14ac:dyDescent="0.3">
      <c r="B2" t="s">
        <v>29</v>
      </c>
      <c r="C2" t="s">
        <v>39</v>
      </c>
      <c r="D2" t="s">
        <v>43</v>
      </c>
      <c r="E2" t="s">
        <v>44</v>
      </c>
    </row>
    <row r="3" spans="1:5" x14ac:dyDescent="0.3">
      <c r="A3" t="s">
        <v>25</v>
      </c>
      <c r="B3" s="2">
        <v>11.925045000000001</v>
      </c>
      <c r="C3" s="2">
        <v>2.6314766666666665</v>
      </c>
      <c r="D3">
        <v>54.520301756517988</v>
      </c>
      <c r="E3">
        <v>63.867426109310088</v>
      </c>
    </row>
    <row r="4" spans="1:5" x14ac:dyDescent="0.3">
      <c r="A4" t="s">
        <v>26</v>
      </c>
      <c r="B4" s="2">
        <v>12.858656666666667</v>
      </c>
      <c r="C4" s="2">
        <v>2.6354958333333331</v>
      </c>
      <c r="D4">
        <v>54.232026864124258</v>
      </c>
      <c r="E4">
        <v>47.576228925846451</v>
      </c>
    </row>
    <row r="5" spans="1:5" x14ac:dyDescent="0.3">
      <c r="A5" t="s">
        <v>27</v>
      </c>
      <c r="B5" s="2">
        <v>12.289312499999999</v>
      </c>
      <c r="C5" s="2">
        <v>4.026275</v>
      </c>
      <c r="D5">
        <v>54.372462557449872</v>
      </c>
      <c r="E5">
        <v>49.040487748429406</v>
      </c>
    </row>
    <row r="6" spans="1:5" x14ac:dyDescent="0.3">
      <c r="A6" t="s">
        <v>28</v>
      </c>
      <c r="B6" s="2">
        <v>8.084503333333334</v>
      </c>
      <c r="C6" s="2">
        <v>3.0272058333333334</v>
      </c>
      <c r="D6">
        <v>19.701689334574311</v>
      </c>
      <c r="E6">
        <v>58.425539934325911</v>
      </c>
    </row>
    <row r="8" spans="1:5" x14ac:dyDescent="0.3">
      <c r="C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BBD6C-426B-4D4D-A716-159B5B6F7E0F}">
  <dimension ref="A1:R13"/>
  <sheetViews>
    <sheetView workbookViewId="0">
      <selection activeCell="L13" sqref="L13"/>
    </sheetView>
  </sheetViews>
  <sheetFormatPr defaultRowHeight="14.4" x14ac:dyDescent="0.3"/>
  <cols>
    <col min="1" max="1" width="39.44140625" customWidth="1"/>
    <col min="2" max="2" width="34.5546875" hidden="1" customWidth="1"/>
    <col min="3" max="3" width="32.5546875" hidden="1" customWidth="1"/>
    <col min="4" max="4" width="19.44140625" hidden="1" customWidth="1"/>
    <col min="5" max="5" width="0" hidden="1" customWidth="1"/>
    <col min="6" max="6" width="16.6640625" hidden="1" customWidth="1"/>
    <col min="7" max="7" width="28.6640625" hidden="1" customWidth="1"/>
    <col min="8" max="8" width="31.33203125" hidden="1" customWidth="1"/>
    <col min="9" max="9" width="25.21875" hidden="1" customWidth="1"/>
    <col min="10" max="11" width="18.77734375" hidden="1" customWidth="1"/>
    <col min="12" max="13" width="17.109375" customWidth="1"/>
    <col min="14" max="14" width="17" customWidth="1"/>
    <col min="15" max="15" width="16.777343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</row>
    <row r="2" spans="1:18" x14ac:dyDescent="0.3">
      <c r="A2" t="s">
        <v>20</v>
      </c>
      <c r="B2" t="s">
        <v>19</v>
      </c>
      <c r="F2">
        <v>200000</v>
      </c>
      <c r="G2">
        <v>3157772</v>
      </c>
      <c r="H2">
        <v>50383</v>
      </c>
      <c r="I2">
        <v>546396</v>
      </c>
      <c r="J2">
        <v>13951284</v>
      </c>
      <c r="K2">
        <v>20</v>
      </c>
      <c r="L2">
        <v>157888.6</v>
      </c>
      <c r="M2">
        <v>2519.15</v>
      </c>
      <c r="N2">
        <v>27319.8</v>
      </c>
      <c r="O2">
        <v>697564.2</v>
      </c>
      <c r="Q2">
        <f>L2/1000</f>
        <v>157.8886</v>
      </c>
      <c r="R2">
        <f>Q2/60</f>
        <v>2.6314766666666665</v>
      </c>
    </row>
    <row r="3" spans="1:18" x14ac:dyDescent="0.3">
      <c r="A3" t="s">
        <v>21</v>
      </c>
      <c r="B3" t="s">
        <v>19</v>
      </c>
      <c r="F3">
        <v>200000</v>
      </c>
      <c r="G3">
        <v>3162595</v>
      </c>
      <c r="H3">
        <v>144498</v>
      </c>
      <c r="I3">
        <v>544480</v>
      </c>
      <c r="J3">
        <v>71148943</v>
      </c>
      <c r="K3">
        <v>20</v>
      </c>
      <c r="L3">
        <v>158129.75</v>
      </c>
      <c r="M3">
        <v>7224.9</v>
      </c>
      <c r="N3">
        <v>27224</v>
      </c>
      <c r="O3">
        <v>3557447.15</v>
      </c>
      <c r="Q3">
        <f t="shared" ref="Q3:Q5" si="0">L3/1000</f>
        <v>158.12975</v>
      </c>
      <c r="R3">
        <f t="shared" ref="R3:R5" si="1">Q3/60</f>
        <v>2.6354958333333331</v>
      </c>
    </row>
    <row r="4" spans="1:18" x14ac:dyDescent="0.3">
      <c r="A4" t="s">
        <v>22</v>
      </c>
      <c r="B4" t="s">
        <v>19</v>
      </c>
      <c r="F4">
        <v>200000</v>
      </c>
      <c r="G4">
        <v>4831530</v>
      </c>
      <c r="H4">
        <v>171826</v>
      </c>
      <c r="I4">
        <v>543864</v>
      </c>
      <c r="J4">
        <v>99697789</v>
      </c>
      <c r="K4">
        <v>20</v>
      </c>
      <c r="L4">
        <v>241576.5</v>
      </c>
      <c r="M4">
        <v>8591.2999999999993</v>
      </c>
      <c r="N4">
        <v>27193.200000000001</v>
      </c>
      <c r="O4">
        <v>4984889.45</v>
      </c>
      <c r="Q4">
        <f t="shared" si="0"/>
        <v>241.57650000000001</v>
      </c>
      <c r="R4">
        <f t="shared" si="1"/>
        <v>4.026275</v>
      </c>
    </row>
    <row r="5" spans="1:18" x14ac:dyDescent="0.3">
      <c r="A5" t="s">
        <v>23</v>
      </c>
      <c r="B5" t="s">
        <v>19</v>
      </c>
      <c r="F5">
        <v>200000</v>
      </c>
      <c r="G5">
        <v>3632647</v>
      </c>
      <c r="H5">
        <v>185991</v>
      </c>
      <c r="I5">
        <v>211956</v>
      </c>
      <c r="J5">
        <v>23342237</v>
      </c>
      <c r="K5">
        <v>20</v>
      </c>
      <c r="L5">
        <v>181632.35</v>
      </c>
      <c r="M5">
        <v>9299.5499999999993</v>
      </c>
      <c r="N5">
        <v>10597.8</v>
      </c>
      <c r="O5">
        <v>1167111.8500000001</v>
      </c>
      <c r="Q5">
        <f t="shared" si="0"/>
        <v>181.63235</v>
      </c>
      <c r="R5">
        <f t="shared" si="1"/>
        <v>3.0272058333333334</v>
      </c>
    </row>
    <row r="10" spans="1:18" x14ac:dyDescent="0.3">
      <c r="L10">
        <f>SUM(L2:L5)</f>
        <v>739227.2</v>
      </c>
    </row>
    <row r="11" spans="1:18" x14ac:dyDescent="0.3">
      <c r="L11">
        <f>L10/1000</f>
        <v>739.22719999999993</v>
      </c>
    </row>
    <row r="12" spans="1:18" x14ac:dyDescent="0.3">
      <c r="L12">
        <f>L11/60</f>
        <v>12.320453333333331</v>
      </c>
    </row>
    <row r="13" spans="1:18" x14ac:dyDescent="0.3">
      <c r="L13" s="2">
        <f>L12/4</f>
        <v>3.0801133333333328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596CE-CFD9-43A8-8A84-CD88094AA656}">
  <sheetPr codeName="Sheet2"/>
  <dimension ref="A1:Y25"/>
  <sheetViews>
    <sheetView topLeftCell="K1" workbookViewId="0">
      <selection activeCell="Y14" sqref="Y14"/>
    </sheetView>
  </sheetViews>
  <sheetFormatPr defaultRowHeight="14.4" x14ac:dyDescent="0.3"/>
  <cols>
    <col min="1" max="1" width="39.44140625" customWidth="1"/>
    <col min="2" max="2" width="34.5546875" customWidth="1"/>
    <col min="3" max="3" width="32.5546875" customWidth="1"/>
    <col min="4" max="4" width="19.44140625" customWidth="1"/>
    <col min="8" max="8" width="16.6640625" customWidth="1"/>
    <col min="9" max="9" width="31.33203125" customWidth="1"/>
    <col min="10" max="10" width="25.21875" customWidth="1"/>
    <col min="11" max="13" width="18.77734375" customWidth="1"/>
    <col min="17" max="17" width="18.77734375" customWidth="1"/>
    <col min="18" max="18" width="20.44140625" customWidth="1"/>
    <col min="19" max="19" width="16.44140625" customWidth="1"/>
  </cols>
  <sheetData>
    <row r="1" spans="1:25" s="1" customFormat="1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U1" s="1" t="s">
        <v>24</v>
      </c>
      <c r="V1" s="1" t="s">
        <v>40</v>
      </c>
      <c r="W1" s="1" t="s">
        <v>41</v>
      </c>
      <c r="X1" s="1" t="s">
        <v>42</v>
      </c>
      <c r="Y1" s="1" t="s">
        <v>42</v>
      </c>
    </row>
    <row r="2" spans="1:25" x14ac:dyDescent="0.3">
      <c r="A2" s="3" t="s">
        <v>20</v>
      </c>
      <c r="B2" s="3" t="s">
        <v>19</v>
      </c>
      <c r="C2" s="3"/>
      <c r="D2" s="3"/>
      <c r="E2" s="3"/>
      <c r="F2" s="3">
        <v>0.05</v>
      </c>
      <c r="G2" s="3">
        <v>0.05</v>
      </c>
      <c r="H2" s="3">
        <v>200000</v>
      </c>
      <c r="I2" s="3">
        <v>14310054</v>
      </c>
      <c r="J2" s="3">
        <v>546396</v>
      </c>
      <c r="K2" s="3">
        <v>8910326</v>
      </c>
      <c r="L2" s="3">
        <v>2164215</v>
      </c>
      <c r="M2" s="3">
        <v>3969558</v>
      </c>
      <c r="N2" s="7">
        <v>715502.7</v>
      </c>
      <c r="O2" s="3">
        <v>27319.8</v>
      </c>
      <c r="P2" s="3">
        <v>445516.3</v>
      </c>
      <c r="Q2" s="3">
        <v>108210.75</v>
      </c>
      <c r="R2" s="4">
        <v>198477.9</v>
      </c>
      <c r="S2" s="3">
        <v>20</v>
      </c>
      <c r="T2">
        <f>N2/1000</f>
        <v>715.5027</v>
      </c>
      <c r="U2">
        <f>T2/60</f>
        <v>11.925045000000001</v>
      </c>
      <c r="V2">
        <f>Q2/R2</f>
        <v>0.54520301756517986</v>
      </c>
      <c r="W2">
        <f>V2*100</f>
        <v>54.520301756517988</v>
      </c>
      <c r="X2">
        <f>P2/P22</f>
        <v>0.63867426109310088</v>
      </c>
      <c r="Y2">
        <f>X2*100</f>
        <v>63.867426109310088</v>
      </c>
    </row>
    <row r="3" spans="1:25" hidden="1" x14ac:dyDescent="0.3">
      <c r="A3" s="3" t="s">
        <v>20</v>
      </c>
      <c r="B3" s="3" t="s">
        <v>19</v>
      </c>
      <c r="C3" s="3"/>
      <c r="D3" s="3"/>
      <c r="E3" s="3"/>
      <c r="F3" s="3">
        <v>0.1</v>
      </c>
      <c r="G3" s="3">
        <v>0.05</v>
      </c>
      <c r="H3" s="3">
        <v>200000</v>
      </c>
      <c r="I3" s="3">
        <v>13836983</v>
      </c>
      <c r="J3" s="3">
        <v>546396</v>
      </c>
      <c r="K3" s="3">
        <v>9162895</v>
      </c>
      <c r="L3" s="3">
        <v>2154744</v>
      </c>
      <c r="M3" s="3">
        <v>3969558</v>
      </c>
      <c r="N3" s="7">
        <v>691849.15</v>
      </c>
      <c r="O3" s="3">
        <v>27319.8</v>
      </c>
      <c r="P3" s="3">
        <v>458144.75</v>
      </c>
      <c r="Q3" s="3">
        <v>107737.2</v>
      </c>
      <c r="R3" s="4">
        <v>198477.9</v>
      </c>
      <c r="S3" s="3">
        <v>20</v>
      </c>
      <c r="T3">
        <f t="shared" ref="T3:T17" si="0">N3/1000</f>
        <v>691.84915000000001</v>
      </c>
      <c r="U3">
        <f t="shared" ref="U3:U17" si="1">T3/60</f>
        <v>11.530819166666667</v>
      </c>
      <c r="V3">
        <f t="shared" ref="V3:V14" si="2">Q3/R3</f>
        <v>0.54281710961270746</v>
      </c>
      <c r="W3">
        <f t="shared" ref="W3:W14" si="3">V3*100</f>
        <v>54.281710961270747</v>
      </c>
      <c r="X3">
        <f t="shared" ref="X3:X14" si="4">P3/P23</f>
        <v>0.12878469607060783</v>
      </c>
      <c r="Y3">
        <f t="shared" ref="Y3:Y14" si="5">X3*100</f>
        <v>12.878469607060783</v>
      </c>
    </row>
    <row r="4" spans="1:25" hidden="1" x14ac:dyDescent="0.3">
      <c r="A4" s="3" t="s">
        <v>20</v>
      </c>
      <c r="B4" s="3" t="s">
        <v>19</v>
      </c>
      <c r="C4" s="3"/>
      <c r="D4" s="3"/>
      <c r="E4" s="3"/>
      <c r="F4" s="3">
        <v>0.1</v>
      </c>
      <c r="G4" s="3">
        <v>0.1</v>
      </c>
      <c r="H4" s="3">
        <v>200000</v>
      </c>
      <c r="I4" s="3">
        <v>12900940</v>
      </c>
      <c r="J4" s="3">
        <v>546396</v>
      </c>
      <c r="K4" s="3">
        <v>9411325</v>
      </c>
      <c r="L4" s="3">
        <v>2168624</v>
      </c>
      <c r="M4" s="3">
        <v>3969558</v>
      </c>
      <c r="N4" s="7">
        <v>645047</v>
      </c>
      <c r="O4" s="3">
        <v>27319.8</v>
      </c>
      <c r="P4" s="3">
        <v>470566.25</v>
      </c>
      <c r="Q4" s="3">
        <v>108431.2</v>
      </c>
      <c r="R4" s="4">
        <v>198477.9</v>
      </c>
      <c r="S4" s="3">
        <v>20</v>
      </c>
      <c r="T4">
        <f t="shared" si="0"/>
        <v>645.04700000000003</v>
      </c>
      <c r="U4">
        <f t="shared" si="1"/>
        <v>10.750783333333334</v>
      </c>
      <c r="V4">
        <f t="shared" si="2"/>
        <v>0.54631372057040106</v>
      </c>
      <c r="W4">
        <f t="shared" si="3"/>
        <v>54.631372057040103</v>
      </c>
      <c r="X4">
        <f t="shared" si="4"/>
        <v>9.4398532749808514E-2</v>
      </c>
      <c r="Y4">
        <f t="shared" si="5"/>
        <v>9.4398532749808517</v>
      </c>
    </row>
    <row r="5" spans="1:25" hidden="1" x14ac:dyDescent="0.3">
      <c r="A5" s="3" t="s">
        <v>20</v>
      </c>
      <c r="B5" s="3" t="s">
        <v>19</v>
      </c>
      <c r="C5" s="3"/>
      <c r="D5" s="3"/>
      <c r="E5" s="3"/>
      <c r="F5" s="3">
        <v>0.1</v>
      </c>
      <c r="G5" s="3">
        <v>0.2</v>
      </c>
      <c r="H5" s="3">
        <v>200000</v>
      </c>
      <c r="I5" s="3">
        <v>17438281</v>
      </c>
      <c r="J5" s="3">
        <v>546396</v>
      </c>
      <c r="K5" s="3">
        <v>10730154</v>
      </c>
      <c r="L5" s="3">
        <v>2108463</v>
      </c>
      <c r="M5" s="3">
        <v>3969558</v>
      </c>
      <c r="N5" s="7">
        <v>871914.05</v>
      </c>
      <c r="O5" s="3">
        <v>27319.8</v>
      </c>
      <c r="P5" s="3">
        <v>536507.69999999995</v>
      </c>
      <c r="Q5" s="3">
        <v>105423.15</v>
      </c>
      <c r="R5" s="4">
        <v>198477.9</v>
      </c>
      <c r="S5" s="3">
        <v>20</v>
      </c>
      <c r="T5">
        <f t="shared" si="0"/>
        <v>871.91405000000009</v>
      </c>
      <c r="U5">
        <f t="shared" si="1"/>
        <v>14.531900833333335</v>
      </c>
      <c r="V5">
        <f t="shared" si="2"/>
        <v>0.53115812894030012</v>
      </c>
      <c r="W5">
        <f t="shared" si="3"/>
        <v>53.115812894030014</v>
      </c>
      <c r="X5">
        <f t="shared" si="4"/>
        <v>0.4596883323564917</v>
      </c>
      <c r="Y5">
        <f t="shared" si="5"/>
        <v>45.968833235649171</v>
      </c>
    </row>
    <row r="6" spans="1:25" x14ac:dyDescent="0.3">
      <c r="A6" s="5" t="s">
        <v>21</v>
      </c>
      <c r="B6" s="5" t="s">
        <v>19</v>
      </c>
      <c r="C6" s="5"/>
      <c r="D6" s="5"/>
      <c r="E6" s="5"/>
      <c r="F6" s="5">
        <v>0.05</v>
      </c>
      <c r="G6" s="5">
        <v>0.05</v>
      </c>
      <c r="H6" s="5">
        <v>200000</v>
      </c>
      <c r="I6" s="5">
        <v>15430388</v>
      </c>
      <c r="J6" s="5">
        <v>544480</v>
      </c>
      <c r="K6" s="5">
        <v>33849984</v>
      </c>
      <c r="L6" s="5">
        <v>2140524</v>
      </c>
      <c r="M6" s="5">
        <v>3946974</v>
      </c>
      <c r="N6" s="8">
        <v>771519.4</v>
      </c>
      <c r="O6" s="5">
        <v>27224</v>
      </c>
      <c r="P6" s="5">
        <v>1692499.2</v>
      </c>
      <c r="Q6" s="5">
        <v>107026.2</v>
      </c>
      <c r="R6" s="6">
        <v>197348.7</v>
      </c>
      <c r="S6" s="5">
        <v>20</v>
      </c>
      <c r="T6">
        <f t="shared" si="0"/>
        <v>771.51940000000002</v>
      </c>
      <c r="U6">
        <f t="shared" si="1"/>
        <v>12.858656666666667</v>
      </c>
      <c r="V6">
        <f t="shared" si="2"/>
        <v>0.54232026864124261</v>
      </c>
      <c r="W6">
        <f t="shared" si="3"/>
        <v>54.232026864124258</v>
      </c>
      <c r="X6">
        <f>P6/P23</f>
        <v>0.47576228925846448</v>
      </c>
      <c r="Y6">
        <f t="shared" si="5"/>
        <v>47.576228925846451</v>
      </c>
    </row>
    <row r="7" spans="1:25" hidden="1" x14ac:dyDescent="0.3">
      <c r="A7" s="5" t="s">
        <v>21</v>
      </c>
      <c r="B7" s="5" t="s">
        <v>19</v>
      </c>
      <c r="C7" s="5"/>
      <c r="D7" s="5"/>
      <c r="E7" s="5"/>
      <c r="F7" s="5">
        <v>0.1</v>
      </c>
      <c r="G7" s="5">
        <v>0.05</v>
      </c>
      <c r="H7" s="5">
        <v>200000</v>
      </c>
      <c r="I7" s="5">
        <v>14833662</v>
      </c>
      <c r="J7" s="5">
        <v>544480</v>
      </c>
      <c r="K7" s="5">
        <v>35883317</v>
      </c>
      <c r="L7" s="5">
        <v>2140405</v>
      </c>
      <c r="M7" s="5">
        <v>3946974</v>
      </c>
      <c r="N7" s="8">
        <v>741683.1</v>
      </c>
      <c r="O7" s="5">
        <v>27224</v>
      </c>
      <c r="P7" s="5">
        <v>1794165.85</v>
      </c>
      <c r="Q7" s="5">
        <v>107020.25</v>
      </c>
      <c r="R7" s="6">
        <v>197348.7</v>
      </c>
      <c r="S7" s="5">
        <v>20</v>
      </c>
      <c r="T7">
        <f t="shared" si="0"/>
        <v>741.68309999999997</v>
      </c>
      <c r="U7">
        <f t="shared" si="1"/>
        <v>12.361385</v>
      </c>
      <c r="V7">
        <f t="shared" si="2"/>
        <v>0.54229011896201995</v>
      </c>
      <c r="W7">
        <f t="shared" si="3"/>
        <v>54.229011896201996</v>
      </c>
      <c r="X7" t="e">
        <f t="shared" si="4"/>
        <v>#DIV/0!</v>
      </c>
      <c r="Y7" t="e">
        <f t="shared" si="5"/>
        <v>#DIV/0!</v>
      </c>
    </row>
    <row r="8" spans="1:25" hidden="1" x14ac:dyDescent="0.3">
      <c r="A8" s="5" t="s">
        <v>21</v>
      </c>
      <c r="B8" s="5" t="s">
        <v>19</v>
      </c>
      <c r="C8" s="5"/>
      <c r="D8" s="5"/>
      <c r="E8" s="5"/>
      <c r="F8" s="5">
        <v>0.1</v>
      </c>
      <c r="G8" s="5">
        <v>0.1</v>
      </c>
      <c r="H8" s="5">
        <v>200000</v>
      </c>
      <c r="I8" s="5">
        <v>15255966</v>
      </c>
      <c r="J8" s="5">
        <v>544480</v>
      </c>
      <c r="K8" s="5">
        <v>36192667</v>
      </c>
      <c r="L8" s="5">
        <v>2143983</v>
      </c>
      <c r="M8" s="5">
        <v>3946974</v>
      </c>
      <c r="N8" s="8">
        <v>762798.3</v>
      </c>
      <c r="O8" s="5">
        <v>27224</v>
      </c>
      <c r="P8" s="5">
        <v>1809633.35</v>
      </c>
      <c r="Q8" s="5">
        <v>107199.15</v>
      </c>
      <c r="R8" s="6">
        <v>197348.7</v>
      </c>
      <c r="S8" s="5">
        <v>20</v>
      </c>
      <c r="T8">
        <f t="shared" si="0"/>
        <v>762.79830000000004</v>
      </c>
      <c r="U8">
        <f t="shared" si="1"/>
        <v>12.713305</v>
      </c>
      <c r="V8">
        <f t="shared" si="2"/>
        <v>0.54319663620788983</v>
      </c>
      <c r="W8">
        <f t="shared" si="3"/>
        <v>54.31966362078898</v>
      </c>
      <c r="X8" t="e">
        <f t="shared" si="4"/>
        <v>#DIV/0!</v>
      </c>
      <c r="Y8" t="e">
        <f t="shared" si="5"/>
        <v>#DIV/0!</v>
      </c>
    </row>
    <row r="9" spans="1:25" hidden="1" x14ac:dyDescent="0.3">
      <c r="A9" s="5" t="s">
        <v>21</v>
      </c>
      <c r="B9" s="5" t="s">
        <v>19</v>
      </c>
      <c r="C9" s="5"/>
      <c r="D9" s="5"/>
      <c r="E9" s="5"/>
      <c r="F9" s="5">
        <v>0.1</v>
      </c>
      <c r="G9" s="5">
        <v>0.2</v>
      </c>
      <c r="H9" s="5">
        <v>200000</v>
      </c>
      <c r="I9" s="5">
        <v>25161066</v>
      </c>
      <c r="J9" s="5">
        <v>544480</v>
      </c>
      <c r="K9" s="5">
        <v>44787015</v>
      </c>
      <c r="L9" s="5">
        <v>2094332</v>
      </c>
      <c r="M9" s="5">
        <v>3946974</v>
      </c>
      <c r="N9" s="8">
        <v>1258053.3</v>
      </c>
      <c r="O9" s="5">
        <v>27224</v>
      </c>
      <c r="P9" s="5">
        <v>2239350.75</v>
      </c>
      <c r="Q9" s="5">
        <v>104716.6</v>
      </c>
      <c r="R9" s="6">
        <v>197348.7</v>
      </c>
      <c r="S9" s="5">
        <v>20</v>
      </c>
      <c r="T9">
        <f t="shared" si="0"/>
        <v>1258.0533</v>
      </c>
      <c r="U9">
        <f t="shared" si="1"/>
        <v>20.967555000000001</v>
      </c>
      <c r="V9">
        <f t="shared" si="2"/>
        <v>0.53061712592988963</v>
      </c>
      <c r="W9">
        <f t="shared" si="3"/>
        <v>53.061712592988961</v>
      </c>
      <c r="X9" t="e">
        <f t="shared" si="4"/>
        <v>#DIV/0!</v>
      </c>
      <c r="Y9" t="e">
        <f t="shared" si="5"/>
        <v>#DIV/0!</v>
      </c>
    </row>
    <row r="10" spans="1:25" x14ac:dyDescent="0.3">
      <c r="A10" s="3" t="s">
        <v>22</v>
      </c>
      <c r="B10" s="3" t="s">
        <v>19</v>
      </c>
      <c r="C10" s="3"/>
      <c r="D10" s="3"/>
      <c r="E10" s="3"/>
      <c r="F10" s="3">
        <v>0.05</v>
      </c>
      <c r="G10" s="3">
        <v>0.05</v>
      </c>
      <c r="H10" s="3">
        <v>200000</v>
      </c>
      <c r="I10" s="3">
        <v>14747175</v>
      </c>
      <c r="J10" s="3">
        <v>543864</v>
      </c>
      <c r="K10" s="3">
        <v>48892282</v>
      </c>
      <c r="L10" s="3">
        <v>2158341</v>
      </c>
      <c r="M10" s="3">
        <v>3969548</v>
      </c>
      <c r="N10" s="7">
        <v>737358.75</v>
      </c>
      <c r="O10" s="3">
        <v>27193.200000000001</v>
      </c>
      <c r="P10" s="3">
        <v>2444614.1</v>
      </c>
      <c r="Q10" s="3">
        <v>107917.05</v>
      </c>
      <c r="R10" s="4">
        <v>198477.4</v>
      </c>
      <c r="S10" s="3">
        <v>20</v>
      </c>
      <c r="T10">
        <f t="shared" si="0"/>
        <v>737.35874999999999</v>
      </c>
      <c r="U10">
        <f t="shared" si="1"/>
        <v>12.289312499999999</v>
      </c>
      <c r="V10">
        <f t="shared" si="2"/>
        <v>0.54372462557449874</v>
      </c>
      <c r="W10">
        <f t="shared" si="3"/>
        <v>54.372462557449872</v>
      </c>
      <c r="X10">
        <f>P10/P24</f>
        <v>0.49040487748429407</v>
      </c>
      <c r="Y10">
        <f t="shared" si="5"/>
        <v>49.040487748429406</v>
      </c>
    </row>
    <row r="11" spans="1:25" hidden="1" x14ac:dyDescent="0.3">
      <c r="A11" s="3" t="s">
        <v>22</v>
      </c>
      <c r="B11" s="3" t="s">
        <v>19</v>
      </c>
      <c r="C11" s="3"/>
      <c r="D11" s="3"/>
      <c r="E11" s="3"/>
      <c r="F11" s="3">
        <v>0.1</v>
      </c>
      <c r="G11" s="3">
        <v>0.05</v>
      </c>
      <c r="H11" s="3">
        <v>200000</v>
      </c>
      <c r="I11" s="3">
        <v>17352033</v>
      </c>
      <c r="J11" s="3">
        <v>543864</v>
      </c>
      <c r="K11" s="3">
        <v>50429215</v>
      </c>
      <c r="L11" s="3">
        <v>2145354</v>
      </c>
      <c r="M11" s="3">
        <v>3969548</v>
      </c>
      <c r="N11" s="7">
        <v>867601.65</v>
      </c>
      <c r="O11" s="3">
        <v>27193.200000000001</v>
      </c>
      <c r="P11" s="3">
        <v>2521460.75</v>
      </c>
      <c r="Q11" s="3">
        <v>107267.7</v>
      </c>
      <c r="R11" s="4">
        <v>198477.4</v>
      </c>
      <c r="S11" s="3">
        <v>20</v>
      </c>
      <c r="T11">
        <f t="shared" si="0"/>
        <v>867.60165000000006</v>
      </c>
      <c r="U11">
        <f t="shared" si="1"/>
        <v>14.460027500000001</v>
      </c>
      <c r="V11">
        <f t="shared" si="2"/>
        <v>0.54045296844880075</v>
      </c>
      <c r="W11">
        <f t="shared" si="3"/>
        <v>54.045296844880077</v>
      </c>
      <c r="X11" t="e">
        <f t="shared" si="4"/>
        <v>#DIV/0!</v>
      </c>
      <c r="Y11" t="e">
        <f t="shared" si="5"/>
        <v>#DIV/0!</v>
      </c>
    </row>
    <row r="12" spans="1:25" hidden="1" x14ac:dyDescent="0.3">
      <c r="A12" s="3" t="s">
        <v>22</v>
      </c>
      <c r="B12" s="3" t="s">
        <v>19</v>
      </c>
      <c r="C12" s="3"/>
      <c r="D12" s="3"/>
      <c r="E12" s="3"/>
      <c r="F12" s="3">
        <v>0.1</v>
      </c>
      <c r="G12" s="3">
        <v>0.1</v>
      </c>
      <c r="H12" s="3">
        <v>200000</v>
      </c>
      <c r="I12" s="3">
        <v>15583028</v>
      </c>
      <c r="J12" s="3">
        <v>543864</v>
      </c>
      <c r="K12" s="3">
        <v>49904264</v>
      </c>
      <c r="L12" s="3">
        <v>2149104</v>
      </c>
      <c r="M12" s="3">
        <v>3969548</v>
      </c>
      <c r="N12" s="7">
        <v>779151.4</v>
      </c>
      <c r="O12" s="3">
        <v>27193.200000000001</v>
      </c>
      <c r="P12" s="3">
        <v>2495213.2000000002</v>
      </c>
      <c r="Q12" s="3">
        <v>107455.2</v>
      </c>
      <c r="R12" s="4">
        <v>198477.4</v>
      </c>
      <c r="S12" s="3">
        <v>20</v>
      </c>
      <c r="T12">
        <f t="shared" si="0"/>
        <v>779.15139999999997</v>
      </c>
      <c r="U12">
        <f t="shared" si="1"/>
        <v>12.985856666666667</v>
      </c>
      <c r="V12">
        <f t="shared" si="2"/>
        <v>0.54139766038853798</v>
      </c>
      <c r="W12">
        <f t="shared" si="3"/>
        <v>54.1397660388538</v>
      </c>
      <c r="X12" t="e">
        <f t="shared" si="4"/>
        <v>#DIV/0!</v>
      </c>
      <c r="Y12" t="e">
        <f t="shared" si="5"/>
        <v>#DIV/0!</v>
      </c>
    </row>
    <row r="13" spans="1:25" hidden="1" x14ac:dyDescent="0.3">
      <c r="A13" s="3" t="s">
        <v>22</v>
      </c>
      <c r="B13" s="3" t="s">
        <v>19</v>
      </c>
      <c r="C13" s="3"/>
      <c r="D13" s="3"/>
      <c r="E13" s="3"/>
      <c r="F13" s="3">
        <v>0.1</v>
      </c>
      <c r="G13" s="3">
        <v>0.2</v>
      </c>
      <c r="H13" s="3">
        <v>200000</v>
      </c>
      <c r="I13" s="3">
        <v>25013690</v>
      </c>
      <c r="J13" s="3">
        <v>543864</v>
      </c>
      <c r="K13" s="3">
        <v>60821179</v>
      </c>
      <c r="L13" s="3">
        <v>2109153</v>
      </c>
      <c r="M13" s="3">
        <v>3969548</v>
      </c>
      <c r="N13" s="7">
        <v>1250684.5</v>
      </c>
      <c r="O13" s="3">
        <v>27193.200000000001</v>
      </c>
      <c r="P13" s="3">
        <v>3041058.95</v>
      </c>
      <c r="Q13" s="3">
        <v>105457.65</v>
      </c>
      <c r="R13" s="4">
        <v>198477.4</v>
      </c>
      <c r="S13" s="3">
        <v>20</v>
      </c>
      <c r="T13">
        <f t="shared" si="0"/>
        <v>1250.6845000000001</v>
      </c>
      <c r="U13">
        <f t="shared" si="1"/>
        <v>20.844741666666668</v>
      </c>
      <c r="V13">
        <f t="shared" si="2"/>
        <v>0.5313332903393535</v>
      </c>
      <c r="W13">
        <f t="shared" si="3"/>
        <v>53.133329033935354</v>
      </c>
      <c r="X13" t="e">
        <f t="shared" si="4"/>
        <v>#DIV/0!</v>
      </c>
      <c r="Y13" t="e">
        <f t="shared" si="5"/>
        <v>#DIV/0!</v>
      </c>
    </row>
    <row r="14" spans="1:25" x14ac:dyDescent="0.3">
      <c r="A14" s="5" t="s">
        <v>23</v>
      </c>
      <c r="B14" s="5" t="s">
        <v>19</v>
      </c>
      <c r="C14" s="5"/>
      <c r="D14" s="5"/>
      <c r="E14" s="5"/>
      <c r="F14" s="5">
        <v>0.05</v>
      </c>
      <c r="G14" s="5">
        <v>0.05</v>
      </c>
      <c r="H14" s="5">
        <v>200000</v>
      </c>
      <c r="I14" s="5">
        <v>9701404</v>
      </c>
      <c r="J14" s="5">
        <v>211956</v>
      </c>
      <c r="K14" s="5">
        <v>13637828</v>
      </c>
      <c r="L14" s="5">
        <v>787445</v>
      </c>
      <c r="M14" s="5">
        <v>3996840</v>
      </c>
      <c r="N14" s="8">
        <v>485070.2</v>
      </c>
      <c r="O14" s="5">
        <v>10597.8</v>
      </c>
      <c r="P14" s="5">
        <v>681891.4</v>
      </c>
      <c r="Q14" s="5">
        <v>39372.25</v>
      </c>
      <c r="R14" s="6">
        <v>199842</v>
      </c>
      <c r="S14" s="5">
        <v>20</v>
      </c>
      <c r="T14">
        <f t="shared" si="0"/>
        <v>485.0702</v>
      </c>
      <c r="U14">
        <f t="shared" si="1"/>
        <v>8.084503333333334</v>
      </c>
      <c r="V14">
        <f t="shared" si="2"/>
        <v>0.19701689334574313</v>
      </c>
      <c r="W14">
        <f t="shared" si="3"/>
        <v>19.701689334574311</v>
      </c>
      <c r="X14">
        <f>P14/P25</f>
        <v>0.5842553993432591</v>
      </c>
      <c r="Y14">
        <f t="shared" si="5"/>
        <v>58.425539934325911</v>
      </c>
    </row>
    <row r="15" spans="1:25" hidden="1" x14ac:dyDescent="0.3">
      <c r="A15" s="5" t="s">
        <v>23</v>
      </c>
      <c r="B15" s="5" t="s">
        <v>19</v>
      </c>
      <c r="C15" s="5"/>
      <c r="D15" s="5"/>
      <c r="E15" s="5"/>
      <c r="F15" s="5">
        <v>0.1</v>
      </c>
      <c r="G15" s="5">
        <v>0.05</v>
      </c>
      <c r="H15" s="5">
        <v>200000</v>
      </c>
      <c r="I15" s="5">
        <v>11428675</v>
      </c>
      <c r="J15" s="5">
        <v>211956</v>
      </c>
      <c r="K15" s="5">
        <v>15149960</v>
      </c>
      <c r="L15" s="5">
        <v>768676</v>
      </c>
      <c r="M15" s="5">
        <v>3996840</v>
      </c>
      <c r="N15" s="8">
        <v>571433.75</v>
      </c>
      <c r="O15" s="5">
        <v>10597.8</v>
      </c>
      <c r="P15" s="5">
        <v>757498</v>
      </c>
      <c r="Q15" s="5">
        <v>38433.800000000003</v>
      </c>
      <c r="R15" s="6">
        <v>199842</v>
      </c>
      <c r="S15" s="5">
        <v>20</v>
      </c>
      <c r="T15">
        <f t="shared" si="0"/>
        <v>571.43375000000003</v>
      </c>
      <c r="U15">
        <f t="shared" si="1"/>
        <v>9.5238958333333343</v>
      </c>
    </row>
    <row r="16" spans="1:25" hidden="1" x14ac:dyDescent="0.3">
      <c r="A16" s="5" t="s">
        <v>23</v>
      </c>
      <c r="B16" s="5" t="s">
        <v>19</v>
      </c>
      <c r="C16" s="5"/>
      <c r="D16" s="5"/>
      <c r="E16" s="5"/>
      <c r="F16" s="5">
        <v>0.1</v>
      </c>
      <c r="G16" s="5">
        <v>0.1</v>
      </c>
      <c r="H16" s="5">
        <v>200000</v>
      </c>
      <c r="I16" s="5">
        <v>12443800</v>
      </c>
      <c r="J16" s="5">
        <v>211956</v>
      </c>
      <c r="K16" s="5">
        <v>15528561</v>
      </c>
      <c r="L16" s="5">
        <v>770804</v>
      </c>
      <c r="M16" s="5">
        <v>3996840</v>
      </c>
      <c r="N16" s="8">
        <v>622190</v>
      </c>
      <c r="O16" s="5">
        <v>10597.8</v>
      </c>
      <c r="P16" s="5">
        <v>776428.05</v>
      </c>
      <c r="Q16" s="5">
        <v>38540.199999999997</v>
      </c>
      <c r="R16" s="6">
        <v>199842</v>
      </c>
      <c r="S16" s="5">
        <v>20</v>
      </c>
      <c r="T16">
        <f t="shared" si="0"/>
        <v>622.19000000000005</v>
      </c>
      <c r="U16">
        <f t="shared" si="1"/>
        <v>10.369833333333334</v>
      </c>
    </row>
    <row r="17" spans="1:21" hidden="1" x14ac:dyDescent="0.3">
      <c r="A17" s="5" t="s">
        <v>23</v>
      </c>
      <c r="B17" s="5" t="s">
        <v>19</v>
      </c>
      <c r="C17" s="5"/>
      <c r="D17" s="5"/>
      <c r="E17" s="5"/>
      <c r="F17" s="5">
        <v>0.1</v>
      </c>
      <c r="G17" s="5">
        <v>0.2</v>
      </c>
      <c r="H17" s="5">
        <v>200000</v>
      </c>
      <c r="I17" s="5">
        <v>14191722</v>
      </c>
      <c r="J17" s="5">
        <v>211956</v>
      </c>
      <c r="K17" s="5">
        <v>16129628</v>
      </c>
      <c r="L17" s="5">
        <v>770312</v>
      </c>
      <c r="M17" s="5">
        <v>3996840</v>
      </c>
      <c r="N17" s="8">
        <v>709586.1</v>
      </c>
      <c r="O17" s="5">
        <v>10597.8</v>
      </c>
      <c r="P17" s="5">
        <v>806481.4</v>
      </c>
      <c r="Q17" s="5">
        <v>38515.599999999999</v>
      </c>
      <c r="R17" s="6">
        <v>199842</v>
      </c>
      <c r="S17" s="5">
        <v>20</v>
      </c>
      <c r="T17">
        <f t="shared" si="0"/>
        <v>709.58609999999999</v>
      </c>
      <c r="U17">
        <f t="shared" si="1"/>
        <v>11.826435</v>
      </c>
    </row>
    <row r="21" spans="1:21" x14ac:dyDescent="0.3">
      <c r="P21" t="s">
        <v>38</v>
      </c>
    </row>
    <row r="22" spans="1:21" x14ac:dyDescent="0.3">
      <c r="P22">
        <v>697564.2</v>
      </c>
    </row>
    <row r="23" spans="1:21" x14ac:dyDescent="0.3">
      <c r="P23">
        <v>3557447.15</v>
      </c>
    </row>
    <row r="24" spans="1:21" x14ac:dyDescent="0.3">
      <c r="P24">
        <v>4984889.45</v>
      </c>
    </row>
    <row r="25" spans="1:21" x14ac:dyDescent="0.3">
      <c r="P25">
        <v>1167111.8500000001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DataRBVanilla</vt:lpstr>
      <vt:lpstr>DataCallback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Reuter</dc:creator>
  <cp:lastModifiedBy>Lukas Reuter</cp:lastModifiedBy>
  <dcterms:created xsi:type="dcterms:W3CDTF">2015-06-05T18:19:34Z</dcterms:created>
  <dcterms:modified xsi:type="dcterms:W3CDTF">2023-07-26T18:29:28Z</dcterms:modified>
</cp:coreProperties>
</file>