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\Google Drive\Doutorado\Tese\imagens\notebooks\dados experimentais\"/>
    </mc:Choice>
  </mc:AlternateContent>
  <bookViews>
    <workbookView xWindow="0" yWindow="0" windowWidth="11490" windowHeight="54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20" i="1"/>
  <c r="M21" i="1"/>
  <c r="M22" i="1"/>
  <c r="M23" i="1"/>
  <c r="M24" i="1"/>
  <c r="M17" i="1"/>
  <c r="M18" i="1"/>
  <c r="M19" i="1"/>
  <c r="M14" i="1"/>
  <c r="M15" i="1"/>
  <c r="M16" i="1"/>
  <c r="M2" i="1"/>
  <c r="D2" i="1" l="1"/>
  <c r="H2" i="1"/>
  <c r="D3" i="1" l="1"/>
  <c r="D4" i="1"/>
  <c r="D5" i="1"/>
  <c r="D6" i="1"/>
  <c r="D7" i="1"/>
  <c r="D8" i="1"/>
  <c r="D9" i="1"/>
  <c r="D10" i="1"/>
  <c r="D11" i="1"/>
  <c r="D12" i="1"/>
  <c r="D13" i="1"/>
  <c r="D20" i="1"/>
  <c r="D21" i="1"/>
  <c r="D22" i="1"/>
  <c r="D23" i="1"/>
  <c r="D24" i="1"/>
  <c r="D17" i="1"/>
  <c r="D18" i="1"/>
  <c r="D19" i="1"/>
  <c r="D14" i="1"/>
  <c r="D15" i="1"/>
  <c r="D16" i="1"/>
  <c r="H16" i="1"/>
  <c r="H15" i="1"/>
  <c r="H14" i="1"/>
  <c r="H19" i="1"/>
  <c r="H18" i="1"/>
  <c r="H17" i="1"/>
  <c r="H24" i="1"/>
  <c r="H23" i="1"/>
  <c r="H22" i="1"/>
  <c r="H21" i="1"/>
  <c r="H20" i="1"/>
  <c r="H9" i="1"/>
  <c r="H10" i="1"/>
  <c r="H11" i="1"/>
  <c r="H12" i="1"/>
  <c r="H13" i="1"/>
  <c r="H3" i="1"/>
  <c r="H4" i="1"/>
  <c r="H5" i="1"/>
  <c r="H6" i="1"/>
  <c r="H7" i="1"/>
  <c r="H8" i="1"/>
</calcChain>
</file>

<file path=xl/connections.xml><?xml version="1.0" encoding="utf-8"?>
<connections xmlns="http://schemas.openxmlformats.org/spreadsheetml/2006/main">
  <connection id="1" keepAlive="1" name="Query - CMC_DH" description="Connection to the 'CMC_DH' query in the workbook." type="5" refreshedVersion="0" background="1">
    <dbPr connection="Provider=Microsoft.Mashup.OleDb.1;Data Source=$Workbook$;Location=CMC_DH" command="SELECT * FROM [CMC_DH]"/>
  </connection>
</connections>
</file>

<file path=xl/sharedStrings.xml><?xml version="1.0" encoding="utf-8"?>
<sst xmlns="http://schemas.openxmlformats.org/spreadsheetml/2006/main" count="41" uniqueCount="18">
  <si>
    <t>Glicerina</t>
  </si>
  <si>
    <t>cwlm</t>
  </si>
  <si>
    <t>DH cima</t>
  </si>
  <si>
    <t>DH baixo</t>
  </si>
  <si>
    <t>DHwlm</t>
  </si>
  <si>
    <t>Sacarose</t>
  </si>
  <si>
    <t>% massa</t>
  </si>
  <si>
    <t>Aditivo</t>
  </si>
  <si>
    <t>Ureia</t>
  </si>
  <si>
    <t>DMSO</t>
  </si>
  <si>
    <t>n</t>
  </si>
  <si>
    <t>eps</t>
  </si>
  <si>
    <t>G</t>
  </si>
  <si>
    <t>Junto</t>
  </si>
  <si>
    <t>eta</t>
  </si>
  <si>
    <t>grupo</t>
  </si>
  <si>
    <t>1,3BD</t>
  </si>
  <si>
    <t>Água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</si>
</sst>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1" xfId="0" applyFon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1:M24" totalsRowShown="0">
  <autoFilter ref="B1:M24"/>
  <tableColumns count="12">
    <tableColumn id="1" name="Aditivo"/>
    <tableColumn id="2" name="% massa"/>
    <tableColumn id="10" name="Junto" dataDxfId="1">
      <calculatedColumnFormula>Table1[[#This Row],[Aditivo]]&amp;" "&amp;Table1[[#This Row],[% massa]]</calculatedColumnFormula>
    </tableColumn>
    <tableColumn id="3" name="cwlm"/>
    <tableColumn id="4" name="DH cima"/>
    <tableColumn id="5" name="DH baixo"/>
    <tableColumn id="6" name="DHwlm">
      <calculatedColumnFormula>Table1[[#This Row],[DH baixo]]-Table1[[#This Row],[DH cima]]</calculatedColumnFormula>
    </tableColumn>
    <tableColumn id="7" name="n"/>
    <tableColumn id="11" name="eta"/>
    <tableColumn id="8" name="eps"/>
    <tableColumn id="9" name="G"/>
    <tableColumn id="12" name="grupo" dataDxfId="0">
      <calculatedColumnFormula>VLOOKUP(Table1[[#This Row],[Aditivo]],$O$1:$P$6,2,FALSE)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tabSelected="1" zoomScale="85" zoomScaleNormal="85" workbookViewId="0">
      <selection activeCell="O7" sqref="O7"/>
    </sheetView>
  </sheetViews>
  <sheetFormatPr defaultRowHeight="15" x14ac:dyDescent="0.25"/>
  <cols>
    <col min="2" max="3" width="11" customWidth="1"/>
    <col min="4" max="4" width="13.5703125" customWidth="1"/>
    <col min="6" max="6" width="10.28515625" customWidth="1"/>
    <col min="7" max="7" width="11" customWidth="1"/>
    <col min="8" max="8" width="9.5703125" customWidth="1"/>
  </cols>
  <sheetData>
    <row r="1" spans="2:16" x14ac:dyDescent="0.25">
      <c r="B1" t="s">
        <v>7</v>
      </c>
      <c r="C1" t="s">
        <v>6</v>
      </c>
      <c r="D1" t="s">
        <v>13</v>
      </c>
      <c r="E1" t="s">
        <v>1</v>
      </c>
      <c r="F1" t="s">
        <v>2</v>
      </c>
      <c r="G1" t="s">
        <v>3</v>
      </c>
      <c r="H1" t="s">
        <v>4</v>
      </c>
      <c r="I1" t="s">
        <v>10</v>
      </c>
      <c r="J1" t="s">
        <v>14</v>
      </c>
      <c r="K1" t="s">
        <v>11</v>
      </c>
      <c r="L1" t="s">
        <v>12</v>
      </c>
      <c r="M1" t="s">
        <v>15</v>
      </c>
      <c r="O1" t="s">
        <v>0</v>
      </c>
      <c r="P1">
        <v>2</v>
      </c>
    </row>
    <row r="2" spans="2:16" x14ac:dyDescent="0.25">
      <c r="B2" t="s">
        <v>17</v>
      </c>
      <c r="C2">
        <v>0</v>
      </c>
      <c r="D2" s="1" t="str">
        <f>Table1[[#This Row],[Aditivo]]&amp;" "&amp;Table1[[#This Row],[% massa]]</f>
        <v>Água 0</v>
      </c>
      <c r="E2">
        <v>0.48</v>
      </c>
      <c r="F2">
        <v>2.52</v>
      </c>
      <c r="G2">
        <v>-9.9499999999999993</v>
      </c>
      <c r="H2">
        <f>Table1[[#This Row],[DH baixo]]-Table1[[#This Row],[DH cima]]</f>
        <v>-12.469999999999999</v>
      </c>
      <c r="I2" s="1">
        <v>1.3325</v>
      </c>
      <c r="J2" s="1">
        <v>1.002</v>
      </c>
      <c r="K2" s="1">
        <v>80.2</v>
      </c>
      <c r="L2" s="1">
        <v>2.72648</v>
      </c>
      <c r="M2">
        <f>VLOOKUP(Table1[[#This Row],[Aditivo]],$O$1:$P$6,2,FALSE)</f>
        <v>1</v>
      </c>
      <c r="O2" t="s">
        <v>5</v>
      </c>
      <c r="P2">
        <v>3</v>
      </c>
    </row>
    <row r="3" spans="2:16" x14ac:dyDescent="0.25">
      <c r="B3" t="s">
        <v>0</v>
      </c>
      <c r="C3">
        <v>10</v>
      </c>
      <c r="D3" t="str">
        <f>Table1[[#This Row],[Aditivo]]&amp;" "&amp;Table1[[#This Row],[% massa]]</f>
        <v>Glicerina 10</v>
      </c>
      <c r="E3">
        <v>0.71</v>
      </c>
      <c r="F3">
        <v>9.5280000000000005</v>
      </c>
      <c r="G3">
        <v>-6.73</v>
      </c>
      <c r="H3">
        <f>Table1[[#This Row],[DH baixo]]-Table1[[#This Row],[DH cima]]</f>
        <v>-16.258000000000003</v>
      </c>
      <c r="I3" s="1">
        <v>1.3448100000000001</v>
      </c>
      <c r="J3" s="1">
        <v>1.31</v>
      </c>
      <c r="K3" s="1">
        <v>77.55</v>
      </c>
      <c r="L3" s="1">
        <v>2.7042199999999998</v>
      </c>
      <c r="M3">
        <f>VLOOKUP(Table1[[#This Row],[Aditivo]],$O$1:$P$6,2,FALSE)</f>
        <v>2</v>
      </c>
      <c r="O3" t="s">
        <v>8</v>
      </c>
      <c r="P3">
        <v>4</v>
      </c>
    </row>
    <row r="4" spans="2:16" x14ac:dyDescent="0.25">
      <c r="B4" t="s">
        <v>0</v>
      </c>
      <c r="C4">
        <v>20</v>
      </c>
      <c r="D4" t="str">
        <f>Table1[[#This Row],[Aditivo]]&amp;" "&amp;Table1[[#This Row],[% massa]]</f>
        <v>Glicerina 20</v>
      </c>
      <c r="E4">
        <v>0.87</v>
      </c>
      <c r="F4">
        <v>14.27</v>
      </c>
      <c r="G4">
        <v>-3.56</v>
      </c>
      <c r="H4">
        <f>Table1[[#This Row],[DH baixo]]-Table1[[#This Row],[DH cima]]</f>
        <v>-17.829999999999998</v>
      </c>
      <c r="I4" s="1">
        <v>1.3574900000000001</v>
      </c>
      <c r="J4" s="1">
        <v>1.76</v>
      </c>
      <c r="K4" s="1">
        <v>74.72</v>
      </c>
      <c r="L4" s="1">
        <v>2.6053199999999999</v>
      </c>
      <c r="M4">
        <f>VLOOKUP(Table1[[#This Row],[Aditivo]],$O$1:$P$6,2,FALSE)</f>
        <v>2</v>
      </c>
      <c r="O4" t="s">
        <v>9</v>
      </c>
      <c r="P4">
        <v>6</v>
      </c>
    </row>
    <row r="5" spans="2:16" x14ac:dyDescent="0.25">
      <c r="B5" t="s">
        <v>0</v>
      </c>
      <c r="C5">
        <v>30</v>
      </c>
      <c r="D5" t="str">
        <f>Table1[[#This Row],[Aditivo]]&amp;" "&amp;Table1[[#This Row],[% massa]]</f>
        <v>Glicerina 30</v>
      </c>
      <c r="E5">
        <v>1.125</v>
      </c>
      <c r="F5">
        <v>17.649999999999999</v>
      </c>
      <c r="G5">
        <v>-7.0999999999999994E-2</v>
      </c>
      <c r="H5">
        <f>Table1[[#This Row],[DH baixo]]-Table1[[#This Row],[DH cima]]</f>
        <v>-17.721</v>
      </c>
      <c r="I5" s="1">
        <v>1.3707</v>
      </c>
      <c r="J5" s="1">
        <v>2.5</v>
      </c>
      <c r="K5" s="1">
        <v>71.77</v>
      </c>
      <c r="L5" s="1">
        <v>2.5064199999999999</v>
      </c>
      <c r="M5">
        <f>VLOOKUP(Table1[[#This Row],[Aditivo]],$O$1:$P$6,2,FALSE)</f>
        <v>2</v>
      </c>
      <c r="O5" s="3" t="s">
        <v>16</v>
      </c>
      <c r="P5">
        <v>5</v>
      </c>
    </row>
    <row r="6" spans="2:16" x14ac:dyDescent="0.25">
      <c r="B6" t="s">
        <v>0</v>
      </c>
      <c r="C6">
        <v>40</v>
      </c>
      <c r="D6" t="str">
        <f>Table1[[#This Row],[Aditivo]]&amp;" "&amp;Table1[[#This Row],[% massa]]</f>
        <v>Glicerina 40</v>
      </c>
      <c r="E6">
        <v>1.4450000000000001</v>
      </c>
      <c r="F6">
        <v>20.03</v>
      </c>
      <c r="G6">
        <v>2.5299999999999998</v>
      </c>
      <c r="H6">
        <f>Table1[[#This Row],[DH baixo]]-Table1[[#This Row],[DH cima]]</f>
        <v>-17.5</v>
      </c>
      <c r="I6" s="1">
        <v>1.3841300000000001</v>
      </c>
      <c r="J6" s="1">
        <v>3.72</v>
      </c>
      <c r="K6" s="1">
        <v>68.760000000000005</v>
      </c>
      <c r="L6" s="1">
        <v>2.4075199999999999</v>
      </c>
      <c r="M6">
        <f>VLOOKUP(Table1[[#This Row],[Aditivo]],$O$1:$P$6,2,FALSE)</f>
        <v>2</v>
      </c>
      <c r="O6" t="s">
        <v>17</v>
      </c>
      <c r="P6">
        <v>1</v>
      </c>
    </row>
    <row r="7" spans="2:16" x14ac:dyDescent="0.25">
      <c r="B7" t="s">
        <v>0</v>
      </c>
      <c r="C7">
        <v>50</v>
      </c>
      <c r="D7" t="str">
        <f>Table1[[#This Row],[Aditivo]]&amp;" "&amp;Table1[[#This Row],[% massa]]</f>
        <v>Glicerina 50</v>
      </c>
      <c r="E7">
        <v>2.5089999999999999</v>
      </c>
      <c r="F7">
        <v>20.48</v>
      </c>
      <c r="G7">
        <v>7.16</v>
      </c>
      <c r="H7">
        <f>Table1[[#This Row],[DH baixo]]-Table1[[#This Row],[DH cima]]</f>
        <v>-13.32</v>
      </c>
      <c r="I7" s="1">
        <v>1.3980900000000001</v>
      </c>
      <c r="J7" s="1">
        <v>6</v>
      </c>
      <c r="K7" s="1">
        <v>65.63</v>
      </c>
      <c r="L7" s="1">
        <v>2.3086199999999999</v>
      </c>
      <c r="M7">
        <f>VLOOKUP(Table1[[#This Row],[Aditivo]],$O$1:$P$6,2,FALSE)</f>
        <v>2</v>
      </c>
    </row>
    <row r="8" spans="2:16" x14ac:dyDescent="0.25">
      <c r="B8" t="s">
        <v>0</v>
      </c>
      <c r="C8">
        <v>60</v>
      </c>
      <c r="D8" t="str">
        <f>Table1[[#This Row],[Aditivo]]&amp;" "&amp;Table1[[#This Row],[% massa]]</f>
        <v>Glicerina 60</v>
      </c>
      <c r="E8">
        <v>4.01</v>
      </c>
      <c r="F8">
        <v>18.78</v>
      </c>
      <c r="G8">
        <v>8.9600000000000009</v>
      </c>
      <c r="H8">
        <f>Table1[[#This Row],[DH baixo]]-Table1[[#This Row],[DH cima]]</f>
        <v>-9.82</v>
      </c>
      <c r="I8" s="1">
        <v>1.41299</v>
      </c>
      <c r="J8" s="1">
        <v>10.8</v>
      </c>
      <c r="K8" s="1">
        <v>62.03</v>
      </c>
      <c r="L8" s="1">
        <v>2.2097199999999999</v>
      </c>
      <c r="M8">
        <f>VLOOKUP(Table1[[#This Row],[Aditivo]],$O$1:$P$6,2,FALSE)</f>
        <v>2</v>
      </c>
    </row>
    <row r="9" spans="2:16" x14ac:dyDescent="0.25">
      <c r="B9" t="s">
        <v>5</v>
      </c>
      <c r="C9">
        <v>10</v>
      </c>
      <c r="D9" t="str">
        <f>Table1[[#This Row],[Aditivo]]&amp;" "&amp;Table1[[#This Row],[% massa]]</f>
        <v>Sacarose 10</v>
      </c>
      <c r="E9">
        <v>0.61</v>
      </c>
      <c r="F9">
        <v>3.47</v>
      </c>
      <c r="G9">
        <v>-9.2899999999999991</v>
      </c>
      <c r="H9">
        <f>Table1[[#This Row],[DH baixo]]-Table1[[#This Row],[DH cima]]</f>
        <v>-12.76</v>
      </c>
      <c r="I9" s="1">
        <v>1.3478000000000001</v>
      </c>
      <c r="J9" s="1">
        <v>1.3360000000000001</v>
      </c>
      <c r="K9" s="1">
        <v>78.040000000000006</v>
      </c>
      <c r="L9" s="1">
        <v>2.7651950599999999</v>
      </c>
      <c r="M9">
        <f>VLOOKUP(Table1[[#This Row],[Aditivo]],$O$1:$P$6,2,FALSE)</f>
        <v>3</v>
      </c>
    </row>
    <row r="10" spans="2:16" x14ac:dyDescent="0.25">
      <c r="B10" t="s">
        <v>5</v>
      </c>
      <c r="C10">
        <v>20</v>
      </c>
      <c r="D10" t="str">
        <f>Table1[[#This Row],[Aditivo]]&amp;" "&amp;Table1[[#This Row],[% massa]]</f>
        <v>Sacarose 20</v>
      </c>
      <c r="E10">
        <v>0.67</v>
      </c>
      <c r="F10">
        <v>5.7</v>
      </c>
      <c r="G10">
        <v>-5.9</v>
      </c>
      <c r="H10">
        <f>Table1[[#This Row],[DH baixo]]-Table1[[#This Row],[DH cima]]</f>
        <v>-11.600000000000001</v>
      </c>
      <c r="I10" s="1">
        <v>1.3638999999999999</v>
      </c>
      <c r="J10" s="1">
        <v>1.9450000000000001</v>
      </c>
      <c r="K10" s="1">
        <v>75.45</v>
      </c>
      <c r="L10" s="1">
        <v>2.7667401200000001</v>
      </c>
      <c r="M10">
        <f>VLOOKUP(Table1[[#This Row],[Aditivo]],$O$1:$P$6,2,FALSE)</f>
        <v>3</v>
      </c>
    </row>
    <row r="11" spans="2:16" x14ac:dyDescent="0.25">
      <c r="B11" t="s">
        <v>5</v>
      </c>
      <c r="C11">
        <v>30</v>
      </c>
      <c r="D11" t="str">
        <f>Table1[[#This Row],[Aditivo]]&amp;" "&amp;Table1[[#This Row],[% massa]]</f>
        <v>Sacarose 30</v>
      </c>
      <c r="E11">
        <v>0.63</v>
      </c>
      <c r="F11">
        <v>9.08</v>
      </c>
      <c r="G11">
        <v>-1.84</v>
      </c>
      <c r="H11">
        <f>Table1[[#This Row],[DH baixo]]-Table1[[#This Row],[DH cima]]</f>
        <v>-10.92</v>
      </c>
      <c r="I11" s="1">
        <v>1.3812</v>
      </c>
      <c r="J11" s="1">
        <v>3.1869999999999998</v>
      </c>
      <c r="K11" s="1">
        <v>72.64</v>
      </c>
      <c r="L11" s="1">
        <v>2.7682851799999999</v>
      </c>
      <c r="M11">
        <f>VLOOKUP(Table1[[#This Row],[Aditivo]],$O$1:$P$6,2,FALSE)</f>
        <v>3</v>
      </c>
    </row>
    <row r="12" spans="2:16" x14ac:dyDescent="0.25">
      <c r="B12" t="s">
        <v>5</v>
      </c>
      <c r="C12">
        <v>40</v>
      </c>
      <c r="D12" t="str">
        <f>Table1[[#This Row],[Aditivo]]&amp;" "&amp;Table1[[#This Row],[% massa]]</f>
        <v>Sacarose 40</v>
      </c>
      <c r="E12">
        <v>0.66</v>
      </c>
      <c r="F12">
        <v>12.18</v>
      </c>
      <c r="G12">
        <v>2.79</v>
      </c>
      <c r="H12">
        <f>Table1[[#This Row],[DH baixo]]-Table1[[#This Row],[DH cima]]</f>
        <v>-9.39</v>
      </c>
      <c r="I12" s="1">
        <v>1.3998999999999999</v>
      </c>
      <c r="J12" s="1">
        <v>6.1619999999999999</v>
      </c>
      <c r="K12" s="1">
        <v>69.45</v>
      </c>
      <c r="L12" s="1">
        <v>2.7698302400000001</v>
      </c>
      <c r="M12">
        <f>VLOOKUP(Table1[[#This Row],[Aditivo]],$O$1:$P$6,2,FALSE)</f>
        <v>3</v>
      </c>
    </row>
    <row r="13" spans="2:16" x14ac:dyDescent="0.25">
      <c r="B13" t="s">
        <v>5</v>
      </c>
      <c r="C13">
        <v>50</v>
      </c>
      <c r="D13" t="str">
        <f>Table1[[#This Row],[Aditivo]]&amp;" "&amp;Table1[[#This Row],[% massa]]</f>
        <v>Sacarose 50</v>
      </c>
      <c r="E13">
        <v>0.56000000000000005</v>
      </c>
      <c r="F13">
        <v>14.7</v>
      </c>
      <c r="G13">
        <v>3.28</v>
      </c>
      <c r="H13">
        <f>Table1[[#This Row],[DH baixo]]-Table1[[#This Row],[DH cima]]</f>
        <v>-11.42</v>
      </c>
      <c r="I13" s="1">
        <v>1.4200999999999999</v>
      </c>
      <c r="J13" s="1">
        <v>15.430999999999999</v>
      </c>
      <c r="K13" s="1">
        <v>65.88</v>
      </c>
      <c r="L13" s="1">
        <v>2.7713752999999999</v>
      </c>
      <c r="M13">
        <f>VLOOKUP(Table1[[#This Row],[Aditivo]],$O$1:$P$6,2,FALSE)</f>
        <v>3</v>
      </c>
    </row>
    <row r="14" spans="2:16" x14ac:dyDescent="0.25">
      <c r="B14" t="s">
        <v>16</v>
      </c>
      <c r="C14">
        <v>5</v>
      </c>
      <c r="D14" t="str">
        <f>Table1[[#This Row],[Aditivo]]&amp;" "&amp;Table1[[#This Row],[% massa]]</f>
        <v>1,3BD 5</v>
      </c>
      <c r="E14">
        <v>0.55600000000000005</v>
      </c>
      <c r="F14">
        <v>6.65</v>
      </c>
      <c r="G14">
        <v>-8.1</v>
      </c>
      <c r="H14">
        <f>Table1[[#This Row],[DH baixo]]-Table1[[#This Row],[DH cima]]</f>
        <v>-14.75</v>
      </c>
      <c r="I14" s="1">
        <v>1.33988</v>
      </c>
      <c r="J14" s="1">
        <v>1.1036265000000001</v>
      </c>
      <c r="K14" s="1">
        <v>76.949073999999996</v>
      </c>
      <c r="L14" s="1">
        <v>2.3467600000000002</v>
      </c>
      <c r="M14">
        <f>VLOOKUP(Table1[[#This Row],[Aditivo]],$O$1:$P$6,2,FALSE)</f>
        <v>5</v>
      </c>
    </row>
    <row r="15" spans="2:16" x14ac:dyDescent="0.25">
      <c r="B15" t="s">
        <v>16</v>
      </c>
      <c r="C15">
        <v>15</v>
      </c>
      <c r="D15" t="str">
        <f>Table1[[#This Row],[Aditivo]]&amp;" "&amp;Table1[[#This Row],[% massa]]</f>
        <v>1,3BD 15</v>
      </c>
      <c r="E15">
        <v>2.2000000000000002</v>
      </c>
      <c r="F15">
        <v>8.7089999999999996</v>
      </c>
      <c r="G15">
        <v>0.36799999999999999</v>
      </c>
      <c r="H15">
        <f>Table1[[#This Row],[DH baixo]]-Table1[[#This Row],[DH cima]]</f>
        <v>-8.3409999999999993</v>
      </c>
      <c r="I15" s="1">
        <v>1.35118</v>
      </c>
      <c r="J15" s="1">
        <v>2.0348394999999999</v>
      </c>
      <c r="K15" s="1">
        <v>71.937302000000003</v>
      </c>
      <c r="L15" s="1">
        <v>2.11896</v>
      </c>
      <c r="M15">
        <f>VLOOKUP(Table1[[#This Row],[Aditivo]],$O$1:$P$6,2,FALSE)</f>
        <v>5</v>
      </c>
    </row>
    <row r="16" spans="2:16" x14ac:dyDescent="0.25">
      <c r="B16" t="s">
        <v>16</v>
      </c>
      <c r="C16">
        <v>25</v>
      </c>
      <c r="D16" t="str">
        <f>Table1[[#This Row],[Aditivo]]&amp;" "&amp;Table1[[#This Row],[% massa]]</f>
        <v>1,3BD 25</v>
      </c>
      <c r="E16">
        <v>3.9140000000000001</v>
      </c>
      <c r="F16">
        <v>14.263</v>
      </c>
      <c r="G16">
        <v>4.1440000000000001</v>
      </c>
      <c r="H16">
        <f>Table1[[#This Row],[DH baixo]]-Table1[[#This Row],[DH cima]]</f>
        <v>-10.119</v>
      </c>
      <c r="I16" s="1">
        <v>1.3624799999999999</v>
      </c>
      <c r="J16" s="1">
        <v>2.9660525</v>
      </c>
      <c r="K16" s="1">
        <v>66.925529999999995</v>
      </c>
      <c r="L16" s="1">
        <v>1.89116</v>
      </c>
      <c r="M16">
        <f>VLOOKUP(Table1[[#This Row],[Aditivo]],$O$1:$P$6,2,FALSE)</f>
        <v>5</v>
      </c>
    </row>
    <row r="17" spans="2:13" x14ac:dyDescent="0.25">
      <c r="B17" t="s">
        <v>9</v>
      </c>
      <c r="C17">
        <v>5</v>
      </c>
      <c r="D17" t="str">
        <f>Table1[[#This Row],[Aditivo]]&amp;" "&amp;Table1[[#This Row],[% massa]]</f>
        <v>DMSO 5</v>
      </c>
      <c r="E17">
        <v>0.68</v>
      </c>
      <c r="F17">
        <v>6.1239999999999997</v>
      </c>
      <c r="G17">
        <v>-4.0019999999999998</v>
      </c>
      <c r="H17">
        <f>Table1[[#This Row],[DH baixo]]-Table1[[#This Row],[DH cima]]</f>
        <v>-10.125999999999999</v>
      </c>
      <c r="I17" s="1">
        <v>1.339</v>
      </c>
      <c r="J17" s="1">
        <v>0.96</v>
      </c>
      <c r="K17" s="1">
        <v>78.02</v>
      </c>
      <c r="L17" s="1">
        <v>2.6083599999999998</v>
      </c>
      <c r="M17">
        <f>VLOOKUP(Table1[[#This Row],[Aditivo]],$O$1:$P$6,2,FALSE)</f>
        <v>6</v>
      </c>
    </row>
    <row r="18" spans="2:13" x14ac:dyDescent="0.25">
      <c r="B18" t="s">
        <v>9</v>
      </c>
      <c r="C18">
        <v>15</v>
      </c>
      <c r="D18" t="str">
        <f>Table1[[#This Row],[Aditivo]]&amp;" "&amp;Table1[[#This Row],[% massa]]</f>
        <v>DMSO 15</v>
      </c>
      <c r="E18">
        <v>1.444</v>
      </c>
      <c r="F18">
        <v>11.816000000000001</v>
      </c>
      <c r="G18">
        <v>-2.5600000000000001E-2</v>
      </c>
      <c r="H18">
        <f>Table1[[#This Row],[DH baixo]]-Table1[[#This Row],[DH cima]]</f>
        <v>-11.841600000000001</v>
      </c>
      <c r="I18" s="1">
        <v>1.3527</v>
      </c>
      <c r="J18" s="1">
        <v>1.18</v>
      </c>
      <c r="K18" s="1">
        <v>77.48</v>
      </c>
      <c r="L18" s="1">
        <v>2.4546600000000001</v>
      </c>
      <c r="M18">
        <f>VLOOKUP(Table1[[#This Row],[Aditivo]],$O$1:$P$6,2,FALSE)</f>
        <v>6</v>
      </c>
    </row>
    <row r="19" spans="2:13" x14ac:dyDescent="0.25">
      <c r="B19" t="s">
        <v>9</v>
      </c>
      <c r="C19">
        <v>25</v>
      </c>
      <c r="D19" t="str">
        <f>Table1[[#This Row],[Aditivo]]&amp;" "&amp;Table1[[#This Row],[% massa]]</f>
        <v>DMSO 25</v>
      </c>
      <c r="E19">
        <v>3.024</v>
      </c>
      <c r="F19">
        <v>14.263</v>
      </c>
      <c r="G19">
        <v>4.4744999999999999</v>
      </c>
      <c r="H19">
        <f>Table1[[#This Row],[DH baixo]]-Table1[[#This Row],[DH cima]]</f>
        <v>-9.7884999999999991</v>
      </c>
      <c r="I19" s="1">
        <v>1.3676999999999999</v>
      </c>
      <c r="J19" s="1">
        <v>1.5</v>
      </c>
      <c r="K19" s="1">
        <v>76.930000000000007</v>
      </c>
      <c r="L19" s="1">
        <v>2.3009599999999999</v>
      </c>
      <c r="M19">
        <f>VLOOKUP(Table1[[#This Row],[Aditivo]],$O$1:$P$6,2,FALSE)</f>
        <v>6</v>
      </c>
    </row>
    <row r="20" spans="2:13" x14ac:dyDescent="0.25">
      <c r="B20" t="s">
        <v>8</v>
      </c>
      <c r="C20">
        <v>1</v>
      </c>
      <c r="D20" t="str">
        <f>Table1[[#This Row],[Aditivo]]&amp;" "&amp;Table1[[#This Row],[% massa]]</f>
        <v>Ureia 1</v>
      </c>
      <c r="E20">
        <v>0.71</v>
      </c>
      <c r="F20">
        <v>8.7899999999999991</v>
      </c>
      <c r="G20">
        <v>-6.03</v>
      </c>
      <c r="H20">
        <f>Table1[[#This Row],[DH baixo]]-Table1[[#This Row],[DH cima]]</f>
        <v>-14.82</v>
      </c>
      <c r="I20">
        <v>1.3325</v>
      </c>
      <c r="J20">
        <v>1.01</v>
      </c>
      <c r="K20">
        <v>81.182000000000002</v>
      </c>
      <c r="L20" s="2">
        <v>2.71</v>
      </c>
      <c r="M20">
        <f>VLOOKUP(Table1[[#This Row],[Aditivo]],$O$1:$P$6,2,FALSE)</f>
        <v>4</v>
      </c>
    </row>
    <row r="21" spans="2:13" x14ac:dyDescent="0.25">
      <c r="B21" t="s">
        <v>8</v>
      </c>
      <c r="C21">
        <v>5</v>
      </c>
      <c r="D21" t="str">
        <f>Table1[[#This Row],[Aditivo]]&amp;" "&amp;Table1[[#This Row],[% massa]]</f>
        <v>Ureia 5</v>
      </c>
      <c r="E21">
        <v>0.85</v>
      </c>
      <c r="F21">
        <v>9.0500000000000007</v>
      </c>
      <c r="G21">
        <v>-4.68</v>
      </c>
      <c r="H21">
        <f>Table1[[#This Row],[DH baixo]]-Table1[[#This Row],[DH cima]]</f>
        <v>-13.73</v>
      </c>
      <c r="I21" s="1">
        <v>1.3401000000000001</v>
      </c>
      <c r="J21" s="1">
        <v>1.0329999999999999</v>
      </c>
      <c r="K21" s="1">
        <v>82.895020000000002</v>
      </c>
      <c r="L21" s="1">
        <v>2.72648</v>
      </c>
      <c r="M21">
        <f>VLOOKUP(Table1[[#This Row],[Aditivo]],$O$1:$P$6,2,FALSE)</f>
        <v>4</v>
      </c>
    </row>
    <row r="22" spans="2:13" x14ac:dyDescent="0.25">
      <c r="B22" t="s">
        <v>8</v>
      </c>
      <c r="C22">
        <v>15</v>
      </c>
      <c r="D22" t="str">
        <f>Table1[[#This Row],[Aditivo]]&amp;" "&amp;Table1[[#This Row],[% massa]]</f>
        <v>Ureia 15</v>
      </c>
      <c r="E22">
        <v>1.5369999999999999</v>
      </c>
      <c r="F22">
        <v>9.9649999999999999</v>
      </c>
      <c r="G22">
        <v>3.7100000000000001E-2</v>
      </c>
      <c r="H22">
        <f>Table1[[#This Row],[DH baixo]]-Table1[[#This Row],[DH cima]]</f>
        <v>-9.9278999999999993</v>
      </c>
      <c r="I22" s="1">
        <v>1.3552500000000001</v>
      </c>
      <c r="J22" s="1">
        <v>1.1194999999999999</v>
      </c>
      <c r="K22" s="1">
        <v>87.177620000000005</v>
      </c>
      <c r="L22" s="1">
        <v>2.69998</v>
      </c>
      <c r="M22">
        <f>VLOOKUP(Table1[[#This Row],[Aditivo]],$O$1:$P$6,2,FALSE)</f>
        <v>4</v>
      </c>
    </row>
    <row r="23" spans="2:13" x14ac:dyDescent="0.25">
      <c r="B23" t="s">
        <v>8</v>
      </c>
      <c r="C23">
        <v>20</v>
      </c>
      <c r="D23" t="str">
        <f>Table1[[#This Row],[Aditivo]]&amp;" "&amp;Table1[[#This Row],[% massa]]</f>
        <v>Ureia 20</v>
      </c>
      <c r="E23">
        <v>2.08</v>
      </c>
      <c r="F23">
        <v>8.7970000000000006</v>
      </c>
      <c r="G23">
        <v>0.22070000000000001</v>
      </c>
      <c r="H23">
        <f>Table1[[#This Row],[DH baixo]]-Table1[[#This Row],[DH cima]]</f>
        <v>-8.5762999999999998</v>
      </c>
      <c r="I23" s="1">
        <v>1.3629</v>
      </c>
      <c r="J23" s="1">
        <v>1.1779999999999999</v>
      </c>
      <c r="K23" s="1">
        <v>89.318920000000006</v>
      </c>
      <c r="L23" s="1">
        <v>2.6867299999999998</v>
      </c>
      <c r="M23">
        <f>VLOOKUP(Table1[[#This Row],[Aditivo]],$O$1:$P$6,2,FALSE)</f>
        <v>4</v>
      </c>
    </row>
    <row r="24" spans="2:13" x14ac:dyDescent="0.25">
      <c r="B24" t="s">
        <v>8</v>
      </c>
      <c r="C24">
        <v>25</v>
      </c>
      <c r="D24" t="str">
        <f>Table1[[#This Row],[Aditivo]]&amp;" "&amp;Table1[[#This Row],[% massa]]</f>
        <v>Ureia 25</v>
      </c>
      <c r="E24">
        <v>2.9239999999999999</v>
      </c>
      <c r="F24">
        <v>8.6129999999999995</v>
      </c>
      <c r="G24">
        <v>1.444</v>
      </c>
      <c r="H24">
        <f>Table1[[#This Row],[DH baixo]]-Table1[[#This Row],[DH cima]]</f>
        <v>-7.1689999999999996</v>
      </c>
      <c r="I24" s="1">
        <v>1.3707</v>
      </c>
      <c r="J24" s="1">
        <v>1.2524999999999999</v>
      </c>
      <c r="K24" s="1">
        <v>91.460220000000007</v>
      </c>
      <c r="L24" s="1">
        <v>2.6734800000000001</v>
      </c>
      <c r="M24">
        <f>VLOOKUP(Table1[[#This Row],[Aditivo]],$O$1:$P$6,2,FALSE)</f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e H y + T L 2 A S v 6 n A A A A + A A A A B I A H A B D b 2 5 m a W c v U G F j a 2 F n Z S 5 4 b W w g o h g A K K A U A A A A A A A A A A A A A A A A A A A A A A A A A A A A h Y / R C o I w G I V f R X b v N l e Y y O + E u k 2 I g u h 2 6 N K R T n G z + W 5 d 9 E i 9 Q k J Z 3 Q X n 5 h y + i + 8 8 b n d I x 6 b 2 r r I 3 q t U J C j B F n t R 5 W y h d J m i w Z z 9 C K Y e d y C + i l N 4 E a x O P p k h Q Z W 0 X E + K c w 2 6 B 2 7 4 k j N K A n L L t I a 9 k I 9 A H V v 9 h X 2 l j h c 4 l 4 n B 8 y X C G l 6 s p Y Y h Z F A C Z Z 8 i U / i J s M s Y U y M 8 I m 6 G 2 Q y 9 5 Z / 3 1 H s h c g b x f 8 C d Q S w M E F A A C A A g A e H y +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h 8 v k x H e b i 2 g w E A A J Q C A A A T A B w A R m 9 y b X V s Y X M v U 2 V j d G l v b j E u b S C i G A A o o B Q A A A A A A A A A A A A A A A A A A A A A A A A A A A B t U c F q G z E Q v R v 8 D 8 O W w h q 2 6 / j Q E m r 2 4 G r T m J Y E B 2 9 7 y Y a i S B N H V N K E k d Y 0 h H x C v 6 K H k u / w j 0 X J u q S E 1 U W a e Y / 3 3 o w C q m j I w 7 q / Z / P x a D w K 1 5 J R g z g R P + o l V G A x j k e Q z p o 6 V p g 6 I m z L m l T n 0 M f 8 s 7 F Y C v I x F S H P x M f 2 W 0 A O 7 V f J t j 0 m 2 l i E m s 0 W 2 5 q 6 S C w 1 t a u j x V m b D K B p F p / a 3 q l U Y Z t N i v M a r X E m I l f Z P C t A k O 2 c D 9 V h A U d e k T Z + U 3 1 4 f 3 A w K + C s o 4 j r e G u x e n m W p + T x Y l L 0 k d 9 k K y a X M A 1 L l D r l y l L + R l 4 m 4 h 7 Z 9 / N + u g L O 9 / 2 F t W s l r e R Q R e 7 + l x T X 0 m + S Y n N 7 g y 9 y D U s f r o h d n / g J D P m A f 3 F 3 l w l y N x Q i p f l i 4 k H E X / G + g C f A q 7 R H l r u / u z 8 E + V t w U z f 5 R / O d u 0 R + J i q n p u 5 k A E j r i 3 I 5 / f m l d G T f z Q Y Y u 9 9 e m / S P G o H x a m 8 1 w P t u g q J g d I o 9 g I q Y F A z a 3 U N k o + Q A Y y V Z O j g m 1 u R f w f e T 8 c j 4 w X 3 O H w F Q S w E C L Q A U A A I A C A B 4 f L 5 M v Y B K / q c A A A D 4 A A A A E g A A A A A A A A A A A A A A A A A A A A A A Q 2 9 u Z m l n L 1 B h Y 2 t h Z 2 U u e G 1 s U E s B A i 0 A F A A C A A g A e H y + T A / K 6 a u k A A A A 6 Q A A A B M A A A A A A A A A A A A A A A A A 8 w A A A F t D b 2 5 0 Z W 5 0 X 1 R 5 c G V z X S 5 4 b W x Q S w E C L Q A U A A I A C A B 4 f L 5 M R 3 m 4 t o M B A A C U A g A A E w A A A A A A A A A A A A A A A A D k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6 D A A A A A A A A J g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D X 0 R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D b 3 V u d C I g V m F s d W U 9 I m w z M S I g L z 4 8 R W 5 0 c n k g V H l w Z T 0 i R m l s b E V y c m 9 y Q 2 9 1 b n Q i I F Z h b H V l P S J s M C I g L z 4 8 R W 5 0 c n k g V H l w Z T 0 i R m l s b E N v b H V t b l R 5 c G V z I i B W Y W x 1 Z T 0 i c 0 J n V U Z C U V V G Q l F V P S I g L z 4 8 R W 5 0 c n k g V H l w Z T 0 i R m l s b E N v b H V t b k 5 h b W V z I i B W Y W x 1 Z T 0 i c 1 s m c X V v d D t D b 2 1 w b 3 N 0 b y Z x d W 9 0 O y w m c X V v d D t D b 2 5 j Z W 5 0 c m H D p 8 O j b y A o J S B t L 2 0 p J n F 1 b 3 Q 7 L C Z x d W 9 0 O 2 N t Y y 9 t T S Z x d W 9 0 O y w m c X V v d D t E Z W x 0 Y U g v a 0 o u b W 9 s L T E m c X V v d D s s J n F 1 b 3 Q 7 w 4 1 u Z G l j Z S B k Z S B y Z W Z y Y c O n w 6 N v J n F 1 b 3 Q 7 L C Z x d W 9 0 O 1 Z p c 2 N v c 2 l k Y W R l J n F 1 b 3 Q 7 L C Z x d W 9 0 O 0 N 0 Z S B k a W V s w 6 l 0 c m l j Y S Z x d W 9 0 O y w m c X V v d D t Q Y X J h b S B H b 3 J k b 2 4 m c X V v d D t d I i A v P j x F b n R y e S B U e X B l P S J G a W x s R X J y b 3 J D b 2 R l I i B W Y W x 1 Z T 0 i c 1 V u a 2 5 v d 2 4 i I C 8 + P E V u d H J 5 I F R 5 c G U 9 I k Z p b G x M Y X N 0 V X B k Y X R l Z C I g V m F s d W U 9 I m Q y M D E 4 L T A 1 L T M w V D E 4 O j E 5 O j U 0 L j Q 0 O T Q 0 N D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N Q 1 9 E S C 9 D a G F u Z 2 V k I F R 5 c G U u e 0 N v b X B v c 3 R v L D B 9 J n F 1 b 3 Q 7 L C Z x d W 9 0 O 1 N l Y 3 R p b 2 4 x L 0 N N Q 1 9 E S C 9 D a G F u Z 2 V k I F R 5 c G U u e 0 N v b m N l b n R y Y c O n w 6 N v I C g l I G 0 v b S k s M X 0 m c X V v d D s s J n F 1 b 3 Q 7 U 2 V j d G l v b j E v Q 0 1 D X 0 R I L 0 N o Y W 5 n Z W Q g V H l w Z S 5 7 Y 2 1 j L 2 1 N L D J 9 J n F 1 b 3 Q 7 L C Z x d W 9 0 O 1 N l Y 3 R p b 2 4 x L 0 N N Q 1 9 E S C 9 D a G F u Z 2 V k I F R 5 c G U u e 0 R l b H R h S C 9 r S i 5 t b 2 w t M S w z f S Z x d W 9 0 O y w m c X V v d D t T Z W N 0 a W 9 u M S 9 D T U N f R E g v Q 2 h h b m d l Z C B U e X B l L n v D j W 5 k a W N l I G R l I H J l Z n J h w 6 f D o 2 8 s N H 0 m c X V v d D s s J n F 1 b 3 Q 7 U 2 V j d G l v b j E v Q 0 1 D X 0 R I L 0 N o Y W 5 n Z W Q g V H l w Z S 5 7 V m l z Y 2 9 z a W R h Z G U s N X 0 m c X V v d D s s J n F 1 b 3 Q 7 U 2 V j d G l v b j E v Q 0 1 D X 0 R I L 0 N o Y W 5 n Z W Q g V H l w Z S 5 7 Q 3 R l I G R p Z W z D q X R y a W N h L D Z 9 J n F 1 b 3 Q 7 L C Z x d W 9 0 O 1 N l Y 3 R p b 2 4 x L 0 N N Q 1 9 E S C 9 D a G F u Z 2 V k I F R 5 c G U u e 1 B h c m F t I E d v c m R v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D T U N f R E g v Q 2 h h b m d l Z C B U e X B l L n t D b 2 1 w b 3 N 0 b y w w f S Z x d W 9 0 O y w m c X V v d D t T Z W N 0 a W 9 u M S 9 D T U N f R E g v Q 2 h h b m d l Z C B U e X B l L n t D b 2 5 j Z W 5 0 c m H D p 8 O j b y A o J S B t L 2 0 p L D F 9 J n F 1 b 3 Q 7 L C Z x d W 9 0 O 1 N l Y 3 R p b 2 4 x L 0 N N Q 1 9 E S C 9 D a G F u Z 2 V k I F R 5 c G U u e 2 N t Y y 9 t T S w y f S Z x d W 9 0 O y w m c X V v d D t T Z W N 0 a W 9 u M S 9 D T U N f R E g v Q 2 h h b m d l Z C B U e X B l L n t E Z W x 0 Y U g v a 0 o u b W 9 s L T E s M 3 0 m c X V v d D s s J n F 1 b 3 Q 7 U 2 V j d G l v b j E v Q 0 1 D X 0 R I L 0 N o Y W 5 n Z W Q g V H l w Z S 5 7 w 4 1 u Z G l j Z S B k Z S B y Z W Z y Y c O n w 6 N v L D R 9 J n F 1 b 3 Q 7 L C Z x d W 9 0 O 1 N l Y 3 R p b 2 4 x L 0 N N Q 1 9 E S C 9 D a G F u Z 2 V k I F R 5 c G U u e 1 Z p c 2 N v c 2 l k Y W R l L D V 9 J n F 1 b 3 Q 7 L C Z x d W 9 0 O 1 N l Y 3 R p b 2 4 x L 0 N N Q 1 9 E S C 9 D a G F u Z 2 V k I F R 5 c G U u e 0 N 0 Z S B k a W V s w 6 l 0 c m l j Y S w 2 f S Z x d W 9 0 O y w m c X V v d D t T Z W N 0 a W 9 u M S 9 D T U N f R E g v Q 2 h h b m d l Z C B U e X B l L n t Q Y X J h b S B H b 3 J k b 2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N Q 1 9 E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U N f R E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D X 0 R I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2 z a i y h U + 9 K o m O S Q N z 9 z S w A A A A A A g A A A A A A E G Y A A A A B A A A g A A A A e q Z m t E 7 N w 4 Z a a 4 z q V Q G P S 9 s h 9 t O W 7 q 0 T J J B x F 7 t B b B o A A A A A D o A A A A A C A A A g A A A A C g 5 f K B X x l Y S q 4 Z S n z i Y x I n Z b k e w T q I H r l X S q I l L + 9 W d Q A A A A A H a Q M U z V 3 8 H O g a Y 2 O 3 Z J A A 7 4 0 g y g s b k q 9 h t H Z m k O a 4 J g I D 1 d N i P O X T S 8 + p s u 1 W E u f S M c T 5 y C C 4 s r 2 D a 5 e v 2 G c f s J 8 / h I A y r C Z l y 3 y y Y c K d h A A A A A t 3 C q e s e H X R 2 K D n N 0 Y z Q h B q m L F V 2 9 d 1 s l Y U 9 x + t 1 g + G K E x A o e S A 0 e I a u M Z S 5 q F q A b e f W f L Z K 3 5 A j K 7 w E O t m / V L A = = < / D a t a M a s h u p > 
</file>

<file path=customXml/itemProps1.xml><?xml version="1.0" encoding="utf-8"?>
<ds:datastoreItem xmlns:ds="http://schemas.openxmlformats.org/officeDocument/2006/customXml" ds:itemID="{7098C572-8328-467D-A178-B60C1C9D32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2018-05-30T17:59:15Z</dcterms:created>
  <dcterms:modified xsi:type="dcterms:W3CDTF">2018-10-25T18:24:44Z</dcterms:modified>
</cp:coreProperties>
</file>