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gilmore/Desktop/cheme-375/"/>
    </mc:Choice>
  </mc:AlternateContent>
  <xr:revisionPtr revIDLastSave="0" documentId="13_ncr:1_{00FC6FA1-D87E-6549-A687-0B76A41C2D1F}" xr6:coauthVersionLast="45" xr6:coauthVersionMax="45" xr10:uidLastSave="{00000000-0000-0000-0000-000000000000}"/>
  <bookViews>
    <workbookView xWindow="3880" yWindow="1440" windowWidth="27960" windowHeight="17400" activeTab="3" xr2:uid="{9C388556-4B7D-CC4C-9C18-001706809061}"/>
  </bookViews>
  <sheets>
    <sheet name="Problem 1" sheetId="1" r:id="rId1"/>
    <sheet name="Problem 2" sheetId="3" r:id="rId2"/>
    <sheet name="AMZN" sheetId="10" r:id="rId3"/>
    <sheet name="AAPL" sheetId="11" r:id="rId4"/>
    <sheet name="Problem 4" sheetId="7" r:id="rId5"/>
    <sheet name="Functions" sheetId="6" r:id="rId6"/>
  </sheets>
  <definedNames>
    <definedName name="_xlchart.v1.0" hidden="1">AAPL!$J$2:$J$22</definedName>
    <definedName name="_xlchart.v1.1" hidden="1">AAPL!$K$1</definedName>
    <definedName name="_xlchart.v1.10" hidden="1">AAPL!$K$1</definedName>
    <definedName name="_xlchart.v1.11" hidden="1">AAPL!$K$2:$K$22</definedName>
    <definedName name="_xlchart.v1.12" hidden="1">AAPL!$L$1</definedName>
    <definedName name="_xlchart.v1.13" hidden="1">AAPL!$L$2:$L$22</definedName>
    <definedName name="_xlchart.v1.14" hidden="1">AAPL!$M$1</definedName>
    <definedName name="_xlchart.v1.15" hidden="1">AAPL!$M$2:$M$22</definedName>
    <definedName name="_xlchart.v1.16" hidden="1">AAPL!$N$1</definedName>
    <definedName name="_xlchart.v1.17" hidden="1">AAPL!$N$2:$N$22</definedName>
    <definedName name="_xlchart.v1.18" hidden="1">'Problem 4'!$A$2:$A$202</definedName>
    <definedName name="_xlchart.v1.19" hidden="1">'Problem 4'!$D$1</definedName>
    <definedName name="_xlchart.v1.2" hidden="1">AAPL!$K$2:$K$22</definedName>
    <definedName name="_xlchart.v1.20" hidden="1">'Problem 4'!$D$2:$D$202</definedName>
    <definedName name="_xlchart.v1.21" hidden="1">'Problem 4'!$E$1</definedName>
    <definedName name="_xlchart.v1.22" hidden="1">'Problem 4'!$E$2:$E$202</definedName>
    <definedName name="_xlchart.v1.3" hidden="1">AAPL!$L$1</definedName>
    <definedName name="_xlchart.v1.4" hidden="1">AAPL!$L$2:$L$22</definedName>
    <definedName name="_xlchart.v1.5" hidden="1">AAPL!$M$1</definedName>
    <definedName name="_xlchart.v1.6" hidden="1">AAPL!$M$2:$M$22</definedName>
    <definedName name="_xlchart.v1.7" hidden="1">AAPL!$N$1</definedName>
    <definedName name="_xlchart.v1.8" hidden="1">AAPL!$N$2:$N$22</definedName>
    <definedName name="_xlchart.v1.9" hidden="1">AAPL!$J$2:$J$22</definedName>
    <definedName name="tclab" localSheetId="4">'Problem 4'!$A$2:$E$202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1" l="1"/>
  <c r="L3" i="11"/>
  <c r="M3" i="11"/>
  <c r="N3" i="11"/>
  <c r="K4" i="11"/>
  <c r="L4" i="11"/>
  <c r="M4" i="11"/>
  <c r="N4" i="11"/>
  <c r="K5" i="11"/>
  <c r="L5" i="11"/>
  <c r="M5" i="11"/>
  <c r="N5" i="11"/>
  <c r="K6" i="11"/>
  <c r="L6" i="11"/>
  <c r="M6" i="11"/>
  <c r="N6" i="11"/>
  <c r="K7" i="11"/>
  <c r="L7" i="11"/>
  <c r="M7" i="11"/>
  <c r="N7" i="11"/>
  <c r="K8" i="11"/>
  <c r="L8" i="11"/>
  <c r="M8" i="11"/>
  <c r="N8" i="11"/>
  <c r="K9" i="11"/>
  <c r="L9" i="11"/>
  <c r="M9" i="11"/>
  <c r="N9" i="11"/>
  <c r="K10" i="11"/>
  <c r="L10" i="11"/>
  <c r="M10" i="11"/>
  <c r="N10" i="11"/>
  <c r="K11" i="11"/>
  <c r="L11" i="11"/>
  <c r="M11" i="11"/>
  <c r="N11" i="11"/>
  <c r="K12" i="11"/>
  <c r="L12" i="11"/>
  <c r="M12" i="11"/>
  <c r="N12" i="11"/>
  <c r="K13" i="11"/>
  <c r="L13" i="11"/>
  <c r="M13" i="11"/>
  <c r="N13" i="11"/>
  <c r="K14" i="11"/>
  <c r="L14" i="11"/>
  <c r="M14" i="11"/>
  <c r="N14" i="11"/>
  <c r="K15" i="11"/>
  <c r="L15" i="11"/>
  <c r="M15" i="11"/>
  <c r="N15" i="11"/>
  <c r="K16" i="11"/>
  <c r="L16" i="11"/>
  <c r="M16" i="11"/>
  <c r="N16" i="11"/>
  <c r="K17" i="11"/>
  <c r="L17" i="11"/>
  <c r="M17" i="11"/>
  <c r="N17" i="11"/>
  <c r="K18" i="11"/>
  <c r="L18" i="11"/>
  <c r="M18" i="11"/>
  <c r="N18" i="11"/>
  <c r="K19" i="11"/>
  <c r="L19" i="11"/>
  <c r="M19" i="11"/>
  <c r="N19" i="11"/>
  <c r="K20" i="11"/>
  <c r="L20" i="11"/>
  <c r="M20" i="11"/>
  <c r="N20" i="11"/>
  <c r="K21" i="11"/>
  <c r="L21" i="11"/>
  <c r="M21" i="11"/>
  <c r="N21" i="11"/>
  <c r="K22" i="11"/>
  <c r="L22" i="11"/>
  <c r="M22" i="11"/>
  <c r="N22" i="11"/>
  <c r="L2" i="11"/>
  <c r="M2" i="11"/>
  <c r="N2" i="11"/>
  <c r="K2" i="11"/>
  <c r="A27" i="11"/>
  <c r="E27" i="11"/>
  <c r="D27" i="11"/>
  <c r="C27" i="11"/>
  <c r="B27" i="11"/>
  <c r="K3" i="10"/>
  <c r="L3" i="10"/>
  <c r="M3" i="10"/>
  <c r="N3" i="10"/>
  <c r="K4" i="10"/>
  <c r="L4" i="10"/>
  <c r="M4" i="10"/>
  <c r="N4" i="10"/>
  <c r="K5" i="10"/>
  <c r="L5" i="10"/>
  <c r="M5" i="10"/>
  <c r="N5" i="10"/>
  <c r="K6" i="10"/>
  <c r="L6" i="10"/>
  <c r="M6" i="10"/>
  <c r="N6" i="10"/>
  <c r="K7" i="10"/>
  <c r="L7" i="10"/>
  <c r="M7" i="10"/>
  <c r="N7" i="10"/>
  <c r="K8" i="10"/>
  <c r="L8" i="10"/>
  <c r="M8" i="10"/>
  <c r="N8" i="10"/>
  <c r="K9" i="10"/>
  <c r="L9" i="10"/>
  <c r="M9" i="10"/>
  <c r="N9" i="10"/>
  <c r="K10" i="10"/>
  <c r="L10" i="10"/>
  <c r="M10" i="10"/>
  <c r="N10" i="10"/>
  <c r="K11" i="10"/>
  <c r="L11" i="10"/>
  <c r="M11" i="10"/>
  <c r="N11" i="10"/>
  <c r="K12" i="10"/>
  <c r="L12" i="10"/>
  <c r="M12" i="10"/>
  <c r="N12" i="10"/>
  <c r="K13" i="10"/>
  <c r="L13" i="10"/>
  <c r="M13" i="10"/>
  <c r="N13" i="10"/>
  <c r="K14" i="10"/>
  <c r="L14" i="10"/>
  <c r="M14" i="10"/>
  <c r="N14" i="10"/>
  <c r="K15" i="10"/>
  <c r="L15" i="10"/>
  <c r="M15" i="10"/>
  <c r="N15" i="10"/>
  <c r="K16" i="10"/>
  <c r="L16" i="10"/>
  <c r="M16" i="10"/>
  <c r="N16" i="10"/>
  <c r="K17" i="10"/>
  <c r="L17" i="10"/>
  <c r="M17" i="10"/>
  <c r="N17" i="10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L2" i="10"/>
  <c r="M2" i="10"/>
  <c r="N2" i="10"/>
  <c r="K2" i="10"/>
  <c r="E27" i="10"/>
  <c r="D27" i="10"/>
  <c r="C27" i="10"/>
  <c r="B27" i="10"/>
  <c r="A27" i="10"/>
  <c r="G8" i="6"/>
  <c r="A12" i="3" l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11" i="3"/>
  <c r="F3" i="3" l="1"/>
  <c r="C8" i="3"/>
  <c r="D7" i="3"/>
  <c r="D8" i="3" s="1"/>
  <c r="G11" i="6"/>
  <c r="G13" i="6"/>
  <c r="G12" i="6"/>
  <c r="G10" i="6"/>
  <c r="G9" i="6"/>
  <c r="G7" i="6"/>
  <c r="A3" i="3"/>
  <c r="C3" i="3" s="1"/>
  <c r="F10" i="1"/>
  <c r="H5" i="1"/>
  <c r="G5" i="1"/>
  <c r="C10" i="1" s="1"/>
  <c r="B10" i="1" l="1"/>
  <c r="D10" i="1" s="1"/>
  <c r="E10" i="1" s="1"/>
  <c r="G10" i="1" s="1"/>
  <c r="D10" i="3"/>
  <c r="D13" i="3"/>
  <c r="D45" i="3"/>
  <c r="C25" i="3"/>
  <c r="C48" i="3"/>
  <c r="D17" i="3"/>
  <c r="D49" i="3"/>
  <c r="C26" i="3"/>
  <c r="C49" i="3"/>
  <c r="D21" i="3"/>
  <c r="D53" i="3"/>
  <c r="C32" i="3"/>
  <c r="C50" i="3"/>
  <c r="D25" i="3"/>
  <c r="D57" i="3"/>
  <c r="C33" i="3"/>
  <c r="C56" i="3"/>
  <c r="D29" i="3"/>
  <c r="C16" i="3"/>
  <c r="C34" i="3"/>
  <c r="C57" i="3"/>
  <c r="D33" i="3"/>
  <c r="C17" i="3"/>
  <c r="C40" i="3"/>
  <c r="C10" i="3"/>
  <c r="D37" i="3"/>
  <c r="D41" i="3"/>
  <c r="C18" i="3"/>
  <c r="C24" i="3"/>
  <c r="C41" i="3"/>
  <c r="C42" i="3"/>
  <c r="C55" i="3"/>
  <c r="C47" i="3"/>
  <c r="C39" i="3"/>
  <c r="C31" i="3"/>
  <c r="C23" i="3"/>
  <c r="C15" i="3"/>
  <c r="D56" i="3"/>
  <c r="D52" i="3"/>
  <c r="D48" i="3"/>
  <c r="D44" i="3"/>
  <c r="D40" i="3"/>
  <c r="D36" i="3"/>
  <c r="D32" i="3"/>
  <c r="D28" i="3"/>
  <c r="D24" i="3"/>
  <c r="D20" i="3"/>
  <c r="D16" i="3"/>
  <c r="D12" i="3"/>
  <c r="C54" i="3"/>
  <c r="C46" i="3"/>
  <c r="C38" i="3"/>
  <c r="C30" i="3"/>
  <c r="C22" i="3"/>
  <c r="C14" i="3"/>
  <c r="C53" i="3"/>
  <c r="C45" i="3"/>
  <c r="C37" i="3"/>
  <c r="C29" i="3"/>
  <c r="C21" i="3"/>
  <c r="C13" i="3"/>
  <c r="D55" i="3"/>
  <c r="D51" i="3"/>
  <c r="D47" i="3"/>
  <c r="D43" i="3"/>
  <c r="D39" i="3"/>
  <c r="D35" i="3"/>
  <c r="D31" i="3"/>
  <c r="D27" i="3"/>
  <c r="D23" i="3"/>
  <c r="D19" i="3"/>
  <c r="D15" i="3"/>
  <c r="D11" i="3"/>
  <c r="C52" i="3"/>
  <c r="C44" i="3"/>
  <c r="C36" i="3"/>
  <c r="C28" i="3"/>
  <c r="C20" i="3"/>
  <c r="C12" i="3"/>
  <c r="C51" i="3"/>
  <c r="C43" i="3"/>
  <c r="C35" i="3"/>
  <c r="C27" i="3"/>
  <c r="C19" i="3"/>
  <c r="C11" i="3"/>
  <c r="D54" i="3"/>
  <c r="D50" i="3"/>
  <c r="D46" i="3"/>
  <c r="D42" i="3"/>
  <c r="D38" i="3"/>
  <c r="D34" i="3"/>
  <c r="D30" i="3"/>
  <c r="D26" i="3"/>
  <c r="D22" i="3"/>
  <c r="D18" i="3"/>
  <c r="D14" i="3"/>
  <c r="E7" i="3"/>
  <c r="F7" i="3" l="1"/>
  <c r="E8" i="3"/>
  <c r="E12" i="3" l="1"/>
  <c r="E28" i="3"/>
  <c r="E16" i="3"/>
  <c r="E20" i="3"/>
  <c r="E24" i="3"/>
  <c r="E32" i="3"/>
  <c r="E36" i="3"/>
  <c r="E13" i="3"/>
  <c r="E29" i="3"/>
  <c r="E41" i="3"/>
  <c r="E52" i="3"/>
  <c r="E48" i="3"/>
  <c r="E17" i="3"/>
  <c r="E33" i="3"/>
  <c r="E44" i="3"/>
  <c r="E45" i="3"/>
  <c r="E56" i="3"/>
  <c r="E40" i="3"/>
  <c r="E21" i="3"/>
  <c r="E37" i="3"/>
  <c r="E57" i="3"/>
  <c r="E49" i="3"/>
  <c r="E53" i="3"/>
  <c r="E25" i="3"/>
  <c r="E51" i="3"/>
  <c r="E19" i="3"/>
  <c r="E54" i="3"/>
  <c r="E22" i="3"/>
  <c r="E31" i="3"/>
  <c r="E14" i="3"/>
  <c r="E34" i="3"/>
  <c r="E43" i="3"/>
  <c r="E11" i="3"/>
  <c r="E46" i="3"/>
  <c r="E55" i="3"/>
  <c r="E23" i="3"/>
  <c r="E26" i="3"/>
  <c r="E35" i="3"/>
  <c r="E38" i="3"/>
  <c r="E39" i="3"/>
  <c r="E42" i="3"/>
  <c r="E47" i="3"/>
  <c r="E15" i="3"/>
  <c r="E50" i="3"/>
  <c r="E18" i="3"/>
  <c r="E10" i="3"/>
  <c r="E27" i="3"/>
  <c r="E30" i="3"/>
  <c r="G7" i="3"/>
  <c r="F8" i="3"/>
  <c r="F56" i="3" l="1"/>
  <c r="F32" i="3"/>
  <c r="F20" i="3"/>
  <c r="F36" i="3"/>
  <c r="F52" i="3"/>
  <c r="F48" i="3"/>
  <c r="F24" i="3"/>
  <c r="F44" i="3"/>
  <c r="F40" i="3"/>
  <c r="F12" i="3"/>
  <c r="F28" i="3"/>
  <c r="F16" i="3"/>
  <c r="F43" i="3"/>
  <c r="F11" i="3"/>
  <c r="F46" i="3"/>
  <c r="F14" i="3"/>
  <c r="F49" i="3"/>
  <c r="F17" i="3"/>
  <c r="F23" i="3"/>
  <c r="F26" i="3"/>
  <c r="F29" i="3"/>
  <c r="F55" i="3"/>
  <c r="F21" i="3"/>
  <c r="F35" i="3"/>
  <c r="F38" i="3"/>
  <c r="F41" i="3"/>
  <c r="F33" i="3"/>
  <c r="F47" i="3"/>
  <c r="F15" i="3"/>
  <c r="F50" i="3"/>
  <c r="F18" i="3"/>
  <c r="F53" i="3"/>
  <c r="F45" i="3"/>
  <c r="F13" i="3"/>
  <c r="F27" i="3"/>
  <c r="F30" i="3"/>
  <c r="F31" i="3"/>
  <c r="F39" i="3"/>
  <c r="F42" i="3"/>
  <c r="F10" i="3"/>
  <c r="F51" i="3"/>
  <c r="F19" i="3"/>
  <c r="F54" i="3"/>
  <c r="F22" i="3"/>
  <c r="F57" i="3"/>
  <c r="F25" i="3"/>
  <c r="F34" i="3"/>
  <c r="F37" i="3"/>
  <c r="H7" i="3"/>
  <c r="G8" i="3"/>
  <c r="G15" i="3" l="1"/>
  <c r="G23" i="3"/>
  <c r="G35" i="3"/>
  <c r="G19" i="3"/>
  <c r="G27" i="3"/>
  <c r="G31" i="3"/>
  <c r="G39" i="3"/>
  <c r="G16" i="3"/>
  <c r="G32" i="3"/>
  <c r="G43" i="3"/>
  <c r="G56" i="3"/>
  <c r="G11" i="3"/>
  <c r="G20" i="3"/>
  <c r="G36" i="3"/>
  <c r="G52" i="3"/>
  <c r="G48" i="3"/>
  <c r="G47" i="3"/>
  <c r="G24" i="3"/>
  <c r="G44" i="3"/>
  <c r="G55" i="3"/>
  <c r="G40" i="3"/>
  <c r="G51" i="3"/>
  <c r="G12" i="3"/>
  <c r="G28" i="3"/>
  <c r="G38" i="3"/>
  <c r="G41" i="3"/>
  <c r="G18" i="3"/>
  <c r="G53" i="3"/>
  <c r="G50" i="3"/>
  <c r="G21" i="3"/>
  <c r="G33" i="3"/>
  <c r="G29" i="3"/>
  <c r="G30" i="3"/>
  <c r="G42" i="3"/>
  <c r="G10" i="3"/>
  <c r="G45" i="3"/>
  <c r="G13" i="3"/>
  <c r="G54" i="3"/>
  <c r="G22" i="3"/>
  <c r="G57" i="3"/>
  <c r="G25" i="3"/>
  <c r="G34" i="3"/>
  <c r="G37" i="3"/>
  <c r="G46" i="3"/>
  <c r="G14" i="3"/>
  <c r="G49" i="3"/>
  <c r="G17" i="3"/>
  <c r="G26" i="3"/>
  <c r="I7" i="3"/>
  <c r="H8" i="3"/>
  <c r="H43" i="3" l="1"/>
  <c r="H23" i="3"/>
  <c r="H39" i="3"/>
  <c r="H19" i="3"/>
  <c r="H47" i="3"/>
  <c r="H35" i="3"/>
  <c r="H11" i="3"/>
  <c r="H27" i="3"/>
  <c r="H15" i="3"/>
  <c r="H31" i="3"/>
  <c r="H55" i="3"/>
  <c r="H51" i="3"/>
  <c r="H30" i="3"/>
  <c r="H33" i="3"/>
  <c r="H36" i="3"/>
  <c r="H42" i="3"/>
  <c r="H10" i="3"/>
  <c r="H45" i="3"/>
  <c r="H13" i="3"/>
  <c r="H48" i="3"/>
  <c r="H16" i="3"/>
  <c r="H28" i="3"/>
  <c r="H32" i="3"/>
  <c r="H12" i="3"/>
  <c r="H53" i="3"/>
  <c r="H21" i="3"/>
  <c r="H54" i="3"/>
  <c r="H22" i="3"/>
  <c r="H57" i="3"/>
  <c r="H25" i="3"/>
  <c r="H52" i="3"/>
  <c r="H34" i="3"/>
  <c r="H37" i="3"/>
  <c r="H40" i="3"/>
  <c r="H50" i="3"/>
  <c r="H24" i="3"/>
  <c r="H46" i="3"/>
  <c r="H14" i="3"/>
  <c r="H49" i="3"/>
  <c r="H17" i="3"/>
  <c r="H20" i="3"/>
  <c r="H56" i="3"/>
  <c r="H26" i="3"/>
  <c r="H29" i="3"/>
  <c r="H18" i="3"/>
  <c r="H38" i="3"/>
  <c r="H41" i="3"/>
  <c r="H44" i="3"/>
  <c r="J7" i="3"/>
  <c r="I8" i="3"/>
  <c r="I18" i="3" l="1"/>
  <c r="I10" i="3"/>
  <c r="I14" i="3"/>
  <c r="I26" i="3"/>
  <c r="I30" i="3"/>
  <c r="I38" i="3"/>
  <c r="I22" i="3"/>
  <c r="I34" i="3"/>
  <c r="I19" i="3"/>
  <c r="I35" i="3"/>
  <c r="I47" i="3"/>
  <c r="I43" i="3"/>
  <c r="I54" i="3"/>
  <c r="I50" i="3"/>
  <c r="I23" i="3"/>
  <c r="I39" i="3"/>
  <c r="I46" i="3"/>
  <c r="I11" i="3"/>
  <c r="I27" i="3"/>
  <c r="I42" i="3"/>
  <c r="I51" i="3"/>
  <c r="I15" i="3"/>
  <c r="I31" i="3"/>
  <c r="I55" i="3"/>
  <c r="I57" i="3"/>
  <c r="I25" i="3"/>
  <c r="I28" i="3"/>
  <c r="I37" i="3"/>
  <c r="I40" i="3"/>
  <c r="I17" i="3"/>
  <c r="I20" i="3"/>
  <c r="I12" i="3"/>
  <c r="I49" i="3"/>
  <c r="I52" i="3"/>
  <c r="I29" i="3"/>
  <c r="I32" i="3"/>
  <c r="I16" i="3"/>
  <c r="I41" i="3"/>
  <c r="I44" i="3"/>
  <c r="I53" i="3"/>
  <c r="I21" i="3"/>
  <c r="I56" i="3"/>
  <c r="I24" i="3"/>
  <c r="I45" i="3"/>
  <c r="I13" i="3"/>
  <c r="I48" i="3"/>
  <c r="I33" i="3"/>
  <c r="I36" i="3"/>
  <c r="K7" i="3"/>
  <c r="J8" i="3"/>
  <c r="J10" i="3" l="1"/>
  <c r="J26" i="3"/>
  <c r="J38" i="3"/>
  <c r="J54" i="3"/>
  <c r="J22" i="3"/>
  <c r="J14" i="3"/>
  <c r="J30" i="3"/>
  <c r="J50" i="3"/>
  <c r="J46" i="3"/>
  <c r="J18" i="3"/>
  <c r="J34" i="3"/>
  <c r="J42" i="3"/>
  <c r="J49" i="3"/>
  <c r="J17" i="3"/>
  <c r="J52" i="3"/>
  <c r="J20" i="3"/>
  <c r="J55" i="3"/>
  <c r="J23" i="3"/>
  <c r="J29" i="3"/>
  <c r="J32" i="3"/>
  <c r="J35" i="3"/>
  <c r="J47" i="3"/>
  <c r="J15" i="3"/>
  <c r="J19" i="3"/>
  <c r="J41" i="3"/>
  <c r="J44" i="3"/>
  <c r="J12" i="3"/>
  <c r="J31" i="3"/>
  <c r="J43" i="3"/>
  <c r="J53" i="3"/>
  <c r="J21" i="3"/>
  <c r="J56" i="3"/>
  <c r="J24" i="3"/>
  <c r="J27" i="3"/>
  <c r="J40" i="3"/>
  <c r="J33" i="3"/>
  <c r="J36" i="3"/>
  <c r="J39" i="3"/>
  <c r="J11" i="3"/>
  <c r="J45" i="3"/>
  <c r="J13" i="3"/>
  <c r="J48" i="3"/>
  <c r="J16" i="3"/>
  <c r="J51" i="3"/>
  <c r="J57" i="3"/>
  <c r="J25" i="3"/>
  <c r="J28" i="3"/>
  <c r="J37" i="3"/>
  <c r="L7" i="3"/>
  <c r="K8" i="3"/>
  <c r="K21" i="3" l="1"/>
  <c r="K13" i="3"/>
  <c r="K17" i="3"/>
  <c r="K33" i="3"/>
  <c r="K25" i="3"/>
  <c r="K29" i="3"/>
  <c r="K37" i="3"/>
  <c r="K22" i="3"/>
  <c r="K38" i="3"/>
  <c r="K45" i="3"/>
  <c r="K10" i="3"/>
  <c r="K41" i="3"/>
  <c r="K26" i="3"/>
  <c r="K54" i="3"/>
  <c r="K14" i="3"/>
  <c r="K30" i="3"/>
  <c r="K50" i="3"/>
  <c r="K49" i="3"/>
  <c r="K46" i="3"/>
  <c r="K57" i="3"/>
  <c r="K18" i="3"/>
  <c r="K34" i="3"/>
  <c r="K42" i="3"/>
  <c r="K53" i="3"/>
  <c r="K44" i="3"/>
  <c r="K12" i="3"/>
  <c r="K47" i="3"/>
  <c r="K15" i="3"/>
  <c r="K56" i="3"/>
  <c r="K24" i="3"/>
  <c r="K27" i="3"/>
  <c r="K39" i="3"/>
  <c r="K36" i="3"/>
  <c r="K35" i="3"/>
  <c r="K48" i="3"/>
  <c r="K16" i="3"/>
  <c r="K51" i="3"/>
  <c r="K19" i="3"/>
  <c r="K32" i="3"/>
  <c r="K28" i="3"/>
  <c r="K31" i="3"/>
  <c r="K40" i="3"/>
  <c r="K43" i="3"/>
  <c r="K11" i="3"/>
  <c r="K52" i="3"/>
  <c r="K20" i="3"/>
  <c r="K55" i="3"/>
  <c r="K23" i="3"/>
  <c r="M7" i="3"/>
  <c r="M8" i="3" s="1"/>
  <c r="L8" i="3"/>
  <c r="L49" i="3" l="1"/>
  <c r="L53" i="3"/>
  <c r="L13" i="3"/>
  <c r="L29" i="3"/>
  <c r="L45" i="3"/>
  <c r="L41" i="3"/>
  <c r="L17" i="3"/>
  <c r="L33" i="3"/>
  <c r="L25" i="3"/>
  <c r="L21" i="3"/>
  <c r="L37" i="3"/>
  <c r="L57" i="3"/>
  <c r="L36" i="3"/>
  <c r="L39" i="3"/>
  <c r="L42" i="3"/>
  <c r="L10" i="3"/>
  <c r="L16" i="3"/>
  <c r="L54" i="3"/>
  <c r="L34" i="3"/>
  <c r="L14" i="3"/>
  <c r="L56" i="3"/>
  <c r="L30" i="3"/>
  <c r="L48" i="3"/>
  <c r="L51" i="3"/>
  <c r="L19" i="3"/>
  <c r="L22" i="3"/>
  <c r="L26" i="3"/>
  <c r="L24" i="3"/>
  <c r="L28" i="3"/>
  <c r="L31" i="3"/>
  <c r="L40" i="3"/>
  <c r="L43" i="3"/>
  <c r="L11" i="3"/>
  <c r="L46" i="3"/>
  <c r="L52" i="3"/>
  <c r="L20" i="3"/>
  <c r="L55" i="3"/>
  <c r="L23" i="3"/>
  <c r="L38" i="3"/>
  <c r="L18" i="3"/>
  <c r="L32" i="3"/>
  <c r="L35" i="3"/>
  <c r="L27" i="3"/>
  <c r="L44" i="3"/>
  <c r="L12" i="3"/>
  <c r="L47" i="3"/>
  <c r="L15" i="3"/>
  <c r="L50" i="3"/>
  <c r="M24" i="3"/>
  <c r="M16" i="3"/>
  <c r="M20" i="3"/>
  <c r="M28" i="3"/>
  <c r="M36" i="3"/>
  <c r="M12" i="3"/>
  <c r="M32" i="3"/>
  <c r="M25" i="3"/>
  <c r="M53" i="3"/>
  <c r="M49" i="3"/>
  <c r="M57" i="3"/>
  <c r="M13" i="3"/>
  <c r="M29" i="3"/>
  <c r="M45" i="3"/>
  <c r="M56" i="3"/>
  <c r="M41" i="3"/>
  <c r="M52" i="3"/>
  <c r="M17" i="3"/>
  <c r="M33" i="3"/>
  <c r="M48" i="3"/>
  <c r="M44" i="3"/>
  <c r="M40" i="3"/>
  <c r="M21" i="3"/>
  <c r="M37" i="3"/>
  <c r="M31" i="3"/>
  <c r="M34" i="3"/>
  <c r="M43" i="3"/>
  <c r="M46" i="3"/>
  <c r="M14" i="3"/>
  <c r="M19" i="3"/>
  <c r="M11" i="3"/>
  <c r="M55" i="3"/>
  <c r="M23" i="3"/>
  <c r="M26" i="3"/>
  <c r="M35" i="3"/>
  <c r="M38" i="3"/>
  <c r="M47" i="3"/>
  <c r="M15" i="3"/>
  <c r="M50" i="3"/>
  <c r="M18" i="3"/>
  <c r="M27" i="3"/>
  <c r="M30" i="3"/>
  <c r="M39" i="3"/>
  <c r="M42" i="3"/>
  <c r="M10" i="3"/>
  <c r="M51" i="3"/>
  <c r="M54" i="3"/>
  <c r="M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899BB-3DCD-CF40-A632-AF88E2BAE7A5}" name="tclab" type="6" refreshedVersion="6" background="1" saveData="1">
    <textPr firstRow="2" sourceFile="/Users/karlgilmore/Downloads/tclab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<sst xmlns="http://schemas.openxmlformats.org/spreadsheetml/2006/main" count="98" uniqueCount="68">
  <si>
    <t>mu (Pa)</t>
  </si>
  <si>
    <t>k (W/m*K)</t>
  </si>
  <si>
    <t>plate T (K)</t>
  </si>
  <si>
    <t>water T (K)</t>
  </si>
  <si>
    <t>Cp (J/Kg*K)</t>
  </si>
  <si>
    <t>length (m)</t>
  </si>
  <si>
    <t>deltaT (K)</t>
  </si>
  <si>
    <t>Nu</t>
  </si>
  <si>
    <t>Pr</t>
  </si>
  <si>
    <t>Re</t>
  </si>
  <si>
    <t>Skills Used:</t>
  </si>
  <si>
    <t>q (W/m^2)</t>
  </si>
  <si>
    <t>rho (kg/m^3)</t>
  </si>
  <si>
    <t>h (W/m^2*K)</t>
  </si>
  <si>
    <t>velocity (m/s)</t>
  </si>
  <si>
    <t>frac N2 remaining</t>
  </si>
  <si>
    <t>mol N2 init</t>
  </si>
  <si>
    <t>T (K)</t>
  </si>
  <si>
    <t>mol N2 final</t>
  </si>
  <si>
    <t>liq Vol (L)</t>
  </si>
  <si>
    <t>N2 vol (L)</t>
  </si>
  <si>
    <t>Time (sec)</t>
  </si>
  <si>
    <t>Heater 1</t>
  </si>
  <si>
    <t>Heater 2</t>
  </si>
  <si>
    <t>Temperature 1</t>
  </si>
  <si>
    <t>Temperature 2</t>
  </si>
  <si>
    <t>x</t>
  </si>
  <si>
    <t>function</t>
  </si>
  <si>
    <t>value</t>
  </si>
  <si>
    <t>cos(x)</t>
  </si>
  <si>
    <t>sin(x)</t>
  </si>
  <si>
    <t>max of 2/√x, x^2/2, x^3/3, (x^2+x^3)/5</t>
  </si>
  <si>
    <t>x!</t>
  </si>
  <si>
    <t>tan(π/x) π/x in rad</t>
  </si>
  <si>
    <t>x^2 when x&lt;1; sin(πx/2) when x≥1</t>
  </si>
  <si>
    <t>Date</t>
  </si>
  <si>
    <t>Open</t>
  </si>
  <si>
    <t>High</t>
  </si>
  <si>
    <t>Low</t>
  </si>
  <si>
    <t>Close</t>
  </si>
  <si>
    <t>Adj Close</t>
  </si>
  <si>
    <t>Volume</t>
  </si>
  <si>
    <t>x units</t>
  </si>
  <si>
    <t>rad</t>
  </si>
  <si>
    <t>degrees</t>
  </si>
  <si>
    <t>largest integer less than or equal to x</t>
  </si>
  <si>
    <t>Max</t>
  </si>
  <si>
    <t>Min</t>
  </si>
  <si>
    <t>Average</t>
  </si>
  <si>
    <t>Median</t>
  </si>
  <si>
    <t>Normalized:</t>
  </si>
  <si>
    <t>Acceptable Pressure</t>
  </si>
  <si>
    <t>=</t>
  </si>
  <si>
    <t>Operating Conditions</t>
  </si>
  <si>
    <t>Key</t>
  </si>
  <si>
    <t>Given</t>
  </si>
  <si>
    <t>Calculated</t>
  </si>
  <si>
    <t>Formula building</t>
  </si>
  <si>
    <t>F4 for constant reference rows/columns</t>
  </si>
  <si>
    <t>Pressure (atm) of Tank for Varying Temperature and Liquid Volume</t>
  </si>
  <si>
    <t>Referencing cells</t>
  </si>
  <si>
    <t>These skills are broadly applicable because you need to write equations and reference other cells in formulas in many problems</t>
  </si>
  <si>
    <t>parameter</t>
  </si>
  <si>
    <t>result</t>
  </si>
  <si>
    <t>Close Price Calculated Values</t>
  </si>
  <si>
    <t>Std Dev</t>
  </si>
  <si>
    <t>Highlighting cells</t>
  </si>
  <si>
    <t>I would export this by copying and pasting as a picture so that it is easily movable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</si>
</sst>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1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</a:t>
            </a:r>
            <a:r>
              <a:rPr lang="en-US" sz="1600" baseline="0"/>
              <a:t> AMZN Stock Price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AMZN!$K$1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AMZN!$K$2:$K$22</c:f>
              <c:numCache>
                <c:formatCode>General</c:formatCode>
                <c:ptCount val="21"/>
                <c:pt idx="0">
                  <c:v>0.96563803705408935</c:v>
                </c:pt>
                <c:pt idx="1">
                  <c:v>0.94816020351917318</c:v>
                </c:pt>
                <c:pt idx="2">
                  <c:v>0.9568349123516362</c:v>
                </c:pt>
                <c:pt idx="3">
                  <c:v>0.94314897517686402</c:v>
                </c:pt>
                <c:pt idx="4">
                  <c:v>0.93828215746292354</c:v>
                </c:pt>
                <c:pt idx="5">
                  <c:v>0.94496201128295088</c:v>
                </c:pt>
                <c:pt idx="6">
                  <c:v>0.93628730245048786</c:v>
                </c:pt>
                <c:pt idx="7">
                  <c:v>0.93592895183414349</c:v>
                </c:pt>
                <c:pt idx="8">
                  <c:v>0.94341638344881662</c:v>
                </c:pt>
                <c:pt idx="9">
                  <c:v>0.94608511265473827</c:v>
                </c:pt>
                <c:pt idx="10">
                  <c:v>0.94635787444029529</c:v>
                </c:pt>
                <c:pt idx="11">
                  <c:v>0.95839124667816289</c:v>
                </c:pt>
                <c:pt idx="12">
                  <c:v>0.9617070830443647</c:v>
                </c:pt>
                <c:pt idx="13">
                  <c:v>0.95892070970846366</c:v>
                </c:pt>
                <c:pt idx="14">
                  <c:v>0.96425816865512337</c:v>
                </c:pt>
                <c:pt idx="15">
                  <c:v>0.95892606322206808</c:v>
                </c:pt>
                <c:pt idx="16">
                  <c:v>0.96030051285981122</c:v>
                </c:pt>
                <c:pt idx="17">
                  <c:v>1.0003529318551216</c:v>
                </c:pt>
                <c:pt idx="18">
                  <c:v>1.0169001894169916</c:v>
                </c:pt>
                <c:pt idx="19">
                  <c:v>1.0075943687174436</c:v>
                </c:pt>
                <c:pt idx="20">
                  <c:v>0.99115411350596239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2-9D46-9A93-B14F0C110AFF}"/>
            </c:ext>
          </c:extLst>
        </c:ser>
        <c:ser>
          <c:idx val="1"/>
          <c:order val="1"/>
          <c:tx>
            <c:strRef>
              <c:f>AMZN!$L$1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AMZN!$L$2:$L$22</c:f>
              <c:numCache>
                <c:formatCode>General</c:formatCode>
                <c:ptCount val="21"/>
                <c:pt idx="0">
                  <c:v>0.94271045449095503</c:v>
                </c:pt>
                <c:pt idx="1">
                  <c:v>0.93444749931119508</c:v>
                </c:pt>
                <c:pt idx="2">
                  <c:v>0.94139476140317502</c:v>
                </c:pt>
                <c:pt idx="3">
                  <c:v>0.93058078639509123</c:v>
                </c:pt>
                <c:pt idx="4">
                  <c:v>0.93065031521988162</c:v>
                </c:pt>
                <c:pt idx="5">
                  <c:v>0.93358109918415133</c:v>
                </c:pt>
                <c:pt idx="6">
                  <c:v>0.92790670367556505</c:v>
                </c:pt>
                <c:pt idx="7">
                  <c:v>0.92828640256389261</c:v>
                </c:pt>
                <c:pt idx="8">
                  <c:v>0.93349015683975956</c:v>
                </c:pt>
                <c:pt idx="9">
                  <c:v>0.93860303455366956</c:v>
                </c:pt>
                <c:pt idx="10">
                  <c:v>0.93969943467468586</c:v>
                </c:pt>
                <c:pt idx="11">
                  <c:v>0.95057758499395573</c:v>
                </c:pt>
                <c:pt idx="12">
                  <c:v>0.95323560717266842</c:v>
                </c:pt>
                <c:pt idx="13">
                  <c:v>0.94879666943467922</c:v>
                </c:pt>
                <c:pt idx="14">
                  <c:v>0.95328372247785742</c:v>
                </c:pt>
                <c:pt idx="15">
                  <c:v>0.95438547611247815</c:v>
                </c:pt>
                <c:pt idx="16">
                  <c:v>0.95602733402217388</c:v>
                </c:pt>
                <c:pt idx="17">
                  <c:v>0.96240237075745205</c:v>
                </c:pt>
                <c:pt idx="18">
                  <c:v>0.99797302444075398</c:v>
                </c:pt>
                <c:pt idx="19">
                  <c:v>0.98439402436875223</c:v>
                </c:pt>
                <c:pt idx="20">
                  <c:v>0.9799069055431392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2-9D46-9A93-B14F0C110AFF}"/>
            </c:ext>
          </c:extLst>
        </c:ser>
        <c:ser>
          <c:idx val="2"/>
          <c:order val="2"/>
          <c:tx>
            <c:strRef>
              <c:f>AMZN!$M$1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AMZN!$M$2:$M$22</c:f>
              <c:numCache>
                <c:formatCode>General</c:formatCode>
                <c:ptCount val="21"/>
                <c:pt idx="0">
                  <c:v>0.95282914178595146</c:v>
                </c:pt>
                <c:pt idx="1">
                  <c:v>0.9466038691926465</c:v>
                </c:pt>
                <c:pt idx="2">
                  <c:v>0.94164610913431424</c:v>
                </c:pt>
                <c:pt idx="3">
                  <c:v>0.93083748763983487</c:v>
                </c:pt>
                <c:pt idx="4">
                  <c:v>0.9367846454687947</c:v>
                </c:pt>
                <c:pt idx="5">
                  <c:v>0.93566689707579531</c:v>
                </c:pt>
                <c:pt idx="6">
                  <c:v>0.93015826046756089</c:v>
                </c:pt>
                <c:pt idx="7">
                  <c:v>0.93524437114826497</c:v>
                </c:pt>
                <c:pt idx="8">
                  <c:v>0.94145358320075656</c:v>
                </c:pt>
                <c:pt idx="9">
                  <c:v>0.94177981327029059</c:v>
                </c:pt>
                <c:pt idx="10">
                  <c:v>0.94620275678471766</c:v>
                </c:pt>
                <c:pt idx="11">
                  <c:v>0.95767461069309234</c:v>
                </c:pt>
                <c:pt idx="12">
                  <c:v>0.95412877433291798</c:v>
                </c:pt>
                <c:pt idx="13">
                  <c:v>0.9585410108201361</c:v>
                </c:pt>
                <c:pt idx="14">
                  <c:v>0.95544975568668411</c:v>
                </c:pt>
                <c:pt idx="15">
                  <c:v>0.95892606322206808</c:v>
                </c:pt>
                <c:pt idx="16">
                  <c:v>0.95689908766282206</c:v>
                </c:pt>
                <c:pt idx="17">
                  <c:v>0.99944912345009784</c:v>
                </c:pt>
                <c:pt idx="18">
                  <c:v>1</c:v>
                </c:pt>
                <c:pt idx="19">
                  <c:v>0.9877473347953688</c:v>
                </c:pt>
                <c:pt idx="20">
                  <c:v>0.98825538430606819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2-9D46-9A93-B14F0C110AFF}"/>
            </c:ext>
          </c:extLst>
        </c:ser>
        <c:ser>
          <c:idx val="3"/>
          <c:order val="3"/>
          <c:tx>
            <c:strRef>
              <c:f>AMZN!$N$1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AMZN!$J$2:$J$22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AMZN!$N$2:$N$22</c:f>
              <c:numCache>
                <c:formatCode>General</c:formatCode>
                <c:ptCount val="21"/>
                <c:pt idx="0">
                  <c:v>0.95282914178595146</c:v>
                </c:pt>
                <c:pt idx="1">
                  <c:v>0.9466038691926465</c:v>
                </c:pt>
                <c:pt idx="2">
                  <c:v>0.94164610913431424</c:v>
                </c:pt>
                <c:pt idx="3">
                  <c:v>0.93083748763983487</c:v>
                </c:pt>
                <c:pt idx="4">
                  <c:v>0.9367846454687947</c:v>
                </c:pt>
                <c:pt idx="5">
                  <c:v>0.93566689707579531</c:v>
                </c:pt>
                <c:pt idx="6">
                  <c:v>0.93015826046756089</c:v>
                </c:pt>
                <c:pt idx="7">
                  <c:v>0.93524437114826497</c:v>
                </c:pt>
                <c:pt idx="8">
                  <c:v>0.94145358320075656</c:v>
                </c:pt>
                <c:pt idx="9">
                  <c:v>0.94177981327029059</c:v>
                </c:pt>
                <c:pt idx="10">
                  <c:v>0.94620275678471766</c:v>
                </c:pt>
                <c:pt idx="11">
                  <c:v>0.95767461069309234</c:v>
                </c:pt>
                <c:pt idx="12">
                  <c:v>0.95412877433291798</c:v>
                </c:pt>
                <c:pt idx="13">
                  <c:v>0.9585410108201361</c:v>
                </c:pt>
                <c:pt idx="14">
                  <c:v>0.95544975568668411</c:v>
                </c:pt>
                <c:pt idx="15">
                  <c:v>0.95892606322206808</c:v>
                </c:pt>
                <c:pt idx="16">
                  <c:v>0.95689908766282206</c:v>
                </c:pt>
                <c:pt idx="17">
                  <c:v>0.99944912345009784</c:v>
                </c:pt>
                <c:pt idx="18">
                  <c:v>1</c:v>
                </c:pt>
                <c:pt idx="19">
                  <c:v>0.9877473347953688</c:v>
                </c:pt>
                <c:pt idx="20">
                  <c:v>0.98825538430606819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2-9D46-9A93-B14F0C11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55360"/>
        <c:axId val="2048328304"/>
      </c:lineChart>
      <c:dateAx>
        <c:axId val="20202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28304"/>
        <c:crosses val="autoZero"/>
        <c:auto val="1"/>
        <c:lblOffset val="100"/>
        <c:baseTimeUnit val="days"/>
      </c:dateAx>
      <c:valAx>
        <c:axId val="2048328304"/>
        <c:scaling>
          <c:orientation val="minMax"/>
          <c:max val="1.02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</a:t>
            </a:r>
            <a:r>
              <a:rPr lang="en-US" sz="1600" baseline="0"/>
              <a:t> AAPL Stock Price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AAPL!$K$1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AAPL!$K$2:$K$22</c:f>
              <c:numCache>
                <c:formatCode>General</c:formatCode>
                <c:ptCount val="21"/>
                <c:pt idx="0">
                  <c:v>0.91350248759072006</c:v>
                </c:pt>
                <c:pt idx="1">
                  <c:v>0.88380726818608413</c:v>
                </c:pt>
                <c:pt idx="2">
                  <c:v>0.89667973226657038</c:v>
                </c:pt>
                <c:pt idx="3">
                  <c:v>0.90546576002994916</c:v>
                </c:pt>
                <c:pt idx="4">
                  <c:v>0.92286737795744689</c:v>
                </c:pt>
                <c:pt idx="5">
                  <c:v>0.92218625415670874</c:v>
                </c:pt>
                <c:pt idx="6">
                  <c:v>0.91970036614405648</c:v>
                </c:pt>
                <c:pt idx="7">
                  <c:v>0.92320793985781591</c:v>
                </c:pt>
                <c:pt idx="8">
                  <c:v>0.92817981804556082</c:v>
                </c:pt>
                <c:pt idx="9">
                  <c:v>0.93751062021135267</c:v>
                </c:pt>
                <c:pt idx="10">
                  <c:v>0.95620641831172659</c:v>
                </c:pt>
                <c:pt idx="11">
                  <c:v>0.95954365658866658</c:v>
                </c:pt>
                <c:pt idx="12">
                  <c:v>0.95998637752398519</c:v>
                </c:pt>
                <c:pt idx="13">
                  <c:v>0.95753447554982762</c:v>
                </c:pt>
                <c:pt idx="14">
                  <c:v>0.96254043853309257</c:v>
                </c:pt>
                <c:pt idx="15">
                  <c:v>0.96798912245167634</c:v>
                </c:pt>
                <c:pt idx="16">
                  <c:v>0.97016863892733474</c:v>
                </c:pt>
                <c:pt idx="17">
                  <c:v>0.98750218602081774</c:v>
                </c:pt>
                <c:pt idx="18">
                  <c:v>1.001089756535122</c:v>
                </c:pt>
                <c:pt idx="19">
                  <c:v>0.99673082915166</c:v>
                </c:pt>
                <c:pt idx="20">
                  <c:v>1.0001021590349497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7-4A4D-91E1-4273AF5D2F8E}"/>
            </c:ext>
          </c:extLst>
        </c:ser>
        <c:ser>
          <c:idx val="1"/>
          <c:order val="1"/>
          <c:tx>
            <c:strRef>
              <c:f>AAPL!$L$1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AAPL!$L$2:$L$22</c:f>
              <c:numCache>
                <c:formatCode>General</c:formatCode>
                <c:ptCount val="21"/>
                <c:pt idx="0">
                  <c:v>0.89715653799740935</c:v>
                </c:pt>
                <c:pt idx="1">
                  <c:v>0.87277375868088736</c:v>
                </c:pt>
                <c:pt idx="2">
                  <c:v>0.88772347463422741</c:v>
                </c:pt>
                <c:pt idx="3">
                  <c:v>0.89470463602325156</c:v>
                </c:pt>
                <c:pt idx="4">
                  <c:v>0.91026730278087453</c:v>
                </c:pt>
                <c:pt idx="5">
                  <c:v>0.90212841618515416</c:v>
                </c:pt>
                <c:pt idx="6">
                  <c:v>0.90536349542714445</c:v>
                </c:pt>
                <c:pt idx="7">
                  <c:v>0.91435384126042241</c:v>
                </c:pt>
                <c:pt idx="8">
                  <c:v>0.91033547577732965</c:v>
                </c:pt>
                <c:pt idx="9">
                  <c:v>0.92262897509202757</c:v>
                </c:pt>
                <c:pt idx="10">
                  <c:v>0.94323179519629075</c:v>
                </c:pt>
                <c:pt idx="11">
                  <c:v>0.94942957158718688</c:v>
                </c:pt>
                <c:pt idx="12">
                  <c:v>0.95051932812230888</c:v>
                </c:pt>
                <c:pt idx="13">
                  <c:v>0.94994046551896072</c:v>
                </c:pt>
                <c:pt idx="14">
                  <c:v>0.9486123061184194</c:v>
                </c:pt>
                <c:pt idx="15">
                  <c:v>0.95477609647082107</c:v>
                </c:pt>
                <c:pt idx="16">
                  <c:v>0.96345996519925003</c:v>
                </c:pt>
                <c:pt idx="17">
                  <c:v>0.96952159992211684</c:v>
                </c:pt>
                <c:pt idx="18">
                  <c:v>0.98116806023159675</c:v>
                </c:pt>
                <c:pt idx="19">
                  <c:v>0.97129237809553648</c:v>
                </c:pt>
                <c:pt idx="20">
                  <c:v>0.98593562034944238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7-4A4D-91E1-4273AF5D2F8E}"/>
            </c:ext>
          </c:extLst>
        </c:ser>
        <c:ser>
          <c:idx val="2"/>
          <c:order val="2"/>
          <c:tx>
            <c:strRef>
              <c:f>AAPL!$M$1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AAPL!$M$2:$M$22</c:f>
              <c:numCache>
                <c:formatCode>General</c:formatCode>
                <c:ptCount val="21"/>
                <c:pt idx="0">
                  <c:v>0.89957435517604678</c:v>
                </c:pt>
                <c:pt idx="1">
                  <c:v>0.88353487928217023</c:v>
                </c:pt>
                <c:pt idx="2">
                  <c:v>0.89133320397752158</c:v>
                </c:pt>
                <c:pt idx="3">
                  <c:v>0.90440998612790713</c:v>
                </c:pt>
                <c:pt idx="4">
                  <c:v>0.92187977705185997</c:v>
                </c:pt>
                <c:pt idx="5">
                  <c:v>0.90897333033829375</c:v>
                </c:pt>
                <c:pt idx="6">
                  <c:v>0.91428577042640768</c:v>
                </c:pt>
                <c:pt idx="7">
                  <c:v>0.92208409512175915</c:v>
                </c:pt>
                <c:pt idx="8">
                  <c:v>0.92443383806096724</c:v>
                </c:pt>
                <c:pt idx="9">
                  <c:v>0.93699982844201934</c:v>
                </c:pt>
                <c:pt idx="10">
                  <c:v>0.95303930093048117</c:v>
                </c:pt>
                <c:pt idx="11">
                  <c:v>0.95491234370670552</c:v>
                </c:pt>
                <c:pt idx="12">
                  <c:v>0.95263066819609732</c:v>
                </c:pt>
                <c:pt idx="13">
                  <c:v>0.95358418090074959</c:v>
                </c:pt>
                <c:pt idx="14">
                  <c:v>0.95160908465743066</c:v>
                </c:pt>
                <c:pt idx="15">
                  <c:v>0.96713776878197388</c:v>
                </c:pt>
                <c:pt idx="16">
                  <c:v>0.96805719328569106</c:v>
                </c:pt>
                <c:pt idx="17">
                  <c:v>0.98726378315539831</c:v>
                </c:pt>
                <c:pt idx="18">
                  <c:v>0.98688913305409431</c:v>
                </c:pt>
                <c:pt idx="19">
                  <c:v>0.99274644970706183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7-4A4D-91E1-4273AF5D2F8E}"/>
            </c:ext>
          </c:extLst>
        </c:ser>
        <c:ser>
          <c:idx val="3"/>
          <c:order val="3"/>
          <c:tx>
            <c:strRef>
              <c:f>AAPL!$N$1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AAPL!$J$2:$J$22</c:f>
              <c:numCache>
                <c:formatCode>m/d/yy</c:formatCode>
                <c:ptCount val="2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  <c:pt idx="19">
                  <c:v>43829</c:v>
                </c:pt>
                <c:pt idx="20">
                  <c:v>43830</c:v>
                </c:pt>
              </c:numCache>
            </c:numRef>
          </c:cat>
          <c:val>
            <c:numRef>
              <c:f>AAPL!$N$2:$N$22</c:f>
              <c:numCache>
                <c:formatCode>General</c:formatCode>
                <c:ptCount val="21"/>
                <c:pt idx="0">
                  <c:v>0.89957435517604678</c:v>
                </c:pt>
                <c:pt idx="1">
                  <c:v>0.88353487928217023</c:v>
                </c:pt>
                <c:pt idx="2">
                  <c:v>0.89133320397752158</c:v>
                </c:pt>
                <c:pt idx="3">
                  <c:v>0.90440998612790713</c:v>
                </c:pt>
                <c:pt idx="4">
                  <c:v>0.92187977705185997</c:v>
                </c:pt>
                <c:pt idx="5">
                  <c:v>0.90897333033829375</c:v>
                </c:pt>
                <c:pt idx="6">
                  <c:v>0.91428577042640768</c:v>
                </c:pt>
                <c:pt idx="7">
                  <c:v>0.92208409512175915</c:v>
                </c:pt>
                <c:pt idx="8">
                  <c:v>0.92443383806096724</c:v>
                </c:pt>
                <c:pt idx="9">
                  <c:v>0.93699982844201934</c:v>
                </c:pt>
                <c:pt idx="10">
                  <c:v>0.95303930093048117</c:v>
                </c:pt>
                <c:pt idx="11">
                  <c:v>0.95491234370670552</c:v>
                </c:pt>
                <c:pt idx="12">
                  <c:v>0.95263066819609732</c:v>
                </c:pt>
                <c:pt idx="13">
                  <c:v>0.95358418090074959</c:v>
                </c:pt>
                <c:pt idx="14">
                  <c:v>0.95160908465743066</c:v>
                </c:pt>
                <c:pt idx="15">
                  <c:v>0.96713776878197388</c:v>
                </c:pt>
                <c:pt idx="16">
                  <c:v>0.96805719328569106</c:v>
                </c:pt>
                <c:pt idx="17">
                  <c:v>0.98726378315539831</c:v>
                </c:pt>
                <c:pt idx="18">
                  <c:v>0.98688913305409431</c:v>
                </c:pt>
                <c:pt idx="19">
                  <c:v>0.99274644970706183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7-4A4D-91E1-4273AF5D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55360"/>
        <c:axId val="2048328304"/>
      </c:lineChart>
      <c:dateAx>
        <c:axId val="20202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28304"/>
        <c:crosses val="autoZero"/>
        <c:auto val="1"/>
        <c:lblOffset val="100"/>
        <c:baseTimeUnit val="days"/>
      </c:dateAx>
      <c:valAx>
        <c:axId val="204832830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</a:t>
            </a:r>
            <a:r>
              <a:rPr lang="en-US" baseline="0"/>
              <a:t> Values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4'!$B$1</c:f>
              <c:strCache>
                <c:ptCount val="1"/>
                <c:pt idx="0">
                  <c:v>Heater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'Problem 4'!$B$2:$B$202</c:f>
              <c:numCache>
                <c:formatCode>0.00</c:formatCode>
                <c:ptCount val="201"/>
                <c:pt idx="0">
                  <c:v>70.204572511977901</c:v>
                </c:pt>
                <c:pt idx="1">
                  <c:v>70.204572511977901</c:v>
                </c:pt>
                <c:pt idx="2">
                  <c:v>70.204572511977901</c:v>
                </c:pt>
                <c:pt idx="3">
                  <c:v>70.204572511977901</c:v>
                </c:pt>
                <c:pt idx="4">
                  <c:v>70.204572511977901</c:v>
                </c:pt>
                <c:pt idx="5">
                  <c:v>70.204572511977901</c:v>
                </c:pt>
                <c:pt idx="6">
                  <c:v>70.204572511977901</c:v>
                </c:pt>
                <c:pt idx="7">
                  <c:v>70.204572511977901</c:v>
                </c:pt>
                <c:pt idx="8">
                  <c:v>70.204572511977901</c:v>
                </c:pt>
                <c:pt idx="9">
                  <c:v>70.204572511977901</c:v>
                </c:pt>
                <c:pt idx="10">
                  <c:v>70.204572511977901</c:v>
                </c:pt>
                <c:pt idx="11">
                  <c:v>70.204572511977901</c:v>
                </c:pt>
                <c:pt idx="12">
                  <c:v>70.204572511977901</c:v>
                </c:pt>
                <c:pt idx="13">
                  <c:v>70.204572511977901</c:v>
                </c:pt>
                <c:pt idx="14">
                  <c:v>70.204572511977901</c:v>
                </c:pt>
                <c:pt idx="15">
                  <c:v>70.204572511977901</c:v>
                </c:pt>
                <c:pt idx="16">
                  <c:v>70.204572511977901</c:v>
                </c:pt>
                <c:pt idx="17">
                  <c:v>70.204572511977901</c:v>
                </c:pt>
                <c:pt idx="18">
                  <c:v>70.204572511977901</c:v>
                </c:pt>
                <c:pt idx="19">
                  <c:v>70.204572511977901</c:v>
                </c:pt>
                <c:pt idx="20">
                  <c:v>96.827184630018195</c:v>
                </c:pt>
                <c:pt idx="21">
                  <c:v>96.827184630018195</c:v>
                </c:pt>
                <c:pt idx="22">
                  <c:v>96.827184630018195</c:v>
                </c:pt>
                <c:pt idx="23">
                  <c:v>96.827184630018195</c:v>
                </c:pt>
                <c:pt idx="24">
                  <c:v>96.827184630018195</c:v>
                </c:pt>
                <c:pt idx="25">
                  <c:v>96.827184630018195</c:v>
                </c:pt>
                <c:pt idx="26">
                  <c:v>96.827184630018195</c:v>
                </c:pt>
                <c:pt idx="27">
                  <c:v>96.827184630018195</c:v>
                </c:pt>
                <c:pt idx="28">
                  <c:v>96.827184630018195</c:v>
                </c:pt>
                <c:pt idx="29">
                  <c:v>96.827184630018195</c:v>
                </c:pt>
                <c:pt idx="30">
                  <c:v>96.827184630018195</c:v>
                </c:pt>
                <c:pt idx="31">
                  <c:v>96.827184630018195</c:v>
                </c:pt>
                <c:pt idx="32">
                  <c:v>96.827184630018195</c:v>
                </c:pt>
                <c:pt idx="33">
                  <c:v>96.827184630018195</c:v>
                </c:pt>
                <c:pt idx="34">
                  <c:v>96.827184630018195</c:v>
                </c:pt>
                <c:pt idx="35">
                  <c:v>96.827184630018195</c:v>
                </c:pt>
                <c:pt idx="36">
                  <c:v>96.827184630018195</c:v>
                </c:pt>
                <c:pt idx="37">
                  <c:v>96.827184630018195</c:v>
                </c:pt>
                <c:pt idx="38">
                  <c:v>96.827184630018195</c:v>
                </c:pt>
                <c:pt idx="39">
                  <c:v>96.827184630018195</c:v>
                </c:pt>
                <c:pt idx="40">
                  <c:v>41.207470125498801</c:v>
                </c:pt>
                <c:pt idx="41">
                  <c:v>41.207470125498801</c:v>
                </c:pt>
                <c:pt idx="42">
                  <c:v>41.207470125498801</c:v>
                </c:pt>
                <c:pt idx="43">
                  <c:v>41.207470125498801</c:v>
                </c:pt>
                <c:pt idx="44">
                  <c:v>41.207470125498801</c:v>
                </c:pt>
                <c:pt idx="45">
                  <c:v>41.207470125498801</c:v>
                </c:pt>
                <c:pt idx="46">
                  <c:v>41.207470125498801</c:v>
                </c:pt>
                <c:pt idx="47">
                  <c:v>41.207470125498801</c:v>
                </c:pt>
                <c:pt idx="48">
                  <c:v>41.207470125498801</c:v>
                </c:pt>
                <c:pt idx="49">
                  <c:v>41.207470125498801</c:v>
                </c:pt>
                <c:pt idx="50">
                  <c:v>41.207470125498801</c:v>
                </c:pt>
                <c:pt idx="51">
                  <c:v>41.207470125498801</c:v>
                </c:pt>
                <c:pt idx="52">
                  <c:v>41.207470125498801</c:v>
                </c:pt>
                <c:pt idx="53">
                  <c:v>41.207470125498801</c:v>
                </c:pt>
                <c:pt idx="54">
                  <c:v>41.207470125498801</c:v>
                </c:pt>
                <c:pt idx="55">
                  <c:v>41.207470125498801</c:v>
                </c:pt>
                <c:pt idx="56">
                  <c:v>41.207470125498801</c:v>
                </c:pt>
                <c:pt idx="57">
                  <c:v>41.207470125498801</c:v>
                </c:pt>
                <c:pt idx="58">
                  <c:v>41.207470125498801</c:v>
                </c:pt>
                <c:pt idx="59">
                  <c:v>41.207470125498801</c:v>
                </c:pt>
                <c:pt idx="60">
                  <c:v>92.045246557088703</c:v>
                </c:pt>
                <c:pt idx="61">
                  <c:v>92.045246557088703</c:v>
                </c:pt>
                <c:pt idx="62">
                  <c:v>92.045246557088703</c:v>
                </c:pt>
                <c:pt idx="63">
                  <c:v>92.045246557088703</c:v>
                </c:pt>
                <c:pt idx="64">
                  <c:v>92.045246557088703</c:v>
                </c:pt>
                <c:pt idx="65">
                  <c:v>92.045246557088703</c:v>
                </c:pt>
                <c:pt idx="66">
                  <c:v>92.045246557088703</c:v>
                </c:pt>
                <c:pt idx="67">
                  <c:v>92.045246557088703</c:v>
                </c:pt>
                <c:pt idx="68">
                  <c:v>92.045246557088703</c:v>
                </c:pt>
                <c:pt idx="69">
                  <c:v>92.045246557088703</c:v>
                </c:pt>
                <c:pt idx="70">
                  <c:v>92.045246557088703</c:v>
                </c:pt>
                <c:pt idx="71">
                  <c:v>92.045246557088703</c:v>
                </c:pt>
                <c:pt idx="72">
                  <c:v>92.045246557088703</c:v>
                </c:pt>
                <c:pt idx="73">
                  <c:v>92.045246557088703</c:v>
                </c:pt>
                <c:pt idx="74">
                  <c:v>92.045246557088703</c:v>
                </c:pt>
                <c:pt idx="75">
                  <c:v>92.045246557088703</c:v>
                </c:pt>
                <c:pt idx="76">
                  <c:v>92.045246557088703</c:v>
                </c:pt>
                <c:pt idx="77">
                  <c:v>92.045246557088703</c:v>
                </c:pt>
                <c:pt idx="78">
                  <c:v>92.045246557088703</c:v>
                </c:pt>
                <c:pt idx="79">
                  <c:v>92.045246557088703</c:v>
                </c:pt>
                <c:pt idx="80">
                  <c:v>29.646147484181501</c:v>
                </c:pt>
                <c:pt idx="81">
                  <c:v>29.646147484181501</c:v>
                </c:pt>
                <c:pt idx="82">
                  <c:v>29.646147484181501</c:v>
                </c:pt>
                <c:pt idx="83">
                  <c:v>29.646147484181501</c:v>
                </c:pt>
                <c:pt idx="84">
                  <c:v>29.646147484181501</c:v>
                </c:pt>
                <c:pt idx="85">
                  <c:v>29.646147484181501</c:v>
                </c:pt>
                <c:pt idx="86">
                  <c:v>29.646147484181501</c:v>
                </c:pt>
                <c:pt idx="87">
                  <c:v>29.646147484181501</c:v>
                </c:pt>
                <c:pt idx="88">
                  <c:v>29.646147484181501</c:v>
                </c:pt>
                <c:pt idx="89">
                  <c:v>29.646147484181501</c:v>
                </c:pt>
                <c:pt idx="90">
                  <c:v>29.646147484181501</c:v>
                </c:pt>
                <c:pt idx="91">
                  <c:v>29.646147484181501</c:v>
                </c:pt>
                <c:pt idx="92">
                  <c:v>29.646147484181501</c:v>
                </c:pt>
                <c:pt idx="93">
                  <c:v>29.646147484181501</c:v>
                </c:pt>
                <c:pt idx="94">
                  <c:v>29.646147484181501</c:v>
                </c:pt>
                <c:pt idx="95">
                  <c:v>29.646147484181501</c:v>
                </c:pt>
                <c:pt idx="96">
                  <c:v>29.646147484181501</c:v>
                </c:pt>
                <c:pt idx="97">
                  <c:v>29.646147484181501</c:v>
                </c:pt>
                <c:pt idx="98">
                  <c:v>29.646147484181501</c:v>
                </c:pt>
                <c:pt idx="99">
                  <c:v>29.646147484181501</c:v>
                </c:pt>
                <c:pt idx="100">
                  <c:v>96.422517288635404</c:v>
                </c:pt>
                <c:pt idx="101">
                  <c:v>96.422517288635404</c:v>
                </c:pt>
                <c:pt idx="102">
                  <c:v>96.422517288635404</c:v>
                </c:pt>
                <c:pt idx="103">
                  <c:v>96.422517288635404</c:v>
                </c:pt>
                <c:pt idx="104">
                  <c:v>96.422517288635404</c:v>
                </c:pt>
                <c:pt idx="105">
                  <c:v>96.422517288635404</c:v>
                </c:pt>
                <c:pt idx="106">
                  <c:v>96.422517288635404</c:v>
                </c:pt>
                <c:pt idx="107">
                  <c:v>96.422517288635404</c:v>
                </c:pt>
                <c:pt idx="108">
                  <c:v>96.422517288635404</c:v>
                </c:pt>
                <c:pt idx="109">
                  <c:v>96.422517288635404</c:v>
                </c:pt>
                <c:pt idx="110">
                  <c:v>96.422517288635404</c:v>
                </c:pt>
                <c:pt idx="111">
                  <c:v>96.422517288635404</c:v>
                </c:pt>
                <c:pt idx="112">
                  <c:v>96.422517288635404</c:v>
                </c:pt>
                <c:pt idx="113">
                  <c:v>96.422517288635404</c:v>
                </c:pt>
                <c:pt idx="114">
                  <c:v>96.422517288635404</c:v>
                </c:pt>
                <c:pt idx="115">
                  <c:v>96.422517288635404</c:v>
                </c:pt>
                <c:pt idx="116">
                  <c:v>96.422517288635404</c:v>
                </c:pt>
                <c:pt idx="117">
                  <c:v>96.422517288635404</c:v>
                </c:pt>
                <c:pt idx="118">
                  <c:v>96.422517288635404</c:v>
                </c:pt>
                <c:pt idx="119">
                  <c:v>96.422517288635404</c:v>
                </c:pt>
                <c:pt idx="120">
                  <c:v>0.91242113782200496</c:v>
                </c:pt>
                <c:pt idx="121">
                  <c:v>0.91242113782200496</c:v>
                </c:pt>
                <c:pt idx="122">
                  <c:v>0.91242113782200496</c:v>
                </c:pt>
                <c:pt idx="123">
                  <c:v>0.91242113782200496</c:v>
                </c:pt>
                <c:pt idx="124">
                  <c:v>0.91242113782200496</c:v>
                </c:pt>
                <c:pt idx="125">
                  <c:v>0.91242113782200496</c:v>
                </c:pt>
                <c:pt idx="126">
                  <c:v>0.91242113782200496</c:v>
                </c:pt>
                <c:pt idx="127">
                  <c:v>0.91242113782200496</c:v>
                </c:pt>
                <c:pt idx="128">
                  <c:v>0.91242113782200496</c:v>
                </c:pt>
                <c:pt idx="129">
                  <c:v>0.91242113782200496</c:v>
                </c:pt>
                <c:pt idx="130">
                  <c:v>0.91242113782200496</c:v>
                </c:pt>
                <c:pt idx="131">
                  <c:v>0.91242113782200496</c:v>
                </c:pt>
                <c:pt idx="132">
                  <c:v>0.91242113782200496</c:v>
                </c:pt>
                <c:pt idx="133">
                  <c:v>0.91242113782200496</c:v>
                </c:pt>
                <c:pt idx="134">
                  <c:v>0.91242113782200496</c:v>
                </c:pt>
                <c:pt idx="135">
                  <c:v>0.91242113782200496</c:v>
                </c:pt>
                <c:pt idx="136">
                  <c:v>0.91242113782200496</c:v>
                </c:pt>
                <c:pt idx="137">
                  <c:v>0.91242113782200496</c:v>
                </c:pt>
                <c:pt idx="138">
                  <c:v>0.91242113782200496</c:v>
                </c:pt>
                <c:pt idx="139">
                  <c:v>0.91242113782200496</c:v>
                </c:pt>
                <c:pt idx="140">
                  <c:v>96.130496879090998</c:v>
                </c:pt>
                <c:pt idx="141">
                  <c:v>96.130496879090998</c:v>
                </c:pt>
                <c:pt idx="142">
                  <c:v>96.130496879090998</c:v>
                </c:pt>
                <c:pt idx="143">
                  <c:v>96.130496879090998</c:v>
                </c:pt>
                <c:pt idx="144">
                  <c:v>96.130496879090998</c:v>
                </c:pt>
                <c:pt idx="145">
                  <c:v>96.130496879090998</c:v>
                </c:pt>
                <c:pt idx="146">
                  <c:v>96.130496879090998</c:v>
                </c:pt>
                <c:pt idx="147">
                  <c:v>96.130496879090998</c:v>
                </c:pt>
                <c:pt idx="148">
                  <c:v>96.130496879090998</c:v>
                </c:pt>
                <c:pt idx="149">
                  <c:v>96.130496879090998</c:v>
                </c:pt>
                <c:pt idx="150">
                  <c:v>96.130496879090998</c:v>
                </c:pt>
                <c:pt idx="151">
                  <c:v>96.130496879090998</c:v>
                </c:pt>
                <c:pt idx="152">
                  <c:v>96.130496879090998</c:v>
                </c:pt>
                <c:pt idx="153">
                  <c:v>96.130496879090998</c:v>
                </c:pt>
                <c:pt idx="154">
                  <c:v>96.130496879090998</c:v>
                </c:pt>
                <c:pt idx="155">
                  <c:v>96.130496879090998</c:v>
                </c:pt>
                <c:pt idx="156">
                  <c:v>96.130496879090998</c:v>
                </c:pt>
                <c:pt idx="157">
                  <c:v>96.130496879090998</c:v>
                </c:pt>
                <c:pt idx="158">
                  <c:v>96.130496879090998</c:v>
                </c:pt>
                <c:pt idx="159">
                  <c:v>96.130496879090998</c:v>
                </c:pt>
                <c:pt idx="160">
                  <c:v>1.4562785593418901</c:v>
                </c:pt>
                <c:pt idx="161">
                  <c:v>1.4562785593418901</c:v>
                </c:pt>
                <c:pt idx="162">
                  <c:v>1.4562785593418901</c:v>
                </c:pt>
                <c:pt idx="163">
                  <c:v>1.4562785593418901</c:v>
                </c:pt>
                <c:pt idx="164">
                  <c:v>1.4562785593418901</c:v>
                </c:pt>
                <c:pt idx="165">
                  <c:v>1.4562785593418901</c:v>
                </c:pt>
                <c:pt idx="166">
                  <c:v>1.4562785593418901</c:v>
                </c:pt>
                <c:pt idx="167">
                  <c:v>1.4562785593418901</c:v>
                </c:pt>
                <c:pt idx="168">
                  <c:v>1.4562785593418901</c:v>
                </c:pt>
                <c:pt idx="169">
                  <c:v>1.4562785593418901</c:v>
                </c:pt>
                <c:pt idx="170">
                  <c:v>1.4562785593418901</c:v>
                </c:pt>
                <c:pt idx="171">
                  <c:v>1.4562785593418901</c:v>
                </c:pt>
                <c:pt idx="172">
                  <c:v>1.4562785593418901</c:v>
                </c:pt>
                <c:pt idx="173">
                  <c:v>1.4562785593418901</c:v>
                </c:pt>
                <c:pt idx="174">
                  <c:v>1.4562785593418901</c:v>
                </c:pt>
                <c:pt idx="175">
                  <c:v>1.4562785593418901</c:v>
                </c:pt>
                <c:pt idx="176">
                  <c:v>1.4562785593418901</c:v>
                </c:pt>
                <c:pt idx="177">
                  <c:v>1.4562785593418901</c:v>
                </c:pt>
                <c:pt idx="178">
                  <c:v>1.4562785593418901</c:v>
                </c:pt>
                <c:pt idx="179">
                  <c:v>1.4562785593418901</c:v>
                </c:pt>
                <c:pt idx="180">
                  <c:v>71.736705629173699</c:v>
                </c:pt>
                <c:pt idx="181">
                  <c:v>71.736705629173699</c:v>
                </c:pt>
                <c:pt idx="182">
                  <c:v>71.736705629173699</c:v>
                </c:pt>
                <c:pt idx="183">
                  <c:v>71.736705629173699</c:v>
                </c:pt>
                <c:pt idx="184">
                  <c:v>71.736705629173699</c:v>
                </c:pt>
                <c:pt idx="185">
                  <c:v>71.736705629173699</c:v>
                </c:pt>
                <c:pt idx="186">
                  <c:v>71.736705629173699</c:v>
                </c:pt>
                <c:pt idx="187">
                  <c:v>71.736705629173699</c:v>
                </c:pt>
                <c:pt idx="188">
                  <c:v>71.736705629173699</c:v>
                </c:pt>
                <c:pt idx="189">
                  <c:v>71.736705629173699</c:v>
                </c:pt>
                <c:pt idx="190">
                  <c:v>71.736705629173699</c:v>
                </c:pt>
                <c:pt idx="191">
                  <c:v>71.736705629173699</c:v>
                </c:pt>
                <c:pt idx="192">
                  <c:v>71.736705629173699</c:v>
                </c:pt>
                <c:pt idx="193">
                  <c:v>71.736705629173699</c:v>
                </c:pt>
                <c:pt idx="194">
                  <c:v>71.736705629173699</c:v>
                </c:pt>
                <c:pt idx="195">
                  <c:v>71.736705629173699</c:v>
                </c:pt>
                <c:pt idx="196">
                  <c:v>71.736705629173699</c:v>
                </c:pt>
                <c:pt idx="197">
                  <c:v>71.736705629173699</c:v>
                </c:pt>
                <c:pt idx="198">
                  <c:v>71.736705629173699</c:v>
                </c:pt>
                <c:pt idx="199">
                  <c:v>71.736705629173699</c:v>
                </c:pt>
                <c:pt idx="200">
                  <c:v>85.100034079664397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E-AB45-AF3E-CEDFC820DE2D}"/>
            </c:ext>
          </c:extLst>
        </c:ser>
        <c:ser>
          <c:idx val="1"/>
          <c:order val="1"/>
          <c:tx>
            <c:strRef>
              <c:f>'Problem 4'!$C$1</c:f>
              <c:strCache>
                <c:ptCount val="1"/>
                <c:pt idx="0">
                  <c:v>Heater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'Problem 4'!$C$2:$C$202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75.750123756706103</c:v>
                </c:pt>
                <c:pt idx="51">
                  <c:v>75.750123756706103</c:v>
                </c:pt>
                <c:pt idx="52">
                  <c:v>75.750123756706103</c:v>
                </c:pt>
                <c:pt idx="53">
                  <c:v>75.750123756706103</c:v>
                </c:pt>
                <c:pt idx="54">
                  <c:v>75.750123756706103</c:v>
                </c:pt>
                <c:pt idx="55">
                  <c:v>75.750123756706103</c:v>
                </c:pt>
                <c:pt idx="56">
                  <c:v>75.750123756706103</c:v>
                </c:pt>
                <c:pt idx="57">
                  <c:v>75.750123756706103</c:v>
                </c:pt>
                <c:pt idx="58">
                  <c:v>75.750123756706103</c:v>
                </c:pt>
                <c:pt idx="59">
                  <c:v>75.750123756706103</c:v>
                </c:pt>
                <c:pt idx="60">
                  <c:v>75.750123756706103</c:v>
                </c:pt>
                <c:pt idx="61">
                  <c:v>75.750123756706103</c:v>
                </c:pt>
                <c:pt idx="62">
                  <c:v>75.750123756706103</c:v>
                </c:pt>
                <c:pt idx="63">
                  <c:v>75.750123756706103</c:v>
                </c:pt>
                <c:pt idx="64">
                  <c:v>75.750123756706103</c:v>
                </c:pt>
                <c:pt idx="65">
                  <c:v>75.750123756706103</c:v>
                </c:pt>
                <c:pt idx="66">
                  <c:v>75.750123756706103</c:v>
                </c:pt>
                <c:pt idx="67">
                  <c:v>75.750123756706103</c:v>
                </c:pt>
                <c:pt idx="68">
                  <c:v>75.750123756706103</c:v>
                </c:pt>
                <c:pt idx="69">
                  <c:v>75.750123756706103</c:v>
                </c:pt>
                <c:pt idx="70">
                  <c:v>48.840347575990101</c:v>
                </c:pt>
                <c:pt idx="71">
                  <c:v>48.840347575990101</c:v>
                </c:pt>
                <c:pt idx="72">
                  <c:v>48.840347575990101</c:v>
                </c:pt>
                <c:pt idx="73">
                  <c:v>48.840347575990101</c:v>
                </c:pt>
                <c:pt idx="74">
                  <c:v>48.840347575990101</c:v>
                </c:pt>
                <c:pt idx="75">
                  <c:v>48.840347575990101</c:v>
                </c:pt>
                <c:pt idx="76">
                  <c:v>48.840347575990101</c:v>
                </c:pt>
                <c:pt idx="77">
                  <c:v>48.840347575990101</c:v>
                </c:pt>
                <c:pt idx="78">
                  <c:v>48.840347575990101</c:v>
                </c:pt>
                <c:pt idx="79">
                  <c:v>48.840347575990101</c:v>
                </c:pt>
                <c:pt idx="80">
                  <c:v>48.840347575990101</c:v>
                </c:pt>
                <c:pt idx="81">
                  <c:v>48.840347575990101</c:v>
                </c:pt>
                <c:pt idx="82">
                  <c:v>48.840347575990101</c:v>
                </c:pt>
                <c:pt idx="83">
                  <c:v>48.840347575990101</c:v>
                </c:pt>
                <c:pt idx="84">
                  <c:v>48.840347575990101</c:v>
                </c:pt>
                <c:pt idx="85">
                  <c:v>48.840347575990101</c:v>
                </c:pt>
                <c:pt idx="86">
                  <c:v>48.840347575990101</c:v>
                </c:pt>
                <c:pt idx="87">
                  <c:v>48.840347575990101</c:v>
                </c:pt>
                <c:pt idx="88">
                  <c:v>48.840347575990101</c:v>
                </c:pt>
                <c:pt idx="89">
                  <c:v>48.840347575990101</c:v>
                </c:pt>
                <c:pt idx="90">
                  <c:v>76.807626469902402</c:v>
                </c:pt>
                <c:pt idx="91">
                  <c:v>76.807626469902402</c:v>
                </c:pt>
                <c:pt idx="92">
                  <c:v>76.807626469902402</c:v>
                </c:pt>
                <c:pt idx="93">
                  <c:v>76.807626469902402</c:v>
                </c:pt>
                <c:pt idx="94">
                  <c:v>76.807626469902402</c:v>
                </c:pt>
                <c:pt idx="95">
                  <c:v>76.807626469902402</c:v>
                </c:pt>
                <c:pt idx="96">
                  <c:v>76.807626469902402</c:v>
                </c:pt>
                <c:pt idx="97">
                  <c:v>76.807626469902402</c:v>
                </c:pt>
                <c:pt idx="98">
                  <c:v>76.807626469902402</c:v>
                </c:pt>
                <c:pt idx="99">
                  <c:v>76.807626469902402</c:v>
                </c:pt>
                <c:pt idx="100">
                  <c:v>76.807626469902402</c:v>
                </c:pt>
                <c:pt idx="101">
                  <c:v>76.807626469902402</c:v>
                </c:pt>
                <c:pt idx="102">
                  <c:v>76.807626469902402</c:v>
                </c:pt>
                <c:pt idx="103">
                  <c:v>76.807626469902402</c:v>
                </c:pt>
                <c:pt idx="104">
                  <c:v>76.807626469902402</c:v>
                </c:pt>
                <c:pt idx="105">
                  <c:v>76.807626469902402</c:v>
                </c:pt>
                <c:pt idx="106">
                  <c:v>76.807626469902402</c:v>
                </c:pt>
                <c:pt idx="107">
                  <c:v>76.807626469902402</c:v>
                </c:pt>
                <c:pt idx="108">
                  <c:v>76.807626469902402</c:v>
                </c:pt>
                <c:pt idx="109">
                  <c:v>76.807626469902402</c:v>
                </c:pt>
                <c:pt idx="110">
                  <c:v>52.622060539459603</c:v>
                </c:pt>
                <c:pt idx="111">
                  <c:v>52.622060539459603</c:v>
                </c:pt>
                <c:pt idx="112">
                  <c:v>52.622060539459603</c:v>
                </c:pt>
                <c:pt idx="113">
                  <c:v>52.622060539459603</c:v>
                </c:pt>
                <c:pt idx="114">
                  <c:v>52.622060539459603</c:v>
                </c:pt>
                <c:pt idx="115">
                  <c:v>52.622060539459603</c:v>
                </c:pt>
                <c:pt idx="116">
                  <c:v>52.622060539459603</c:v>
                </c:pt>
                <c:pt idx="117">
                  <c:v>52.622060539459603</c:v>
                </c:pt>
                <c:pt idx="118">
                  <c:v>52.622060539459603</c:v>
                </c:pt>
                <c:pt idx="119">
                  <c:v>52.622060539459603</c:v>
                </c:pt>
                <c:pt idx="120">
                  <c:v>52.622060539459603</c:v>
                </c:pt>
                <c:pt idx="121">
                  <c:v>52.622060539459603</c:v>
                </c:pt>
                <c:pt idx="122">
                  <c:v>52.622060539459603</c:v>
                </c:pt>
                <c:pt idx="123">
                  <c:v>52.622060539459603</c:v>
                </c:pt>
                <c:pt idx="124">
                  <c:v>52.622060539459603</c:v>
                </c:pt>
                <c:pt idx="125">
                  <c:v>52.622060539459603</c:v>
                </c:pt>
                <c:pt idx="126">
                  <c:v>52.622060539459603</c:v>
                </c:pt>
                <c:pt idx="127">
                  <c:v>52.622060539459603</c:v>
                </c:pt>
                <c:pt idx="128">
                  <c:v>52.622060539459603</c:v>
                </c:pt>
                <c:pt idx="129">
                  <c:v>52.622060539459603</c:v>
                </c:pt>
                <c:pt idx="130">
                  <c:v>14.628026515038201</c:v>
                </c:pt>
                <c:pt idx="131">
                  <c:v>14.628026515038201</c:v>
                </c:pt>
                <c:pt idx="132">
                  <c:v>14.628026515038201</c:v>
                </c:pt>
                <c:pt idx="133">
                  <c:v>14.628026515038201</c:v>
                </c:pt>
                <c:pt idx="134">
                  <c:v>14.628026515038201</c:v>
                </c:pt>
                <c:pt idx="135">
                  <c:v>14.628026515038201</c:v>
                </c:pt>
                <c:pt idx="136">
                  <c:v>14.628026515038201</c:v>
                </c:pt>
                <c:pt idx="137">
                  <c:v>14.628026515038201</c:v>
                </c:pt>
                <c:pt idx="138">
                  <c:v>14.628026515038201</c:v>
                </c:pt>
                <c:pt idx="139">
                  <c:v>14.628026515038201</c:v>
                </c:pt>
                <c:pt idx="140">
                  <c:v>14.628026515038201</c:v>
                </c:pt>
                <c:pt idx="141">
                  <c:v>14.628026515038201</c:v>
                </c:pt>
                <c:pt idx="142">
                  <c:v>14.628026515038201</c:v>
                </c:pt>
                <c:pt idx="143">
                  <c:v>14.628026515038201</c:v>
                </c:pt>
                <c:pt idx="144">
                  <c:v>14.628026515038201</c:v>
                </c:pt>
                <c:pt idx="145">
                  <c:v>14.628026515038201</c:v>
                </c:pt>
                <c:pt idx="146">
                  <c:v>14.628026515038201</c:v>
                </c:pt>
                <c:pt idx="147">
                  <c:v>14.628026515038201</c:v>
                </c:pt>
                <c:pt idx="148">
                  <c:v>14.628026515038201</c:v>
                </c:pt>
                <c:pt idx="149">
                  <c:v>14.628026515038201</c:v>
                </c:pt>
                <c:pt idx="150">
                  <c:v>10.463869174811199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54.919994293643299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E-AB45-AF3E-CEDFC820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36847"/>
        <c:axId val="1883330703"/>
      </c:lineChart>
      <c:catAx>
        <c:axId val="20005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0703"/>
        <c:crosses val="autoZero"/>
        <c:auto val="1"/>
        <c:lblAlgn val="ctr"/>
        <c:lblOffset val="100"/>
        <c:tickLblSkip val="25"/>
        <c:tickMarkSkip val="20"/>
        <c:noMultiLvlLbl val="1"/>
      </c:catAx>
      <c:valAx>
        <c:axId val="18833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Values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4'!$D$1</c:f>
              <c:strCache>
                <c:ptCount val="1"/>
                <c:pt idx="0">
                  <c:v>Temperature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'Problem 4'!$D$2:$D$202</c:f>
              <c:numCache>
                <c:formatCode>0.00</c:formatCode>
                <c:ptCount val="201"/>
                <c:pt idx="0">
                  <c:v>21.0899999999999</c:v>
                </c:pt>
                <c:pt idx="1">
                  <c:v>21.059999999999899</c:v>
                </c:pt>
                <c:pt idx="2">
                  <c:v>21</c:v>
                </c:pt>
                <c:pt idx="3">
                  <c:v>21.16</c:v>
                </c:pt>
                <c:pt idx="4">
                  <c:v>21.19</c:v>
                </c:pt>
                <c:pt idx="5">
                  <c:v>21.579999999999899</c:v>
                </c:pt>
                <c:pt idx="6">
                  <c:v>21.87</c:v>
                </c:pt>
                <c:pt idx="7">
                  <c:v>22.35</c:v>
                </c:pt>
                <c:pt idx="8">
                  <c:v>22.8</c:v>
                </c:pt>
                <c:pt idx="9">
                  <c:v>23.35</c:v>
                </c:pt>
                <c:pt idx="10">
                  <c:v>23.8599999999999</c:v>
                </c:pt>
                <c:pt idx="11">
                  <c:v>24.51</c:v>
                </c:pt>
                <c:pt idx="12">
                  <c:v>25.059999999999899</c:v>
                </c:pt>
                <c:pt idx="13">
                  <c:v>25.6999999999999</c:v>
                </c:pt>
                <c:pt idx="14">
                  <c:v>26.12</c:v>
                </c:pt>
                <c:pt idx="15">
                  <c:v>26.829999999999899</c:v>
                </c:pt>
                <c:pt idx="16">
                  <c:v>27.3399999999999</c:v>
                </c:pt>
                <c:pt idx="17">
                  <c:v>27.89</c:v>
                </c:pt>
                <c:pt idx="18">
                  <c:v>28.5</c:v>
                </c:pt>
                <c:pt idx="19">
                  <c:v>29.05</c:v>
                </c:pt>
                <c:pt idx="20">
                  <c:v>29.6</c:v>
                </c:pt>
                <c:pt idx="21">
                  <c:v>30.239999999999899</c:v>
                </c:pt>
                <c:pt idx="22">
                  <c:v>30.89</c:v>
                </c:pt>
                <c:pt idx="23">
                  <c:v>31.44</c:v>
                </c:pt>
                <c:pt idx="24">
                  <c:v>31.98</c:v>
                </c:pt>
                <c:pt idx="25">
                  <c:v>32.759999999999899</c:v>
                </c:pt>
                <c:pt idx="26">
                  <c:v>33.340000000000003</c:v>
                </c:pt>
                <c:pt idx="27">
                  <c:v>34.1099999999999</c:v>
                </c:pt>
                <c:pt idx="28">
                  <c:v>34.85</c:v>
                </c:pt>
                <c:pt idx="29">
                  <c:v>35.53</c:v>
                </c:pt>
                <c:pt idx="30">
                  <c:v>36.24</c:v>
                </c:pt>
                <c:pt idx="31">
                  <c:v>36.92</c:v>
                </c:pt>
                <c:pt idx="32">
                  <c:v>37.619999999999898</c:v>
                </c:pt>
                <c:pt idx="33">
                  <c:v>38.24</c:v>
                </c:pt>
                <c:pt idx="34">
                  <c:v>39.0399999999999</c:v>
                </c:pt>
                <c:pt idx="35">
                  <c:v>39.649999999999899</c:v>
                </c:pt>
                <c:pt idx="36">
                  <c:v>40.270000000000003</c:v>
                </c:pt>
                <c:pt idx="37">
                  <c:v>40.880000000000003</c:v>
                </c:pt>
                <c:pt idx="38">
                  <c:v>41.59</c:v>
                </c:pt>
                <c:pt idx="39">
                  <c:v>42.17</c:v>
                </c:pt>
                <c:pt idx="40">
                  <c:v>42.81</c:v>
                </c:pt>
                <c:pt idx="41">
                  <c:v>43.42</c:v>
                </c:pt>
                <c:pt idx="42">
                  <c:v>44.0399999999999</c:v>
                </c:pt>
                <c:pt idx="43">
                  <c:v>44.42</c:v>
                </c:pt>
                <c:pt idx="44">
                  <c:v>44.88</c:v>
                </c:pt>
                <c:pt idx="45">
                  <c:v>45.1</c:v>
                </c:pt>
                <c:pt idx="46">
                  <c:v>45.329999999999899</c:v>
                </c:pt>
                <c:pt idx="47">
                  <c:v>45.49</c:v>
                </c:pt>
                <c:pt idx="48">
                  <c:v>45.579999999999899</c:v>
                </c:pt>
                <c:pt idx="49">
                  <c:v>45.75</c:v>
                </c:pt>
                <c:pt idx="50">
                  <c:v>45.81</c:v>
                </c:pt>
                <c:pt idx="51">
                  <c:v>45.969999999999899</c:v>
                </c:pt>
                <c:pt idx="52">
                  <c:v>45.909999999999897</c:v>
                </c:pt>
                <c:pt idx="53">
                  <c:v>45.939999999999898</c:v>
                </c:pt>
                <c:pt idx="54">
                  <c:v>46.0399999999999</c:v>
                </c:pt>
                <c:pt idx="55">
                  <c:v>45.969999999999899</c:v>
                </c:pt>
                <c:pt idx="56">
                  <c:v>45.969999999999899</c:v>
                </c:pt>
                <c:pt idx="57">
                  <c:v>45.939999999999898</c:v>
                </c:pt>
                <c:pt idx="58">
                  <c:v>45.869999999999898</c:v>
                </c:pt>
                <c:pt idx="59">
                  <c:v>45.909999999999897</c:v>
                </c:pt>
                <c:pt idx="60">
                  <c:v>45.81</c:v>
                </c:pt>
                <c:pt idx="61">
                  <c:v>45.75</c:v>
                </c:pt>
                <c:pt idx="62">
                  <c:v>45.75</c:v>
                </c:pt>
                <c:pt idx="63">
                  <c:v>45.869999999999898</c:v>
                </c:pt>
                <c:pt idx="64">
                  <c:v>45.909999999999897</c:v>
                </c:pt>
                <c:pt idx="65">
                  <c:v>46.13</c:v>
                </c:pt>
                <c:pt idx="66">
                  <c:v>46.3599999999999</c:v>
                </c:pt>
                <c:pt idx="67">
                  <c:v>46.52</c:v>
                </c:pt>
                <c:pt idx="68">
                  <c:v>46.74</c:v>
                </c:pt>
                <c:pt idx="69">
                  <c:v>47.13</c:v>
                </c:pt>
                <c:pt idx="70">
                  <c:v>47.32</c:v>
                </c:pt>
                <c:pt idx="71">
                  <c:v>47.6099999999999</c:v>
                </c:pt>
                <c:pt idx="72">
                  <c:v>47.939999999999898</c:v>
                </c:pt>
                <c:pt idx="73">
                  <c:v>48.189999999999898</c:v>
                </c:pt>
                <c:pt idx="74">
                  <c:v>48.52</c:v>
                </c:pt>
                <c:pt idx="75">
                  <c:v>48.84</c:v>
                </c:pt>
                <c:pt idx="76">
                  <c:v>49.229999999999897</c:v>
                </c:pt>
                <c:pt idx="77">
                  <c:v>49.64</c:v>
                </c:pt>
                <c:pt idx="78">
                  <c:v>49.84</c:v>
                </c:pt>
                <c:pt idx="79">
                  <c:v>50.159999999999897</c:v>
                </c:pt>
                <c:pt idx="80">
                  <c:v>50.45</c:v>
                </c:pt>
                <c:pt idx="81">
                  <c:v>50.71</c:v>
                </c:pt>
                <c:pt idx="82">
                  <c:v>50.969999999999899</c:v>
                </c:pt>
                <c:pt idx="83">
                  <c:v>51.189999999999898</c:v>
                </c:pt>
                <c:pt idx="84">
                  <c:v>51.259999999999899</c:v>
                </c:pt>
                <c:pt idx="85">
                  <c:v>51.32</c:v>
                </c:pt>
                <c:pt idx="86">
                  <c:v>51.219999999999899</c:v>
                </c:pt>
                <c:pt idx="87">
                  <c:v>51.189999999999898</c:v>
                </c:pt>
                <c:pt idx="88">
                  <c:v>51.159999999999897</c:v>
                </c:pt>
                <c:pt idx="89">
                  <c:v>50.9299999999999</c:v>
                </c:pt>
                <c:pt idx="90">
                  <c:v>50.84</c:v>
                </c:pt>
                <c:pt idx="91">
                  <c:v>50.71</c:v>
                </c:pt>
                <c:pt idx="92">
                  <c:v>50.509999999999899</c:v>
                </c:pt>
                <c:pt idx="93">
                  <c:v>50.45</c:v>
                </c:pt>
                <c:pt idx="94">
                  <c:v>50.219999999999899</c:v>
                </c:pt>
                <c:pt idx="95">
                  <c:v>50.1</c:v>
                </c:pt>
                <c:pt idx="96">
                  <c:v>49.869999999999898</c:v>
                </c:pt>
                <c:pt idx="97">
                  <c:v>49.64</c:v>
                </c:pt>
                <c:pt idx="98">
                  <c:v>49.479999999999897</c:v>
                </c:pt>
                <c:pt idx="99">
                  <c:v>49.259999999999899</c:v>
                </c:pt>
                <c:pt idx="100">
                  <c:v>49.1</c:v>
                </c:pt>
                <c:pt idx="101">
                  <c:v>48.899999999999899</c:v>
                </c:pt>
                <c:pt idx="102">
                  <c:v>48.77</c:v>
                </c:pt>
                <c:pt idx="103">
                  <c:v>48.6099999999999</c:v>
                </c:pt>
                <c:pt idx="104">
                  <c:v>48.6799999999999</c:v>
                </c:pt>
                <c:pt idx="105">
                  <c:v>48.77</c:v>
                </c:pt>
                <c:pt idx="106">
                  <c:v>49</c:v>
                </c:pt>
                <c:pt idx="107">
                  <c:v>49.159999999999897</c:v>
                </c:pt>
                <c:pt idx="108">
                  <c:v>49.35</c:v>
                </c:pt>
                <c:pt idx="109">
                  <c:v>49.579999999999899</c:v>
                </c:pt>
                <c:pt idx="110">
                  <c:v>49.899999999999899</c:v>
                </c:pt>
                <c:pt idx="111">
                  <c:v>50</c:v>
                </c:pt>
                <c:pt idx="112">
                  <c:v>50.39</c:v>
                </c:pt>
                <c:pt idx="113">
                  <c:v>50.64</c:v>
                </c:pt>
                <c:pt idx="114">
                  <c:v>50.969999999999899</c:v>
                </c:pt>
                <c:pt idx="115">
                  <c:v>51.35</c:v>
                </c:pt>
                <c:pt idx="116">
                  <c:v>51.64</c:v>
                </c:pt>
                <c:pt idx="117">
                  <c:v>52.03</c:v>
                </c:pt>
                <c:pt idx="118">
                  <c:v>52.2899999999999</c:v>
                </c:pt>
                <c:pt idx="119">
                  <c:v>52.71</c:v>
                </c:pt>
                <c:pt idx="120">
                  <c:v>53</c:v>
                </c:pt>
                <c:pt idx="121">
                  <c:v>53.219999999999899</c:v>
                </c:pt>
                <c:pt idx="122">
                  <c:v>53.579999999999899</c:v>
                </c:pt>
                <c:pt idx="123">
                  <c:v>53.67</c:v>
                </c:pt>
                <c:pt idx="124">
                  <c:v>53.74</c:v>
                </c:pt>
                <c:pt idx="125">
                  <c:v>53.579999999999899</c:v>
                </c:pt>
                <c:pt idx="126">
                  <c:v>53.38</c:v>
                </c:pt>
                <c:pt idx="127">
                  <c:v>53.189999999999898</c:v>
                </c:pt>
                <c:pt idx="128">
                  <c:v>52.899999999999899</c:v>
                </c:pt>
                <c:pt idx="129">
                  <c:v>52.64</c:v>
                </c:pt>
                <c:pt idx="130">
                  <c:v>52.2899999999999</c:v>
                </c:pt>
                <c:pt idx="131">
                  <c:v>51.84</c:v>
                </c:pt>
                <c:pt idx="132">
                  <c:v>51.479999999999897</c:v>
                </c:pt>
                <c:pt idx="133">
                  <c:v>51.13</c:v>
                </c:pt>
                <c:pt idx="134">
                  <c:v>50.6799999999999</c:v>
                </c:pt>
                <c:pt idx="135">
                  <c:v>50.259999999999899</c:v>
                </c:pt>
                <c:pt idx="136">
                  <c:v>49.84</c:v>
                </c:pt>
                <c:pt idx="137">
                  <c:v>49.479999999999897</c:v>
                </c:pt>
                <c:pt idx="138">
                  <c:v>49.06</c:v>
                </c:pt>
                <c:pt idx="139">
                  <c:v>48.579999999999899</c:v>
                </c:pt>
                <c:pt idx="140">
                  <c:v>48.259999999999899</c:v>
                </c:pt>
                <c:pt idx="141">
                  <c:v>47.81</c:v>
                </c:pt>
                <c:pt idx="142">
                  <c:v>47.49</c:v>
                </c:pt>
                <c:pt idx="143">
                  <c:v>47.39</c:v>
                </c:pt>
                <c:pt idx="144">
                  <c:v>47.2899999999999</c:v>
                </c:pt>
                <c:pt idx="145">
                  <c:v>47.32</c:v>
                </c:pt>
                <c:pt idx="146">
                  <c:v>47.549999999999898</c:v>
                </c:pt>
                <c:pt idx="147">
                  <c:v>47.78</c:v>
                </c:pt>
                <c:pt idx="148">
                  <c:v>48</c:v>
                </c:pt>
                <c:pt idx="149">
                  <c:v>48.229999999999897</c:v>
                </c:pt>
                <c:pt idx="150">
                  <c:v>48.74</c:v>
                </c:pt>
                <c:pt idx="151">
                  <c:v>49.13</c:v>
                </c:pt>
                <c:pt idx="152">
                  <c:v>49.45</c:v>
                </c:pt>
                <c:pt idx="153">
                  <c:v>49.9299999999999</c:v>
                </c:pt>
                <c:pt idx="154">
                  <c:v>50.35</c:v>
                </c:pt>
                <c:pt idx="155">
                  <c:v>50.84</c:v>
                </c:pt>
                <c:pt idx="156">
                  <c:v>51.09</c:v>
                </c:pt>
                <c:pt idx="157">
                  <c:v>51.479999999999897</c:v>
                </c:pt>
                <c:pt idx="158">
                  <c:v>52</c:v>
                </c:pt>
                <c:pt idx="159">
                  <c:v>52.509999999999899</c:v>
                </c:pt>
                <c:pt idx="160">
                  <c:v>52.899999999999899</c:v>
                </c:pt>
                <c:pt idx="161">
                  <c:v>53.32</c:v>
                </c:pt>
                <c:pt idx="162">
                  <c:v>53.71</c:v>
                </c:pt>
                <c:pt idx="163">
                  <c:v>53.829999999999899</c:v>
                </c:pt>
                <c:pt idx="164">
                  <c:v>53.96</c:v>
                </c:pt>
                <c:pt idx="165">
                  <c:v>53.869999999999898</c:v>
                </c:pt>
                <c:pt idx="166">
                  <c:v>53.74</c:v>
                </c:pt>
                <c:pt idx="167">
                  <c:v>53.479999999999897</c:v>
                </c:pt>
                <c:pt idx="168">
                  <c:v>53.159999999999897</c:v>
                </c:pt>
                <c:pt idx="169">
                  <c:v>52.799999999999898</c:v>
                </c:pt>
                <c:pt idx="170">
                  <c:v>52.579999999999899</c:v>
                </c:pt>
                <c:pt idx="171">
                  <c:v>52.189999999999898</c:v>
                </c:pt>
                <c:pt idx="172">
                  <c:v>51.77</c:v>
                </c:pt>
                <c:pt idx="173">
                  <c:v>51.479999999999897</c:v>
                </c:pt>
                <c:pt idx="174">
                  <c:v>51.13</c:v>
                </c:pt>
                <c:pt idx="175">
                  <c:v>50.64</c:v>
                </c:pt>
                <c:pt idx="176">
                  <c:v>50.219999999999899</c:v>
                </c:pt>
                <c:pt idx="177">
                  <c:v>49.899999999999899</c:v>
                </c:pt>
                <c:pt idx="178">
                  <c:v>49.2899999999999</c:v>
                </c:pt>
                <c:pt idx="179">
                  <c:v>48.899999999999899</c:v>
                </c:pt>
                <c:pt idx="180">
                  <c:v>48.479999999999897</c:v>
                </c:pt>
                <c:pt idx="181">
                  <c:v>48.03</c:v>
                </c:pt>
                <c:pt idx="182">
                  <c:v>47.74</c:v>
                </c:pt>
                <c:pt idx="183">
                  <c:v>47.49</c:v>
                </c:pt>
                <c:pt idx="184">
                  <c:v>47.2899999999999</c:v>
                </c:pt>
                <c:pt idx="185">
                  <c:v>47.32</c:v>
                </c:pt>
                <c:pt idx="186">
                  <c:v>47.2899999999999</c:v>
                </c:pt>
                <c:pt idx="187">
                  <c:v>47.32</c:v>
                </c:pt>
                <c:pt idx="188">
                  <c:v>47.39</c:v>
                </c:pt>
                <c:pt idx="189">
                  <c:v>47.579999999999899</c:v>
                </c:pt>
                <c:pt idx="190">
                  <c:v>47.81</c:v>
                </c:pt>
                <c:pt idx="191">
                  <c:v>47.969999999999899</c:v>
                </c:pt>
                <c:pt idx="192">
                  <c:v>48.07</c:v>
                </c:pt>
                <c:pt idx="193">
                  <c:v>48.3599999999999</c:v>
                </c:pt>
                <c:pt idx="194">
                  <c:v>48.549999999999898</c:v>
                </c:pt>
                <c:pt idx="195">
                  <c:v>48.649999999999899</c:v>
                </c:pt>
                <c:pt idx="196">
                  <c:v>48.969999999999899</c:v>
                </c:pt>
                <c:pt idx="197">
                  <c:v>49.229999999999897</c:v>
                </c:pt>
                <c:pt idx="198">
                  <c:v>49.42</c:v>
                </c:pt>
                <c:pt idx="199">
                  <c:v>49.6799999999999</c:v>
                </c:pt>
                <c:pt idx="200">
                  <c:v>49.9299999999999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954D-A3E0-98460AB21D3B}"/>
            </c:ext>
          </c:extLst>
        </c:ser>
        <c:ser>
          <c:idx val="1"/>
          <c:order val="1"/>
          <c:tx>
            <c:strRef>
              <c:f>'Problem 4'!$E$1</c:f>
              <c:strCache>
                <c:ptCount val="1"/>
                <c:pt idx="0">
                  <c:v>Temperature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4'!$A$2:$A$202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'Problem 4'!$E$2:$E$202</c:f>
              <c:numCache>
                <c:formatCode>0.00</c:formatCode>
                <c:ptCount val="201"/>
                <c:pt idx="0">
                  <c:v>19.71</c:v>
                </c:pt>
                <c:pt idx="1">
                  <c:v>19.739999999999899</c:v>
                </c:pt>
                <c:pt idx="2">
                  <c:v>19.739999999999899</c:v>
                </c:pt>
                <c:pt idx="3">
                  <c:v>19.739999999999899</c:v>
                </c:pt>
                <c:pt idx="4">
                  <c:v>19.739999999999899</c:v>
                </c:pt>
                <c:pt idx="5">
                  <c:v>19.739999999999899</c:v>
                </c:pt>
                <c:pt idx="6">
                  <c:v>19.739999999999899</c:v>
                </c:pt>
                <c:pt idx="7">
                  <c:v>19.739999999999899</c:v>
                </c:pt>
                <c:pt idx="8">
                  <c:v>19.739999999999899</c:v>
                </c:pt>
                <c:pt idx="9">
                  <c:v>19.829999999999899</c:v>
                </c:pt>
                <c:pt idx="10">
                  <c:v>19.739999999999899</c:v>
                </c:pt>
                <c:pt idx="11">
                  <c:v>19.7699999999999</c:v>
                </c:pt>
                <c:pt idx="12">
                  <c:v>19.64</c:v>
                </c:pt>
                <c:pt idx="13">
                  <c:v>19.87</c:v>
                </c:pt>
                <c:pt idx="14">
                  <c:v>19.87</c:v>
                </c:pt>
                <c:pt idx="15">
                  <c:v>19.899999999999899</c:v>
                </c:pt>
                <c:pt idx="16">
                  <c:v>19.96</c:v>
                </c:pt>
                <c:pt idx="17">
                  <c:v>20</c:v>
                </c:pt>
                <c:pt idx="18">
                  <c:v>20.03</c:v>
                </c:pt>
                <c:pt idx="19">
                  <c:v>20.059999999999899</c:v>
                </c:pt>
                <c:pt idx="20">
                  <c:v>20.219999999999899</c:v>
                </c:pt>
                <c:pt idx="21">
                  <c:v>20</c:v>
                </c:pt>
                <c:pt idx="22">
                  <c:v>20.12</c:v>
                </c:pt>
                <c:pt idx="23">
                  <c:v>20.350000000000001</c:v>
                </c:pt>
                <c:pt idx="24">
                  <c:v>20.25</c:v>
                </c:pt>
                <c:pt idx="25">
                  <c:v>20.32</c:v>
                </c:pt>
                <c:pt idx="26">
                  <c:v>20.420000000000002</c:v>
                </c:pt>
                <c:pt idx="27">
                  <c:v>20.51</c:v>
                </c:pt>
                <c:pt idx="28">
                  <c:v>20.67</c:v>
                </c:pt>
                <c:pt idx="29">
                  <c:v>20.71</c:v>
                </c:pt>
                <c:pt idx="30">
                  <c:v>20.739999999999899</c:v>
                </c:pt>
                <c:pt idx="31">
                  <c:v>20.7699999999999</c:v>
                </c:pt>
                <c:pt idx="32">
                  <c:v>20.96</c:v>
                </c:pt>
                <c:pt idx="33">
                  <c:v>20.899999999999899</c:v>
                </c:pt>
                <c:pt idx="34">
                  <c:v>21.03</c:v>
                </c:pt>
                <c:pt idx="35">
                  <c:v>21.25</c:v>
                </c:pt>
                <c:pt idx="36">
                  <c:v>21.2899999999999</c:v>
                </c:pt>
                <c:pt idx="37">
                  <c:v>21.3799999999999</c:v>
                </c:pt>
                <c:pt idx="38">
                  <c:v>21.51</c:v>
                </c:pt>
                <c:pt idx="39">
                  <c:v>21.5399999999999</c:v>
                </c:pt>
                <c:pt idx="40">
                  <c:v>21.64</c:v>
                </c:pt>
                <c:pt idx="41">
                  <c:v>21.8</c:v>
                </c:pt>
                <c:pt idx="42">
                  <c:v>21.899999999999899</c:v>
                </c:pt>
                <c:pt idx="43">
                  <c:v>21.989999999999899</c:v>
                </c:pt>
                <c:pt idx="44">
                  <c:v>22.059999999999899</c:v>
                </c:pt>
                <c:pt idx="45">
                  <c:v>22.25</c:v>
                </c:pt>
                <c:pt idx="46">
                  <c:v>22.3799999999999</c:v>
                </c:pt>
                <c:pt idx="47">
                  <c:v>22.4499999999999</c:v>
                </c:pt>
                <c:pt idx="48">
                  <c:v>22.5399999999999</c:v>
                </c:pt>
                <c:pt idx="49">
                  <c:v>22.7699999999999</c:v>
                </c:pt>
                <c:pt idx="50">
                  <c:v>22.739999999999899</c:v>
                </c:pt>
                <c:pt idx="51">
                  <c:v>23.12</c:v>
                </c:pt>
                <c:pt idx="52">
                  <c:v>23.3799999999999</c:v>
                </c:pt>
                <c:pt idx="53">
                  <c:v>23.48</c:v>
                </c:pt>
                <c:pt idx="54">
                  <c:v>23.73</c:v>
                </c:pt>
                <c:pt idx="55">
                  <c:v>23.8599999999999</c:v>
                </c:pt>
                <c:pt idx="56">
                  <c:v>24.35</c:v>
                </c:pt>
                <c:pt idx="57">
                  <c:v>24.6</c:v>
                </c:pt>
                <c:pt idx="58">
                  <c:v>24.67</c:v>
                </c:pt>
                <c:pt idx="59">
                  <c:v>25.41</c:v>
                </c:pt>
                <c:pt idx="60">
                  <c:v>25.64</c:v>
                </c:pt>
                <c:pt idx="61">
                  <c:v>26.12</c:v>
                </c:pt>
                <c:pt idx="62">
                  <c:v>26.3399999999999</c:v>
                </c:pt>
                <c:pt idx="63">
                  <c:v>26.67</c:v>
                </c:pt>
                <c:pt idx="64">
                  <c:v>26.92</c:v>
                </c:pt>
                <c:pt idx="65">
                  <c:v>27.12</c:v>
                </c:pt>
                <c:pt idx="66">
                  <c:v>27.6299999999999</c:v>
                </c:pt>
                <c:pt idx="67">
                  <c:v>27.73</c:v>
                </c:pt>
                <c:pt idx="68">
                  <c:v>28.0199999999999</c:v>
                </c:pt>
                <c:pt idx="69">
                  <c:v>28.44</c:v>
                </c:pt>
                <c:pt idx="70">
                  <c:v>28.6299999999999</c:v>
                </c:pt>
                <c:pt idx="71">
                  <c:v>28.89</c:v>
                </c:pt>
                <c:pt idx="72">
                  <c:v>29.25</c:v>
                </c:pt>
                <c:pt idx="73">
                  <c:v>29.28</c:v>
                </c:pt>
                <c:pt idx="74">
                  <c:v>29.37</c:v>
                </c:pt>
                <c:pt idx="75">
                  <c:v>29.73</c:v>
                </c:pt>
                <c:pt idx="76">
                  <c:v>29.57</c:v>
                </c:pt>
                <c:pt idx="77">
                  <c:v>30.21</c:v>
                </c:pt>
                <c:pt idx="78">
                  <c:v>30.239999999999899</c:v>
                </c:pt>
                <c:pt idx="79">
                  <c:v>30.37</c:v>
                </c:pt>
                <c:pt idx="80">
                  <c:v>30.53</c:v>
                </c:pt>
                <c:pt idx="81">
                  <c:v>30.73</c:v>
                </c:pt>
                <c:pt idx="82">
                  <c:v>31.079999999999899</c:v>
                </c:pt>
                <c:pt idx="83">
                  <c:v>31.21</c:v>
                </c:pt>
                <c:pt idx="84">
                  <c:v>31.3399999999999</c:v>
                </c:pt>
                <c:pt idx="85">
                  <c:v>31.3399999999999</c:v>
                </c:pt>
                <c:pt idx="86">
                  <c:v>31.76</c:v>
                </c:pt>
                <c:pt idx="87">
                  <c:v>31.7899999999999</c:v>
                </c:pt>
                <c:pt idx="88">
                  <c:v>31.98</c:v>
                </c:pt>
                <c:pt idx="89">
                  <c:v>32.1799999999999</c:v>
                </c:pt>
                <c:pt idx="90">
                  <c:v>32.270000000000003</c:v>
                </c:pt>
                <c:pt idx="91">
                  <c:v>32.5</c:v>
                </c:pt>
                <c:pt idx="92">
                  <c:v>32.85</c:v>
                </c:pt>
                <c:pt idx="93">
                  <c:v>33.21</c:v>
                </c:pt>
                <c:pt idx="94">
                  <c:v>33.469999999999899</c:v>
                </c:pt>
                <c:pt idx="95">
                  <c:v>33.630000000000003</c:v>
                </c:pt>
                <c:pt idx="96">
                  <c:v>33.719999999999899</c:v>
                </c:pt>
                <c:pt idx="97">
                  <c:v>34.14</c:v>
                </c:pt>
                <c:pt idx="98">
                  <c:v>33.89</c:v>
                </c:pt>
                <c:pt idx="99">
                  <c:v>34.590000000000003</c:v>
                </c:pt>
                <c:pt idx="100">
                  <c:v>34.880000000000003</c:v>
                </c:pt>
                <c:pt idx="101">
                  <c:v>35.1099999999999</c:v>
                </c:pt>
                <c:pt idx="102">
                  <c:v>35.21</c:v>
                </c:pt>
                <c:pt idx="103">
                  <c:v>35.590000000000003</c:v>
                </c:pt>
                <c:pt idx="104">
                  <c:v>35.719999999999899</c:v>
                </c:pt>
                <c:pt idx="105">
                  <c:v>35.950000000000003</c:v>
                </c:pt>
                <c:pt idx="106">
                  <c:v>36.21</c:v>
                </c:pt>
                <c:pt idx="107">
                  <c:v>36.46</c:v>
                </c:pt>
                <c:pt idx="108">
                  <c:v>36.4299999999999</c:v>
                </c:pt>
                <c:pt idx="109">
                  <c:v>36.4299999999999</c:v>
                </c:pt>
                <c:pt idx="110">
                  <c:v>36.82</c:v>
                </c:pt>
                <c:pt idx="111">
                  <c:v>36.75</c:v>
                </c:pt>
                <c:pt idx="112">
                  <c:v>36.82</c:v>
                </c:pt>
                <c:pt idx="113">
                  <c:v>37.0399999999999</c:v>
                </c:pt>
                <c:pt idx="114">
                  <c:v>37.1099999999999</c:v>
                </c:pt>
                <c:pt idx="115">
                  <c:v>37.21</c:v>
                </c:pt>
                <c:pt idx="116">
                  <c:v>37.299999999999898</c:v>
                </c:pt>
                <c:pt idx="117">
                  <c:v>37.399999999999899</c:v>
                </c:pt>
                <c:pt idx="118">
                  <c:v>37.46</c:v>
                </c:pt>
                <c:pt idx="119">
                  <c:v>37.399999999999899</c:v>
                </c:pt>
                <c:pt idx="120">
                  <c:v>37.56</c:v>
                </c:pt>
                <c:pt idx="121">
                  <c:v>37.619999999999898</c:v>
                </c:pt>
                <c:pt idx="122">
                  <c:v>37.5</c:v>
                </c:pt>
                <c:pt idx="123">
                  <c:v>37.7899999999999</c:v>
                </c:pt>
                <c:pt idx="124">
                  <c:v>37.659999999999897</c:v>
                </c:pt>
                <c:pt idx="125">
                  <c:v>37.85</c:v>
                </c:pt>
                <c:pt idx="126">
                  <c:v>38.009999999999899</c:v>
                </c:pt>
                <c:pt idx="127">
                  <c:v>38.079999999999899</c:v>
                </c:pt>
                <c:pt idx="128">
                  <c:v>38.200000000000003</c:v>
                </c:pt>
                <c:pt idx="129">
                  <c:v>38.14</c:v>
                </c:pt>
                <c:pt idx="130">
                  <c:v>38.689999999999898</c:v>
                </c:pt>
                <c:pt idx="131">
                  <c:v>38.329999999999899</c:v>
                </c:pt>
                <c:pt idx="132">
                  <c:v>38.399999999999899</c:v>
                </c:pt>
                <c:pt idx="133">
                  <c:v>38.4299999999999</c:v>
                </c:pt>
                <c:pt idx="134">
                  <c:v>38.619999999999898</c:v>
                </c:pt>
                <c:pt idx="135">
                  <c:v>38.590000000000003</c:v>
                </c:pt>
                <c:pt idx="136">
                  <c:v>38.659999999999897</c:v>
                </c:pt>
                <c:pt idx="137">
                  <c:v>38.590000000000003</c:v>
                </c:pt>
                <c:pt idx="138">
                  <c:v>38.46</c:v>
                </c:pt>
                <c:pt idx="139">
                  <c:v>38.4299999999999</c:v>
                </c:pt>
                <c:pt idx="140">
                  <c:v>38.619999999999898</c:v>
                </c:pt>
                <c:pt idx="141">
                  <c:v>38.270000000000003</c:v>
                </c:pt>
                <c:pt idx="142">
                  <c:v>38.200000000000003</c:v>
                </c:pt>
                <c:pt idx="143">
                  <c:v>38.0399999999999</c:v>
                </c:pt>
                <c:pt idx="144">
                  <c:v>38.14</c:v>
                </c:pt>
                <c:pt idx="145">
                  <c:v>38.079999999999899</c:v>
                </c:pt>
                <c:pt idx="146">
                  <c:v>37.85</c:v>
                </c:pt>
                <c:pt idx="147">
                  <c:v>37.659999999999897</c:v>
                </c:pt>
                <c:pt idx="148">
                  <c:v>37.75</c:v>
                </c:pt>
                <c:pt idx="149">
                  <c:v>37.719999999999899</c:v>
                </c:pt>
                <c:pt idx="150">
                  <c:v>37.369999999999898</c:v>
                </c:pt>
                <c:pt idx="151">
                  <c:v>37.299999999999898</c:v>
                </c:pt>
                <c:pt idx="152">
                  <c:v>37.21</c:v>
                </c:pt>
                <c:pt idx="153">
                  <c:v>37.0399999999999</c:v>
                </c:pt>
                <c:pt idx="154">
                  <c:v>36.7899999999999</c:v>
                </c:pt>
                <c:pt idx="155">
                  <c:v>36.630000000000003</c:v>
                </c:pt>
                <c:pt idx="156">
                  <c:v>36.630000000000003</c:v>
                </c:pt>
                <c:pt idx="157">
                  <c:v>36.56</c:v>
                </c:pt>
                <c:pt idx="158">
                  <c:v>36.369999999999898</c:v>
                </c:pt>
                <c:pt idx="159">
                  <c:v>36.270000000000003</c:v>
                </c:pt>
                <c:pt idx="160">
                  <c:v>36.17</c:v>
                </c:pt>
                <c:pt idx="161">
                  <c:v>36.1099999999999</c:v>
                </c:pt>
                <c:pt idx="162">
                  <c:v>36.0399999999999</c:v>
                </c:pt>
                <c:pt idx="163">
                  <c:v>35.7899999999999</c:v>
                </c:pt>
                <c:pt idx="164">
                  <c:v>35.82</c:v>
                </c:pt>
                <c:pt idx="165">
                  <c:v>35.630000000000003</c:v>
                </c:pt>
                <c:pt idx="166">
                  <c:v>35.53</c:v>
                </c:pt>
                <c:pt idx="167">
                  <c:v>35.4299999999999</c:v>
                </c:pt>
                <c:pt idx="168">
                  <c:v>35.340000000000003</c:v>
                </c:pt>
                <c:pt idx="169">
                  <c:v>35.24</c:v>
                </c:pt>
                <c:pt idx="170">
                  <c:v>35.1099999999999</c:v>
                </c:pt>
                <c:pt idx="171">
                  <c:v>35.009999999999899</c:v>
                </c:pt>
                <c:pt idx="172">
                  <c:v>34.85</c:v>
                </c:pt>
                <c:pt idx="173">
                  <c:v>34.53</c:v>
                </c:pt>
                <c:pt idx="174">
                  <c:v>34.5</c:v>
                </c:pt>
                <c:pt idx="175">
                  <c:v>34.399999999999899</c:v>
                </c:pt>
                <c:pt idx="176">
                  <c:v>34.369999999999898</c:v>
                </c:pt>
                <c:pt idx="177">
                  <c:v>34.299999999999898</c:v>
                </c:pt>
                <c:pt idx="178">
                  <c:v>34.14</c:v>
                </c:pt>
                <c:pt idx="179">
                  <c:v>34.009999999999899</c:v>
                </c:pt>
                <c:pt idx="180">
                  <c:v>33.92</c:v>
                </c:pt>
                <c:pt idx="181">
                  <c:v>33.759999999999899</c:v>
                </c:pt>
                <c:pt idx="182">
                  <c:v>33.630000000000003</c:v>
                </c:pt>
                <c:pt idx="183">
                  <c:v>33.56</c:v>
                </c:pt>
                <c:pt idx="184">
                  <c:v>33.340000000000003</c:v>
                </c:pt>
                <c:pt idx="185">
                  <c:v>33.369999999999898</c:v>
                </c:pt>
                <c:pt idx="186">
                  <c:v>33.14</c:v>
                </c:pt>
                <c:pt idx="187">
                  <c:v>33.079999999999899</c:v>
                </c:pt>
                <c:pt idx="188">
                  <c:v>32.950000000000003</c:v>
                </c:pt>
                <c:pt idx="189">
                  <c:v>32.729999999999897</c:v>
                </c:pt>
                <c:pt idx="190">
                  <c:v>32.759999999999899</c:v>
                </c:pt>
                <c:pt idx="191">
                  <c:v>32.689999999999898</c:v>
                </c:pt>
                <c:pt idx="192">
                  <c:v>32.53</c:v>
                </c:pt>
                <c:pt idx="193">
                  <c:v>32.439999999999898</c:v>
                </c:pt>
                <c:pt idx="194">
                  <c:v>32.439999999999898</c:v>
                </c:pt>
                <c:pt idx="195">
                  <c:v>32.369999999999898</c:v>
                </c:pt>
                <c:pt idx="196">
                  <c:v>32.21</c:v>
                </c:pt>
                <c:pt idx="197">
                  <c:v>32.149999999999899</c:v>
                </c:pt>
                <c:pt idx="198">
                  <c:v>32.020000000000003</c:v>
                </c:pt>
                <c:pt idx="199">
                  <c:v>31.98</c:v>
                </c:pt>
                <c:pt idx="200">
                  <c:v>31.9499999999999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954D-A3E0-98460AB2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36847"/>
        <c:axId val="1883330703"/>
      </c:lineChart>
      <c:catAx>
        <c:axId val="20005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0703"/>
        <c:crosses val="autoZero"/>
        <c:auto val="1"/>
        <c:lblAlgn val="ctr"/>
        <c:lblOffset val="100"/>
        <c:tickLblSkip val="25"/>
        <c:tickMarkSkip val="20"/>
        <c:noMultiLvlLbl val="1"/>
      </c:catAx>
      <c:valAx>
        <c:axId val="18833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23</xdr:row>
      <xdr:rowOff>63500</xdr:rowOff>
    </xdr:from>
    <xdr:to>
      <xdr:col>13</xdr:col>
      <xdr:colOff>342900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3E524-5456-8141-AA60-B234C69DE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603362</xdr:colOff>
      <xdr:row>22</xdr:row>
      <xdr:rowOff>193664</xdr:rowOff>
    </xdr:from>
    <xdr:to>
      <xdr:col>13</xdr:col>
      <xdr:colOff>224901</xdr:colOff>
      <xdr:row>39</xdr:row>
      <xdr:rowOff>56638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D350D-2980-1F46-B68F-5401F5F60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146050</xdr:rowOff>
    </xdr:from>
    <xdr:to>
      <xdr:col>13</xdr:col>
      <xdr:colOff>431800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0EB9-048F-3F40-A924-256D42D2C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18</xdr:row>
      <xdr:rowOff>127000</xdr:rowOff>
    </xdr:from>
    <xdr:to>
      <xdr:col>13</xdr:col>
      <xdr:colOff>419100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DA369-6213-9F40-9DE0-0154FE3B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lab" connectionId="1" xr16:uid="{7BA728B6-4437-B04E-A79F-26B007741C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F555-BBEB-0249-BA20-5502FD5D73B8}">
  <dimension ref="B3:I19"/>
  <sheetViews>
    <sheetView workbookViewId="0">
      <selection activeCell="D15" sqref="D15"/>
    </sheetView>
  </sheetViews>
  <sheetFormatPr baseColWidth="10" defaultRowHeight="16"/>
  <sheetData>
    <row r="3" spans="2:9">
      <c r="B3" s="12" t="s">
        <v>55</v>
      </c>
      <c r="C3" s="12"/>
      <c r="D3" s="12"/>
      <c r="E3" s="12"/>
      <c r="F3" s="12"/>
      <c r="G3" s="12"/>
      <c r="H3" s="12"/>
      <c r="I3" s="12"/>
    </row>
    <row r="4" spans="2:9">
      <c r="B4" s="1" t="s">
        <v>2</v>
      </c>
      <c r="C4" s="1" t="s">
        <v>3</v>
      </c>
      <c r="D4" s="1" t="s">
        <v>5</v>
      </c>
      <c r="E4" s="1" t="s">
        <v>1</v>
      </c>
      <c r="F4" s="1" t="s">
        <v>12</v>
      </c>
      <c r="G4" s="1" t="s">
        <v>0</v>
      </c>
      <c r="H4" s="1" t="s">
        <v>4</v>
      </c>
      <c r="I4" s="1" t="s">
        <v>14</v>
      </c>
    </row>
    <row r="5" spans="2:9">
      <c r="B5" s="8">
        <v>343</v>
      </c>
      <c r="C5" s="8">
        <v>294</v>
      </c>
      <c r="D5" s="8">
        <v>2</v>
      </c>
      <c r="E5" s="8">
        <v>0.60099999999999998</v>
      </c>
      <c r="F5" s="8">
        <v>998</v>
      </c>
      <c r="G5" s="8">
        <f>9.79*10^-4</f>
        <v>9.7900000000000005E-4</v>
      </c>
      <c r="H5" s="8">
        <f>4.18*10^3</f>
        <v>4180</v>
      </c>
      <c r="I5" s="8">
        <v>1.45</v>
      </c>
    </row>
    <row r="8" spans="2:9">
      <c r="B8" s="12" t="s">
        <v>56</v>
      </c>
      <c r="C8" s="12"/>
      <c r="D8" s="12"/>
      <c r="E8" s="12"/>
      <c r="F8" s="12"/>
      <c r="G8" s="12"/>
    </row>
    <row r="9" spans="2:9">
      <c r="B9" s="1" t="s">
        <v>8</v>
      </c>
      <c r="C9" s="1" t="s">
        <v>9</v>
      </c>
      <c r="D9" s="1" t="s">
        <v>7</v>
      </c>
      <c r="E9" s="1" t="s">
        <v>13</v>
      </c>
      <c r="F9" s="1" t="s">
        <v>6</v>
      </c>
      <c r="G9" s="1" t="s">
        <v>11</v>
      </c>
    </row>
    <row r="10" spans="2:9">
      <c r="B10" s="1">
        <f>ROUND(G5*H5/E5,2)</f>
        <v>6.81</v>
      </c>
      <c r="C10" s="1">
        <f>ROUND(F5*I5*D5/G5,-4)</f>
        <v>2960000</v>
      </c>
      <c r="D10" s="1">
        <f>ROUND(0.332*B10^(1/3)*C10^0.5, -1)</f>
        <v>1080</v>
      </c>
      <c r="E10" s="1">
        <f>ROUND(D10*E5/D5,0)</f>
        <v>325</v>
      </c>
      <c r="F10" s="1">
        <f>B5-C5</f>
        <v>49</v>
      </c>
      <c r="G10" s="3">
        <f>ROUND(E10*F10,-2)</f>
        <v>15900</v>
      </c>
    </row>
    <row r="14" spans="2:9">
      <c r="B14" s="5" t="s">
        <v>10</v>
      </c>
    </row>
    <row r="15" spans="2:9">
      <c r="B15" t="s">
        <v>57</v>
      </c>
    </row>
    <row r="16" spans="2:9">
      <c r="B16" t="s">
        <v>60</v>
      </c>
    </row>
    <row r="19" spans="2:2">
      <c r="B19" t="s">
        <v>61</v>
      </c>
    </row>
  </sheetData>
  <mergeCells count="2">
    <mergeCell ref="B3:I3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A47E-804B-3544-B532-2494B2264006}">
  <dimension ref="A1:M63"/>
  <sheetViews>
    <sheetView workbookViewId="0">
      <selection activeCell="A63" sqref="A63"/>
    </sheetView>
  </sheetViews>
  <sheetFormatPr baseColWidth="10" defaultRowHeight="16"/>
  <sheetData>
    <row r="1" spans="1:13">
      <c r="E1" s="13" t="s">
        <v>54</v>
      </c>
      <c r="F1" s="14"/>
      <c r="G1" s="14"/>
      <c r="H1" s="15"/>
    </row>
    <row r="2" spans="1:13">
      <c r="A2" t="s">
        <v>16</v>
      </c>
      <c r="B2" t="s">
        <v>15</v>
      </c>
      <c r="C2" t="s">
        <v>18</v>
      </c>
      <c r="E2" s="6"/>
      <c r="F2" s="4" t="s">
        <v>52</v>
      </c>
      <c r="G2" s="1" t="s">
        <v>53</v>
      </c>
      <c r="H2" s="1"/>
    </row>
    <row r="3" spans="1:13">
      <c r="A3">
        <f>1.25*4000/(0.08206*298.15)</f>
        <v>204.3636628491671</v>
      </c>
      <c r="B3">
        <v>0.25</v>
      </c>
      <c r="C3">
        <f>A3*B3</f>
        <v>51.090915712291775</v>
      </c>
      <c r="E3" s="3"/>
      <c r="F3" s="4" t="str">
        <f>"="</f>
        <v>=</v>
      </c>
      <c r="G3" s="1" t="s">
        <v>51</v>
      </c>
      <c r="H3" s="1"/>
    </row>
    <row r="6" spans="1:13">
      <c r="B6" s="12" t="s">
        <v>59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B7" s="6" t="s">
        <v>19</v>
      </c>
      <c r="C7" s="6">
        <v>3000</v>
      </c>
      <c r="D7" s="6">
        <f>C7+50</f>
        <v>3050</v>
      </c>
      <c r="E7" s="6">
        <f t="shared" ref="E7:M7" si="0">D7+50</f>
        <v>3100</v>
      </c>
      <c r="F7" s="6">
        <f t="shared" si="0"/>
        <v>3150</v>
      </c>
      <c r="G7" s="6">
        <f t="shared" si="0"/>
        <v>3200</v>
      </c>
      <c r="H7" s="6">
        <f t="shared" si="0"/>
        <v>3250</v>
      </c>
      <c r="I7" s="6">
        <f t="shared" si="0"/>
        <v>3300</v>
      </c>
      <c r="J7" s="6">
        <f t="shared" si="0"/>
        <v>3350</v>
      </c>
      <c r="K7" s="6">
        <f t="shared" si="0"/>
        <v>3400</v>
      </c>
      <c r="L7" s="6">
        <f t="shared" si="0"/>
        <v>3450</v>
      </c>
      <c r="M7" s="6">
        <f t="shared" si="0"/>
        <v>3500</v>
      </c>
    </row>
    <row r="8" spans="1:13">
      <c r="B8" s="7" t="s">
        <v>20</v>
      </c>
      <c r="C8" s="7">
        <f>4000-C7</f>
        <v>1000</v>
      </c>
      <c r="D8" s="7">
        <f t="shared" ref="D8:M8" si="1">4000-D7</f>
        <v>950</v>
      </c>
      <c r="E8" s="7">
        <f t="shared" si="1"/>
        <v>900</v>
      </c>
      <c r="F8" s="7">
        <f t="shared" si="1"/>
        <v>850</v>
      </c>
      <c r="G8" s="7">
        <f t="shared" si="1"/>
        <v>800</v>
      </c>
      <c r="H8" s="7">
        <f t="shared" si="1"/>
        <v>750</v>
      </c>
      <c r="I8" s="7">
        <f t="shared" si="1"/>
        <v>700</v>
      </c>
      <c r="J8" s="7">
        <f t="shared" si="1"/>
        <v>650</v>
      </c>
      <c r="K8" s="7">
        <f t="shared" si="1"/>
        <v>600</v>
      </c>
      <c r="L8" s="7">
        <f t="shared" si="1"/>
        <v>550</v>
      </c>
      <c r="M8" s="7">
        <f t="shared" si="1"/>
        <v>500</v>
      </c>
    </row>
    <row r="9" spans="1:13">
      <c r="A9" s="6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6">
        <v>120</v>
      </c>
      <c r="B10" s="1"/>
      <c r="C10" s="1">
        <f>ROUND($C$3*0.08206*$A10/C$8,3)</f>
        <v>0.503</v>
      </c>
      <c r="D10" s="1">
        <f t="shared" ref="D10:M10" si="2">ROUND($C$3*0.08206*$A10/D$8,3)</f>
        <v>0.53</v>
      </c>
      <c r="E10" s="1">
        <f t="shared" si="2"/>
        <v>0.55900000000000005</v>
      </c>
      <c r="F10" s="1">
        <f t="shared" si="2"/>
        <v>0.59199999999999997</v>
      </c>
      <c r="G10" s="1">
        <f t="shared" si="2"/>
        <v>0.629</v>
      </c>
      <c r="H10" s="1">
        <f t="shared" si="2"/>
        <v>0.67100000000000004</v>
      </c>
      <c r="I10" s="1">
        <f t="shared" si="2"/>
        <v>0.71899999999999997</v>
      </c>
      <c r="J10" s="1">
        <f t="shared" si="2"/>
        <v>0.77400000000000002</v>
      </c>
      <c r="K10" s="1">
        <f t="shared" si="2"/>
        <v>0.83899999999999997</v>
      </c>
      <c r="L10" s="1">
        <f t="shared" si="2"/>
        <v>0.91500000000000004</v>
      </c>
      <c r="M10" s="1">
        <f t="shared" si="2"/>
        <v>1.006</v>
      </c>
    </row>
    <row r="11" spans="1:13">
      <c r="A11" s="6">
        <f>A10+10</f>
        <v>130</v>
      </c>
      <c r="B11" s="1"/>
      <c r="C11" s="1">
        <f t="shared" ref="C11:M57" si="3">ROUND($C$3*0.08206*$A11/C$8,3)</f>
        <v>0.54500000000000004</v>
      </c>
      <c r="D11" s="1">
        <f t="shared" si="3"/>
        <v>0.57399999999999995</v>
      </c>
      <c r="E11" s="1">
        <f t="shared" si="3"/>
        <v>0.60599999999999998</v>
      </c>
      <c r="F11" s="1">
        <f t="shared" si="3"/>
        <v>0.64100000000000001</v>
      </c>
      <c r="G11" s="1">
        <f t="shared" si="3"/>
        <v>0.68100000000000005</v>
      </c>
      <c r="H11" s="1">
        <f t="shared" si="3"/>
        <v>0.72699999999999998</v>
      </c>
      <c r="I11" s="1">
        <f t="shared" si="3"/>
        <v>0.77900000000000003</v>
      </c>
      <c r="J11" s="1">
        <f t="shared" si="3"/>
        <v>0.83899999999999997</v>
      </c>
      <c r="K11" s="1">
        <f t="shared" si="3"/>
        <v>0.90800000000000003</v>
      </c>
      <c r="L11" s="1">
        <f t="shared" si="3"/>
        <v>0.99099999999999999</v>
      </c>
      <c r="M11" s="1">
        <f t="shared" si="3"/>
        <v>1.0900000000000001</v>
      </c>
    </row>
    <row r="12" spans="1:13">
      <c r="A12" s="6">
        <f t="shared" ref="A12:A57" si="4">A11+10</f>
        <v>140</v>
      </c>
      <c r="B12" s="1"/>
      <c r="C12" s="1">
        <f t="shared" si="3"/>
        <v>0.58699999999999997</v>
      </c>
      <c r="D12" s="1">
        <f t="shared" si="3"/>
        <v>0.61799999999999999</v>
      </c>
      <c r="E12" s="1">
        <f t="shared" si="3"/>
        <v>0.65200000000000002</v>
      </c>
      <c r="F12" s="1">
        <f t="shared" si="3"/>
        <v>0.69099999999999995</v>
      </c>
      <c r="G12" s="1">
        <f t="shared" si="3"/>
        <v>0.73399999999999999</v>
      </c>
      <c r="H12" s="1">
        <f t="shared" si="3"/>
        <v>0.78300000000000003</v>
      </c>
      <c r="I12" s="1">
        <f t="shared" si="3"/>
        <v>0.83899999999999997</v>
      </c>
      <c r="J12" s="1">
        <f t="shared" si="3"/>
        <v>0.90300000000000002</v>
      </c>
      <c r="K12" s="1">
        <f t="shared" si="3"/>
        <v>0.97799999999999998</v>
      </c>
      <c r="L12" s="1">
        <f t="shared" si="3"/>
        <v>1.0669999999999999</v>
      </c>
      <c r="M12" s="1">
        <f t="shared" si="3"/>
        <v>1.1739999999999999</v>
      </c>
    </row>
    <row r="13" spans="1:13">
      <c r="A13" s="6">
        <f t="shared" si="4"/>
        <v>150</v>
      </c>
      <c r="B13" s="1"/>
      <c r="C13" s="1">
        <f t="shared" si="3"/>
        <v>0.629</v>
      </c>
      <c r="D13" s="1">
        <f t="shared" si="3"/>
        <v>0.66200000000000003</v>
      </c>
      <c r="E13" s="1">
        <f t="shared" si="3"/>
        <v>0.69899999999999995</v>
      </c>
      <c r="F13" s="1">
        <f t="shared" si="3"/>
        <v>0.74</v>
      </c>
      <c r="G13" s="1">
        <f t="shared" si="3"/>
        <v>0.78600000000000003</v>
      </c>
      <c r="H13" s="1">
        <f t="shared" si="3"/>
        <v>0.83899999999999997</v>
      </c>
      <c r="I13" s="1">
        <f t="shared" si="3"/>
        <v>0.89800000000000002</v>
      </c>
      <c r="J13" s="1">
        <f t="shared" si="3"/>
        <v>0.96799999999999997</v>
      </c>
      <c r="K13" s="1">
        <f t="shared" si="3"/>
        <v>1.048</v>
      </c>
      <c r="L13" s="1">
        <f t="shared" si="3"/>
        <v>1.143</v>
      </c>
      <c r="M13" s="1">
        <f t="shared" si="3"/>
        <v>1.258</v>
      </c>
    </row>
    <row r="14" spans="1:13">
      <c r="A14" s="6">
        <f t="shared" si="4"/>
        <v>160</v>
      </c>
      <c r="B14" s="1"/>
      <c r="C14" s="1">
        <f t="shared" si="3"/>
        <v>0.67100000000000004</v>
      </c>
      <c r="D14" s="1">
        <f t="shared" si="3"/>
        <v>0.70599999999999996</v>
      </c>
      <c r="E14" s="1">
        <f t="shared" si="3"/>
        <v>0.745</v>
      </c>
      <c r="F14" s="1">
        <f t="shared" si="3"/>
        <v>0.78900000000000003</v>
      </c>
      <c r="G14" s="1">
        <f t="shared" si="3"/>
        <v>0.83899999999999997</v>
      </c>
      <c r="H14" s="1">
        <f t="shared" si="3"/>
        <v>0.89400000000000002</v>
      </c>
      <c r="I14" s="1">
        <f t="shared" si="3"/>
        <v>0.95799999999999996</v>
      </c>
      <c r="J14" s="1">
        <f t="shared" si="3"/>
        <v>1.032</v>
      </c>
      <c r="K14" s="1">
        <f t="shared" si="3"/>
        <v>1.1180000000000001</v>
      </c>
      <c r="L14" s="1">
        <f t="shared" si="3"/>
        <v>1.22</v>
      </c>
      <c r="M14" s="1">
        <f t="shared" si="3"/>
        <v>1.3420000000000001</v>
      </c>
    </row>
    <row r="15" spans="1:13">
      <c r="A15" s="6">
        <f t="shared" si="4"/>
        <v>170</v>
      </c>
      <c r="B15" s="1"/>
      <c r="C15" s="1">
        <f t="shared" si="3"/>
        <v>0.71299999999999997</v>
      </c>
      <c r="D15" s="1">
        <f t="shared" si="3"/>
        <v>0.75</v>
      </c>
      <c r="E15" s="1">
        <f t="shared" si="3"/>
        <v>0.79200000000000004</v>
      </c>
      <c r="F15" s="1">
        <f t="shared" si="3"/>
        <v>0.83899999999999997</v>
      </c>
      <c r="G15" s="1">
        <f t="shared" si="3"/>
        <v>0.89100000000000001</v>
      </c>
      <c r="H15" s="1">
        <f t="shared" si="3"/>
        <v>0.95</v>
      </c>
      <c r="I15" s="1">
        <f t="shared" si="3"/>
        <v>1.018</v>
      </c>
      <c r="J15" s="1">
        <f t="shared" si="3"/>
        <v>1.097</v>
      </c>
      <c r="K15" s="1">
        <f t="shared" si="3"/>
        <v>1.1879999999999999</v>
      </c>
      <c r="L15" s="1">
        <f t="shared" si="3"/>
        <v>1.296</v>
      </c>
      <c r="M15" s="1">
        <f t="shared" si="3"/>
        <v>1.425</v>
      </c>
    </row>
    <row r="16" spans="1:13">
      <c r="A16" s="6">
        <f t="shared" si="4"/>
        <v>180</v>
      </c>
      <c r="B16" s="1"/>
      <c r="C16" s="1">
        <f t="shared" si="3"/>
        <v>0.755</v>
      </c>
      <c r="D16" s="1">
        <f t="shared" si="3"/>
        <v>0.79400000000000004</v>
      </c>
      <c r="E16" s="1">
        <f t="shared" si="3"/>
        <v>0.83899999999999997</v>
      </c>
      <c r="F16" s="1">
        <f t="shared" si="3"/>
        <v>0.88800000000000001</v>
      </c>
      <c r="G16" s="1">
        <f t="shared" si="3"/>
        <v>0.94299999999999995</v>
      </c>
      <c r="H16" s="1">
        <f t="shared" si="3"/>
        <v>1.006</v>
      </c>
      <c r="I16" s="1">
        <f t="shared" si="3"/>
        <v>1.0780000000000001</v>
      </c>
      <c r="J16" s="1">
        <f t="shared" si="3"/>
        <v>1.161</v>
      </c>
      <c r="K16" s="1">
        <f t="shared" si="3"/>
        <v>1.258</v>
      </c>
      <c r="L16" s="1">
        <f t="shared" si="3"/>
        <v>1.3720000000000001</v>
      </c>
      <c r="M16" s="1">
        <f t="shared" si="3"/>
        <v>1.5089999999999999</v>
      </c>
    </row>
    <row r="17" spans="1:13">
      <c r="A17" s="6">
        <f t="shared" si="4"/>
        <v>190</v>
      </c>
      <c r="B17" s="1"/>
      <c r="C17" s="1">
        <f t="shared" si="3"/>
        <v>0.79700000000000004</v>
      </c>
      <c r="D17" s="1">
        <f t="shared" si="3"/>
        <v>0.83899999999999997</v>
      </c>
      <c r="E17" s="1">
        <f t="shared" si="3"/>
        <v>0.88500000000000001</v>
      </c>
      <c r="F17" s="1">
        <f t="shared" si="3"/>
        <v>0.93700000000000006</v>
      </c>
      <c r="G17" s="1">
        <f t="shared" si="3"/>
        <v>0.996</v>
      </c>
      <c r="H17" s="1">
        <f t="shared" si="3"/>
        <v>1.0620000000000001</v>
      </c>
      <c r="I17" s="1">
        <f t="shared" si="3"/>
        <v>1.1379999999999999</v>
      </c>
      <c r="J17" s="1">
        <f t="shared" si="3"/>
        <v>1.226</v>
      </c>
      <c r="K17" s="1">
        <f t="shared" si="3"/>
        <v>1.3280000000000001</v>
      </c>
      <c r="L17" s="1">
        <f t="shared" si="3"/>
        <v>1.448</v>
      </c>
      <c r="M17" s="1">
        <f t="shared" si="3"/>
        <v>1.593</v>
      </c>
    </row>
    <row r="18" spans="1:13">
      <c r="A18" s="6">
        <f t="shared" si="4"/>
        <v>200</v>
      </c>
      <c r="B18" s="1"/>
      <c r="C18" s="1">
        <f t="shared" si="3"/>
        <v>0.83899999999999997</v>
      </c>
      <c r="D18" s="1">
        <f t="shared" si="3"/>
        <v>0.88300000000000001</v>
      </c>
      <c r="E18" s="1">
        <f t="shared" si="3"/>
        <v>0.93200000000000005</v>
      </c>
      <c r="F18" s="1">
        <f t="shared" si="3"/>
        <v>0.98599999999999999</v>
      </c>
      <c r="G18" s="1">
        <f t="shared" si="3"/>
        <v>1.048</v>
      </c>
      <c r="H18" s="1">
        <f t="shared" si="3"/>
        <v>1.1180000000000001</v>
      </c>
      <c r="I18" s="1">
        <f t="shared" si="3"/>
        <v>1.198</v>
      </c>
      <c r="J18" s="1">
        <f t="shared" si="3"/>
        <v>1.29</v>
      </c>
      <c r="K18" s="1">
        <f t="shared" si="3"/>
        <v>1.3979999999999999</v>
      </c>
      <c r="L18" s="1">
        <f t="shared" si="3"/>
        <v>1.5249999999999999</v>
      </c>
      <c r="M18" s="1">
        <f t="shared" si="3"/>
        <v>1.677</v>
      </c>
    </row>
    <row r="19" spans="1:13">
      <c r="A19" s="6">
        <f t="shared" si="4"/>
        <v>210</v>
      </c>
      <c r="B19" s="1"/>
      <c r="C19" s="1">
        <f t="shared" si="3"/>
        <v>0.88</v>
      </c>
      <c r="D19" s="1">
        <f t="shared" si="3"/>
        <v>0.92700000000000005</v>
      </c>
      <c r="E19" s="1">
        <f t="shared" si="3"/>
        <v>0.97799999999999998</v>
      </c>
      <c r="F19" s="1">
        <f t="shared" si="3"/>
        <v>1.036</v>
      </c>
      <c r="G19" s="1">
        <f t="shared" si="3"/>
        <v>1.101</v>
      </c>
      <c r="H19" s="1">
        <f t="shared" si="3"/>
        <v>1.1739999999999999</v>
      </c>
      <c r="I19" s="1">
        <f t="shared" si="3"/>
        <v>1.258</v>
      </c>
      <c r="J19" s="1">
        <f t="shared" si="3"/>
        <v>1.355</v>
      </c>
      <c r="K19" s="1">
        <f t="shared" si="3"/>
        <v>1.4670000000000001</v>
      </c>
      <c r="L19" s="1">
        <f t="shared" si="3"/>
        <v>1.601</v>
      </c>
      <c r="M19" s="1">
        <f t="shared" si="3"/>
        <v>1.7609999999999999</v>
      </c>
    </row>
    <row r="20" spans="1:13">
      <c r="A20" s="6">
        <f t="shared" si="4"/>
        <v>220</v>
      </c>
      <c r="B20" s="1"/>
      <c r="C20" s="1">
        <f t="shared" si="3"/>
        <v>0.92200000000000004</v>
      </c>
      <c r="D20" s="1">
        <f t="shared" si="3"/>
        <v>0.97099999999999997</v>
      </c>
      <c r="E20" s="1">
        <f t="shared" si="3"/>
        <v>1.0249999999999999</v>
      </c>
      <c r="F20" s="1">
        <f t="shared" si="3"/>
        <v>1.085</v>
      </c>
      <c r="G20" s="1">
        <f t="shared" si="3"/>
        <v>1.153</v>
      </c>
      <c r="H20" s="1">
        <f t="shared" si="3"/>
        <v>1.23</v>
      </c>
      <c r="I20" s="1">
        <f t="shared" si="3"/>
        <v>1.3180000000000001</v>
      </c>
      <c r="J20" s="1">
        <f t="shared" si="3"/>
        <v>1.419</v>
      </c>
      <c r="K20" s="1">
        <f t="shared" si="3"/>
        <v>1.5369999999999999</v>
      </c>
      <c r="L20" s="1">
        <f t="shared" si="3"/>
        <v>1.677</v>
      </c>
      <c r="M20" s="1">
        <f t="shared" si="3"/>
        <v>1.845</v>
      </c>
    </row>
    <row r="21" spans="1:13">
      <c r="A21" s="6">
        <f t="shared" si="4"/>
        <v>230</v>
      </c>
      <c r="B21" s="1"/>
      <c r="C21" s="1">
        <f t="shared" si="3"/>
        <v>0.96399999999999997</v>
      </c>
      <c r="D21" s="1">
        <f t="shared" si="3"/>
        <v>1.0149999999999999</v>
      </c>
      <c r="E21" s="1">
        <f t="shared" si="3"/>
        <v>1.071</v>
      </c>
      <c r="F21" s="1">
        <f t="shared" si="3"/>
        <v>1.1339999999999999</v>
      </c>
      <c r="G21" s="1">
        <f t="shared" si="3"/>
        <v>1.2050000000000001</v>
      </c>
      <c r="H21" s="1">
        <f t="shared" si="3"/>
        <v>1.286</v>
      </c>
      <c r="I21" s="1">
        <f t="shared" si="3"/>
        <v>1.3779999999999999</v>
      </c>
      <c r="J21" s="1">
        <f t="shared" si="3"/>
        <v>1.484</v>
      </c>
      <c r="K21" s="1">
        <f t="shared" si="3"/>
        <v>1.607</v>
      </c>
      <c r="L21" s="1">
        <f t="shared" si="3"/>
        <v>1.7529999999999999</v>
      </c>
      <c r="M21" s="1">
        <f t="shared" si="3"/>
        <v>1.929</v>
      </c>
    </row>
    <row r="22" spans="1:13">
      <c r="A22" s="6">
        <f t="shared" si="4"/>
        <v>240</v>
      </c>
      <c r="B22" s="1"/>
      <c r="C22" s="1">
        <f t="shared" si="3"/>
        <v>1.006</v>
      </c>
      <c r="D22" s="1">
        <f t="shared" si="3"/>
        <v>1.0589999999999999</v>
      </c>
      <c r="E22" s="1">
        <f t="shared" si="3"/>
        <v>1.1180000000000001</v>
      </c>
      <c r="F22" s="1">
        <f t="shared" si="3"/>
        <v>1.1839999999999999</v>
      </c>
      <c r="G22" s="1">
        <f t="shared" si="3"/>
        <v>1.258</v>
      </c>
      <c r="H22" s="1">
        <f t="shared" si="3"/>
        <v>1.3420000000000001</v>
      </c>
      <c r="I22" s="1">
        <f t="shared" si="3"/>
        <v>1.4370000000000001</v>
      </c>
      <c r="J22" s="1">
        <f t="shared" si="3"/>
        <v>1.548</v>
      </c>
      <c r="K22" s="1">
        <f t="shared" si="3"/>
        <v>1.677</v>
      </c>
      <c r="L22" s="1">
        <f t="shared" si="3"/>
        <v>1.829</v>
      </c>
      <c r="M22" s="1">
        <f t="shared" si="3"/>
        <v>2.012</v>
      </c>
    </row>
    <row r="23" spans="1:13">
      <c r="A23" s="6">
        <f t="shared" si="4"/>
        <v>250</v>
      </c>
      <c r="B23" s="1"/>
      <c r="C23" s="1">
        <f t="shared" si="3"/>
        <v>1.048</v>
      </c>
      <c r="D23" s="1">
        <f t="shared" si="3"/>
        <v>1.103</v>
      </c>
      <c r="E23" s="1">
        <f t="shared" si="3"/>
        <v>1.165</v>
      </c>
      <c r="F23" s="1">
        <f t="shared" si="3"/>
        <v>1.2330000000000001</v>
      </c>
      <c r="G23" s="1">
        <f t="shared" si="3"/>
        <v>1.31</v>
      </c>
      <c r="H23" s="1">
        <f t="shared" si="3"/>
        <v>1.3979999999999999</v>
      </c>
      <c r="I23" s="1">
        <f t="shared" si="3"/>
        <v>1.4970000000000001</v>
      </c>
      <c r="J23" s="1">
        <f t="shared" si="3"/>
        <v>1.613</v>
      </c>
      <c r="K23" s="1">
        <f t="shared" si="3"/>
        <v>1.7470000000000001</v>
      </c>
      <c r="L23" s="1">
        <f t="shared" si="3"/>
        <v>1.9059999999999999</v>
      </c>
      <c r="M23" s="1">
        <f t="shared" si="3"/>
        <v>2.0960000000000001</v>
      </c>
    </row>
    <row r="24" spans="1:13">
      <c r="A24" s="6">
        <f t="shared" si="4"/>
        <v>260</v>
      </c>
      <c r="B24" s="1"/>
      <c r="C24" s="1">
        <f t="shared" si="3"/>
        <v>1.0900000000000001</v>
      </c>
      <c r="D24" s="1">
        <f t="shared" si="3"/>
        <v>1.147</v>
      </c>
      <c r="E24" s="1">
        <f t="shared" si="3"/>
        <v>1.2110000000000001</v>
      </c>
      <c r="F24" s="1">
        <f t="shared" si="3"/>
        <v>1.282</v>
      </c>
      <c r="G24" s="1">
        <f t="shared" si="3"/>
        <v>1.363</v>
      </c>
      <c r="H24" s="1">
        <f t="shared" si="3"/>
        <v>1.4530000000000001</v>
      </c>
      <c r="I24" s="1">
        <f t="shared" si="3"/>
        <v>1.5569999999999999</v>
      </c>
      <c r="J24" s="1">
        <f t="shared" si="3"/>
        <v>1.677</v>
      </c>
      <c r="K24" s="1">
        <f t="shared" si="3"/>
        <v>1.8169999999999999</v>
      </c>
      <c r="L24" s="1">
        <f t="shared" si="3"/>
        <v>1.982</v>
      </c>
      <c r="M24" s="1">
        <f t="shared" si="3"/>
        <v>2.1800000000000002</v>
      </c>
    </row>
    <row r="25" spans="1:13">
      <c r="A25" s="6">
        <f t="shared" si="4"/>
        <v>270</v>
      </c>
      <c r="B25" s="1"/>
      <c r="C25" s="1">
        <f t="shared" si="3"/>
        <v>1.1319999999999999</v>
      </c>
      <c r="D25" s="1">
        <f t="shared" si="3"/>
        <v>1.1919999999999999</v>
      </c>
      <c r="E25" s="1">
        <f t="shared" si="3"/>
        <v>1.258</v>
      </c>
      <c r="F25" s="1">
        <f t="shared" si="3"/>
        <v>1.3320000000000001</v>
      </c>
      <c r="G25" s="1">
        <f t="shared" si="3"/>
        <v>1.415</v>
      </c>
      <c r="H25" s="1">
        <f t="shared" si="3"/>
        <v>1.5089999999999999</v>
      </c>
      <c r="I25" s="1">
        <f t="shared" si="3"/>
        <v>1.617</v>
      </c>
      <c r="J25" s="1">
        <f t="shared" si="3"/>
        <v>1.742</v>
      </c>
      <c r="K25" s="1">
        <f t="shared" si="3"/>
        <v>1.887</v>
      </c>
      <c r="L25" s="1">
        <f t="shared" si="3"/>
        <v>2.0579999999999998</v>
      </c>
      <c r="M25" s="1">
        <f t="shared" si="3"/>
        <v>2.2639999999999998</v>
      </c>
    </row>
    <row r="26" spans="1:13">
      <c r="A26" s="6">
        <f t="shared" si="4"/>
        <v>280</v>
      </c>
      <c r="B26" s="1"/>
      <c r="C26" s="1">
        <f t="shared" si="3"/>
        <v>1.1739999999999999</v>
      </c>
      <c r="D26" s="1">
        <f t="shared" si="3"/>
        <v>1.236</v>
      </c>
      <c r="E26" s="1">
        <f t="shared" si="3"/>
        <v>1.304</v>
      </c>
      <c r="F26" s="1">
        <f t="shared" si="3"/>
        <v>1.381</v>
      </c>
      <c r="G26" s="1">
        <f t="shared" si="3"/>
        <v>1.4670000000000001</v>
      </c>
      <c r="H26" s="1">
        <f t="shared" si="3"/>
        <v>1.5649999999999999</v>
      </c>
      <c r="I26" s="1">
        <f t="shared" si="3"/>
        <v>1.677</v>
      </c>
      <c r="J26" s="1">
        <f t="shared" si="3"/>
        <v>1.806</v>
      </c>
      <c r="K26" s="1">
        <f t="shared" si="3"/>
        <v>1.9570000000000001</v>
      </c>
      <c r="L26" s="1">
        <f t="shared" si="3"/>
        <v>2.1339999999999999</v>
      </c>
      <c r="M26" s="1">
        <f t="shared" si="3"/>
        <v>2.3479999999999999</v>
      </c>
    </row>
    <row r="27" spans="1:13">
      <c r="A27" s="6">
        <f t="shared" si="4"/>
        <v>290</v>
      </c>
      <c r="B27" s="1"/>
      <c r="C27" s="1">
        <f t="shared" si="3"/>
        <v>1.216</v>
      </c>
      <c r="D27" s="1">
        <f t="shared" si="3"/>
        <v>1.28</v>
      </c>
      <c r="E27" s="1">
        <f t="shared" si="3"/>
        <v>1.351</v>
      </c>
      <c r="F27" s="1">
        <f t="shared" si="3"/>
        <v>1.43</v>
      </c>
      <c r="G27" s="1">
        <f t="shared" si="3"/>
        <v>1.52</v>
      </c>
      <c r="H27" s="1">
        <f t="shared" si="3"/>
        <v>1.621</v>
      </c>
      <c r="I27" s="1">
        <f t="shared" si="3"/>
        <v>1.7370000000000001</v>
      </c>
      <c r="J27" s="1">
        <f t="shared" si="3"/>
        <v>1.871</v>
      </c>
      <c r="K27" s="1">
        <f t="shared" si="3"/>
        <v>2.0259999999999998</v>
      </c>
      <c r="L27" s="1">
        <f t="shared" si="3"/>
        <v>2.2109999999999999</v>
      </c>
      <c r="M27" s="1">
        <f t="shared" si="3"/>
        <v>2.4319999999999999</v>
      </c>
    </row>
    <row r="28" spans="1:13">
      <c r="A28" s="6">
        <f t="shared" si="4"/>
        <v>300</v>
      </c>
      <c r="B28" s="1"/>
      <c r="C28" s="1">
        <f t="shared" si="3"/>
        <v>1.258</v>
      </c>
      <c r="D28" s="1">
        <f t="shared" si="3"/>
        <v>1.3240000000000001</v>
      </c>
      <c r="E28" s="1">
        <f t="shared" si="3"/>
        <v>1.3979999999999999</v>
      </c>
      <c r="F28" s="1">
        <f t="shared" si="3"/>
        <v>1.48</v>
      </c>
      <c r="G28" s="1">
        <f t="shared" si="3"/>
        <v>1.5720000000000001</v>
      </c>
      <c r="H28" s="1">
        <f t="shared" si="3"/>
        <v>1.677</v>
      </c>
      <c r="I28" s="1">
        <f t="shared" si="3"/>
        <v>1.7969999999999999</v>
      </c>
      <c r="J28" s="1">
        <f t="shared" si="3"/>
        <v>1.9350000000000001</v>
      </c>
      <c r="K28" s="1">
        <f t="shared" si="3"/>
        <v>2.0960000000000001</v>
      </c>
      <c r="L28" s="1">
        <f t="shared" si="3"/>
        <v>2.2869999999999999</v>
      </c>
      <c r="M28" s="1">
        <f t="shared" si="3"/>
        <v>2.516</v>
      </c>
    </row>
    <row r="29" spans="1:13">
      <c r="A29" s="6">
        <f t="shared" si="4"/>
        <v>310</v>
      </c>
      <c r="B29" s="1"/>
      <c r="C29" s="1">
        <f t="shared" si="3"/>
        <v>1.3</v>
      </c>
      <c r="D29" s="1">
        <f t="shared" si="3"/>
        <v>1.3680000000000001</v>
      </c>
      <c r="E29" s="1">
        <f t="shared" si="3"/>
        <v>1.444</v>
      </c>
      <c r="F29" s="1">
        <f t="shared" si="3"/>
        <v>1.5289999999999999</v>
      </c>
      <c r="G29" s="1">
        <f t="shared" si="3"/>
        <v>1.625</v>
      </c>
      <c r="H29" s="1">
        <f t="shared" si="3"/>
        <v>1.7330000000000001</v>
      </c>
      <c r="I29" s="1">
        <f t="shared" si="3"/>
        <v>1.857</v>
      </c>
      <c r="J29" s="1">
        <f t="shared" si="3"/>
        <v>2</v>
      </c>
      <c r="K29" s="1">
        <f t="shared" si="3"/>
        <v>2.1659999999999999</v>
      </c>
      <c r="L29" s="1">
        <f t="shared" si="3"/>
        <v>2.363</v>
      </c>
      <c r="M29" s="1">
        <f t="shared" si="3"/>
        <v>2.5990000000000002</v>
      </c>
    </row>
    <row r="30" spans="1:13">
      <c r="A30" s="6">
        <f t="shared" si="4"/>
        <v>320</v>
      </c>
      <c r="B30" s="1"/>
      <c r="C30" s="1">
        <f t="shared" si="3"/>
        <v>1.3420000000000001</v>
      </c>
      <c r="D30" s="1">
        <f t="shared" si="3"/>
        <v>1.4119999999999999</v>
      </c>
      <c r="E30" s="1">
        <f t="shared" si="3"/>
        <v>1.4910000000000001</v>
      </c>
      <c r="F30" s="1">
        <f t="shared" si="3"/>
        <v>1.5780000000000001</v>
      </c>
      <c r="G30" s="1">
        <f t="shared" si="3"/>
        <v>1.677</v>
      </c>
      <c r="H30" s="1">
        <f t="shared" si="3"/>
        <v>1.7889999999999999</v>
      </c>
      <c r="I30" s="1">
        <f t="shared" si="3"/>
        <v>1.917</v>
      </c>
      <c r="J30" s="1">
        <f t="shared" si="3"/>
        <v>2.0640000000000001</v>
      </c>
      <c r="K30" s="1">
        <f t="shared" si="3"/>
        <v>2.2360000000000002</v>
      </c>
      <c r="L30" s="1">
        <f t="shared" si="3"/>
        <v>2.4390000000000001</v>
      </c>
      <c r="M30" s="1">
        <f t="shared" si="3"/>
        <v>2.6829999999999998</v>
      </c>
    </row>
    <row r="31" spans="1:13">
      <c r="A31" s="6">
        <f t="shared" si="4"/>
        <v>330</v>
      </c>
      <c r="B31" s="1"/>
      <c r="C31" s="1">
        <f t="shared" si="3"/>
        <v>1.3839999999999999</v>
      </c>
      <c r="D31" s="1">
        <f t="shared" si="3"/>
        <v>1.456</v>
      </c>
      <c r="E31" s="1">
        <f t="shared" si="3"/>
        <v>1.5369999999999999</v>
      </c>
      <c r="F31" s="1">
        <f t="shared" si="3"/>
        <v>1.6279999999999999</v>
      </c>
      <c r="G31" s="1">
        <f t="shared" si="3"/>
        <v>1.7290000000000001</v>
      </c>
      <c r="H31" s="1">
        <f t="shared" si="3"/>
        <v>1.845</v>
      </c>
      <c r="I31" s="1">
        <f t="shared" si="3"/>
        <v>1.976</v>
      </c>
      <c r="J31" s="1">
        <f t="shared" si="3"/>
        <v>2.129</v>
      </c>
      <c r="K31" s="1">
        <f t="shared" si="3"/>
        <v>2.306</v>
      </c>
      <c r="L31" s="1">
        <f t="shared" ref="D31:M46" si="5">ROUND($C$3*0.08206*$A31/L$8,3)</f>
        <v>2.516</v>
      </c>
      <c r="M31" s="1">
        <f t="shared" si="5"/>
        <v>2.7669999999999999</v>
      </c>
    </row>
    <row r="32" spans="1:13">
      <c r="A32" s="6">
        <f t="shared" si="4"/>
        <v>340</v>
      </c>
      <c r="B32" s="1"/>
      <c r="C32" s="1">
        <f t="shared" si="3"/>
        <v>1.425</v>
      </c>
      <c r="D32" s="1">
        <f t="shared" si="5"/>
        <v>1.5</v>
      </c>
      <c r="E32" s="1">
        <f t="shared" si="5"/>
        <v>1.5840000000000001</v>
      </c>
      <c r="F32" s="1">
        <f t="shared" si="5"/>
        <v>1.677</v>
      </c>
      <c r="G32" s="1">
        <f t="shared" si="5"/>
        <v>1.782</v>
      </c>
      <c r="H32" s="1">
        <f t="shared" si="5"/>
        <v>1.901</v>
      </c>
      <c r="I32" s="1">
        <f t="shared" si="5"/>
        <v>2.036</v>
      </c>
      <c r="J32" s="1">
        <f t="shared" si="5"/>
        <v>2.1930000000000001</v>
      </c>
      <c r="K32" s="1">
        <f t="shared" si="5"/>
        <v>2.3759999999999999</v>
      </c>
      <c r="L32" s="1">
        <f t="shared" si="5"/>
        <v>2.5920000000000001</v>
      </c>
      <c r="M32" s="1">
        <f t="shared" si="5"/>
        <v>2.851</v>
      </c>
    </row>
    <row r="33" spans="1:13">
      <c r="A33" s="6">
        <f t="shared" si="4"/>
        <v>350</v>
      </c>
      <c r="B33" s="1"/>
      <c r="C33" s="1">
        <f t="shared" si="3"/>
        <v>1.4670000000000001</v>
      </c>
      <c r="D33" s="1">
        <f t="shared" si="5"/>
        <v>1.5449999999999999</v>
      </c>
      <c r="E33" s="1">
        <f t="shared" si="5"/>
        <v>1.63</v>
      </c>
      <c r="F33" s="1">
        <f t="shared" si="5"/>
        <v>1.726</v>
      </c>
      <c r="G33" s="1">
        <f t="shared" si="5"/>
        <v>1.8340000000000001</v>
      </c>
      <c r="H33" s="1">
        <f t="shared" si="5"/>
        <v>1.9570000000000001</v>
      </c>
      <c r="I33" s="1">
        <f t="shared" si="5"/>
        <v>2.0960000000000001</v>
      </c>
      <c r="J33" s="1">
        <f t="shared" si="5"/>
        <v>2.258</v>
      </c>
      <c r="K33" s="1">
        <f t="shared" si="5"/>
        <v>2.4460000000000002</v>
      </c>
      <c r="L33" s="1">
        <f t="shared" si="5"/>
        <v>2.6680000000000001</v>
      </c>
      <c r="M33" s="1">
        <f t="shared" si="5"/>
        <v>2.9350000000000001</v>
      </c>
    </row>
    <row r="34" spans="1:13">
      <c r="A34" s="6">
        <f t="shared" si="4"/>
        <v>360</v>
      </c>
      <c r="B34" s="1"/>
      <c r="C34" s="1">
        <f t="shared" si="3"/>
        <v>1.5089999999999999</v>
      </c>
      <c r="D34" s="1">
        <f t="shared" si="5"/>
        <v>1.589</v>
      </c>
      <c r="E34" s="1">
        <f t="shared" si="5"/>
        <v>1.677</v>
      </c>
      <c r="F34" s="1">
        <f t="shared" si="5"/>
        <v>1.776</v>
      </c>
      <c r="G34" s="1">
        <f t="shared" si="5"/>
        <v>1.887</v>
      </c>
      <c r="H34" s="1">
        <f t="shared" si="5"/>
        <v>2.012</v>
      </c>
      <c r="I34" s="1">
        <f t="shared" si="5"/>
        <v>2.1560000000000001</v>
      </c>
      <c r="J34" s="1">
        <f t="shared" si="5"/>
        <v>2.3220000000000001</v>
      </c>
      <c r="K34" s="1">
        <f t="shared" si="5"/>
        <v>2.516</v>
      </c>
      <c r="L34" s="1">
        <f t="shared" si="5"/>
        <v>2.7440000000000002</v>
      </c>
      <c r="M34" s="1">
        <f t="shared" si="5"/>
        <v>3.0190000000000001</v>
      </c>
    </row>
    <row r="35" spans="1:13">
      <c r="A35" s="6">
        <f t="shared" si="4"/>
        <v>370</v>
      </c>
      <c r="B35" s="1"/>
      <c r="C35" s="1">
        <f t="shared" si="3"/>
        <v>1.5509999999999999</v>
      </c>
      <c r="D35" s="1">
        <f t="shared" si="5"/>
        <v>1.633</v>
      </c>
      <c r="E35" s="1">
        <f t="shared" si="5"/>
        <v>1.724</v>
      </c>
      <c r="F35" s="1">
        <f t="shared" si="5"/>
        <v>1.825</v>
      </c>
      <c r="G35" s="1">
        <f t="shared" si="5"/>
        <v>1.9390000000000001</v>
      </c>
      <c r="H35" s="1">
        <f t="shared" si="5"/>
        <v>2.0680000000000001</v>
      </c>
      <c r="I35" s="1">
        <f t="shared" si="5"/>
        <v>2.2160000000000002</v>
      </c>
      <c r="J35" s="1">
        <f t="shared" si="5"/>
        <v>2.387</v>
      </c>
      <c r="K35" s="1">
        <f t="shared" si="5"/>
        <v>2.585</v>
      </c>
      <c r="L35" s="1">
        <f t="shared" si="5"/>
        <v>2.82</v>
      </c>
      <c r="M35" s="1">
        <f t="shared" si="5"/>
        <v>3.1019999999999999</v>
      </c>
    </row>
    <row r="36" spans="1:13">
      <c r="A36" s="6">
        <f t="shared" si="4"/>
        <v>380</v>
      </c>
      <c r="B36" s="1"/>
      <c r="C36" s="1">
        <f t="shared" si="3"/>
        <v>1.593</v>
      </c>
      <c r="D36" s="1">
        <f t="shared" si="5"/>
        <v>1.677</v>
      </c>
      <c r="E36" s="1">
        <f t="shared" si="5"/>
        <v>1.77</v>
      </c>
      <c r="F36" s="1">
        <f t="shared" si="5"/>
        <v>1.8740000000000001</v>
      </c>
      <c r="G36" s="1">
        <f t="shared" si="5"/>
        <v>1.9910000000000001</v>
      </c>
      <c r="H36" s="1">
        <f t="shared" si="5"/>
        <v>2.1240000000000001</v>
      </c>
      <c r="I36" s="1">
        <f t="shared" si="5"/>
        <v>2.2759999999999998</v>
      </c>
      <c r="J36" s="1">
        <f t="shared" si="5"/>
        <v>2.4510000000000001</v>
      </c>
      <c r="K36" s="1">
        <f t="shared" si="5"/>
        <v>2.6549999999999998</v>
      </c>
      <c r="L36" s="1">
        <f t="shared" si="5"/>
        <v>2.8969999999999998</v>
      </c>
      <c r="M36" s="1">
        <f t="shared" si="5"/>
        <v>3.1859999999999999</v>
      </c>
    </row>
    <row r="37" spans="1:13">
      <c r="A37" s="6">
        <f t="shared" si="4"/>
        <v>390</v>
      </c>
      <c r="B37" s="1"/>
      <c r="C37" s="1">
        <f t="shared" si="3"/>
        <v>1.635</v>
      </c>
      <c r="D37" s="1">
        <f t="shared" si="5"/>
        <v>1.7210000000000001</v>
      </c>
      <c r="E37" s="1">
        <f t="shared" si="5"/>
        <v>1.8169999999999999</v>
      </c>
      <c r="F37" s="1">
        <f t="shared" si="5"/>
        <v>1.9239999999999999</v>
      </c>
      <c r="G37" s="1">
        <f t="shared" si="5"/>
        <v>2.044</v>
      </c>
      <c r="H37" s="1">
        <f t="shared" si="5"/>
        <v>2.1800000000000002</v>
      </c>
      <c r="I37" s="1">
        <f t="shared" si="5"/>
        <v>2.3359999999999999</v>
      </c>
      <c r="J37" s="1">
        <f t="shared" si="5"/>
        <v>2.516</v>
      </c>
      <c r="K37" s="1">
        <f t="shared" si="5"/>
        <v>2.7250000000000001</v>
      </c>
      <c r="L37" s="1">
        <f t="shared" si="5"/>
        <v>2.9729999999999999</v>
      </c>
      <c r="M37" s="1">
        <f t="shared" si="5"/>
        <v>3.27</v>
      </c>
    </row>
    <row r="38" spans="1:13">
      <c r="A38" s="6">
        <f t="shared" si="4"/>
        <v>400</v>
      </c>
      <c r="B38" s="1"/>
      <c r="C38" s="1">
        <f t="shared" si="3"/>
        <v>1.677</v>
      </c>
      <c r="D38" s="1">
        <f t="shared" si="5"/>
        <v>1.7649999999999999</v>
      </c>
      <c r="E38" s="1">
        <f t="shared" si="5"/>
        <v>1.863</v>
      </c>
      <c r="F38" s="1">
        <f t="shared" si="5"/>
        <v>1.9730000000000001</v>
      </c>
      <c r="G38" s="1">
        <f t="shared" si="5"/>
        <v>2.0960000000000001</v>
      </c>
      <c r="H38" s="1">
        <f t="shared" si="5"/>
        <v>2.2360000000000002</v>
      </c>
      <c r="I38" s="1">
        <f t="shared" si="5"/>
        <v>2.3959999999999999</v>
      </c>
      <c r="J38" s="1">
        <f t="shared" si="5"/>
        <v>2.58</v>
      </c>
      <c r="K38" s="1">
        <f t="shared" si="5"/>
        <v>2.7949999999999999</v>
      </c>
      <c r="L38" s="1">
        <f t="shared" si="5"/>
        <v>3.0489999999999999</v>
      </c>
      <c r="M38" s="1">
        <f t="shared" si="5"/>
        <v>3.3540000000000001</v>
      </c>
    </row>
    <row r="39" spans="1:13">
      <c r="A39" s="6">
        <f t="shared" si="4"/>
        <v>410</v>
      </c>
      <c r="B39" s="1"/>
      <c r="C39" s="1">
        <f t="shared" si="3"/>
        <v>1.7190000000000001</v>
      </c>
      <c r="D39" s="1">
        <f t="shared" si="5"/>
        <v>1.8089999999999999</v>
      </c>
      <c r="E39" s="1">
        <f t="shared" si="5"/>
        <v>1.91</v>
      </c>
      <c r="F39" s="1">
        <f t="shared" si="5"/>
        <v>2.0219999999999998</v>
      </c>
      <c r="G39" s="1">
        <f t="shared" si="5"/>
        <v>2.149</v>
      </c>
      <c r="H39" s="1">
        <f t="shared" si="5"/>
        <v>2.2919999999999998</v>
      </c>
      <c r="I39" s="1">
        <f t="shared" si="5"/>
        <v>2.456</v>
      </c>
      <c r="J39" s="1">
        <f t="shared" si="5"/>
        <v>2.645</v>
      </c>
      <c r="K39" s="1">
        <f t="shared" si="5"/>
        <v>2.8650000000000002</v>
      </c>
      <c r="L39" s="1">
        <f t="shared" si="5"/>
        <v>3.125</v>
      </c>
      <c r="M39" s="1">
        <f t="shared" si="5"/>
        <v>3.4380000000000002</v>
      </c>
    </row>
    <row r="40" spans="1:13">
      <c r="A40" s="6">
        <f t="shared" si="4"/>
        <v>420</v>
      </c>
      <c r="B40" s="1"/>
      <c r="C40" s="1">
        <f t="shared" si="3"/>
        <v>1.7609999999999999</v>
      </c>
      <c r="D40" s="1">
        <f t="shared" si="5"/>
        <v>1.8540000000000001</v>
      </c>
      <c r="E40" s="1">
        <f t="shared" si="5"/>
        <v>1.9570000000000001</v>
      </c>
      <c r="F40" s="1">
        <f t="shared" si="5"/>
        <v>2.0720000000000001</v>
      </c>
      <c r="G40" s="1">
        <f t="shared" si="5"/>
        <v>2.2010000000000001</v>
      </c>
      <c r="H40" s="1">
        <f t="shared" si="5"/>
        <v>2.3479999999999999</v>
      </c>
      <c r="I40" s="1">
        <f t="shared" si="5"/>
        <v>2.516</v>
      </c>
      <c r="J40" s="1">
        <f t="shared" si="5"/>
        <v>2.7090000000000001</v>
      </c>
      <c r="K40" s="1">
        <f t="shared" si="5"/>
        <v>2.9350000000000001</v>
      </c>
      <c r="L40" s="1">
        <f t="shared" si="5"/>
        <v>3.202</v>
      </c>
      <c r="M40" s="1">
        <f t="shared" si="5"/>
        <v>3.5219999999999998</v>
      </c>
    </row>
    <row r="41" spans="1:13">
      <c r="A41" s="6">
        <f t="shared" si="4"/>
        <v>430</v>
      </c>
      <c r="B41" s="1"/>
      <c r="C41" s="1">
        <f t="shared" si="3"/>
        <v>1.8029999999999999</v>
      </c>
      <c r="D41" s="1">
        <f t="shared" si="5"/>
        <v>1.8979999999999999</v>
      </c>
      <c r="E41" s="1">
        <f t="shared" si="5"/>
        <v>2.0030000000000001</v>
      </c>
      <c r="F41" s="1">
        <f t="shared" si="5"/>
        <v>2.121</v>
      </c>
      <c r="G41" s="1">
        <f t="shared" si="5"/>
        <v>2.2530000000000001</v>
      </c>
      <c r="H41" s="1">
        <f t="shared" si="5"/>
        <v>2.4039999999999999</v>
      </c>
      <c r="I41" s="1">
        <f t="shared" si="5"/>
        <v>2.5750000000000002</v>
      </c>
      <c r="J41" s="1">
        <f t="shared" si="5"/>
        <v>2.774</v>
      </c>
      <c r="K41" s="1">
        <f t="shared" si="5"/>
        <v>3.0049999999999999</v>
      </c>
      <c r="L41" s="1">
        <f t="shared" si="5"/>
        <v>3.278</v>
      </c>
      <c r="M41" s="1">
        <f t="shared" si="5"/>
        <v>3.6059999999999999</v>
      </c>
    </row>
    <row r="42" spans="1:13">
      <c r="A42" s="6">
        <f t="shared" si="4"/>
        <v>440</v>
      </c>
      <c r="B42" s="1"/>
      <c r="C42" s="1">
        <f t="shared" si="3"/>
        <v>1.845</v>
      </c>
      <c r="D42" s="1">
        <f t="shared" si="5"/>
        <v>1.9419999999999999</v>
      </c>
      <c r="E42" s="1">
        <f t="shared" si="5"/>
        <v>2.0499999999999998</v>
      </c>
      <c r="F42" s="1">
        <f t="shared" si="5"/>
        <v>2.17</v>
      </c>
      <c r="G42" s="1">
        <f t="shared" si="5"/>
        <v>2.306</v>
      </c>
      <c r="H42" s="1">
        <f t="shared" si="5"/>
        <v>2.46</v>
      </c>
      <c r="I42" s="1">
        <f t="shared" si="5"/>
        <v>2.6349999999999998</v>
      </c>
      <c r="J42" s="1">
        <f t="shared" si="5"/>
        <v>2.8380000000000001</v>
      </c>
      <c r="K42" s="1">
        <f t="shared" si="5"/>
        <v>3.0750000000000002</v>
      </c>
      <c r="L42" s="1">
        <f t="shared" si="5"/>
        <v>3.3540000000000001</v>
      </c>
      <c r="M42" s="1">
        <f t="shared" si="5"/>
        <v>3.6890000000000001</v>
      </c>
    </row>
    <row r="43" spans="1:13">
      <c r="A43" s="6">
        <f t="shared" si="4"/>
        <v>450</v>
      </c>
      <c r="B43" s="1"/>
      <c r="C43" s="1">
        <f t="shared" si="3"/>
        <v>1.887</v>
      </c>
      <c r="D43" s="1">
        <f t="shared" si="5"/>
        <v>1.986</v>
      </c>
      <c r="E43" s="1">
        <f t="shared" si="5"/>
        <v>2.0960000000000001</v>
      </c>
      <c r="F43" s="1">
        <f t="shared" si="5"/>
        <v>2.2200000000000002</v>
      </c>
      <c r="G43" s="1">
        <f t="shared" si="5"/>
        <v>2.3580000000000001</v>
      </c>
      <c r="H43" s="1">
        <f t="shared" si="5"/>
        <v>2.516</v>
      </c>
      <c r="I43" s="1">
        <f t="shared" si="5"/>
        <v>2.6949999999999998</v>
      </c>
      <c r="J43" s="1">
        <f t="shared" si="5"/>
        <v>2.903</v>
      </c>
      <c r="K43" s="1">
        <f t="shared" si="5"/>
        <v>3.1440000000000001</v>
      </c>
      <c r="L43" s="1">
        <f t="shared" si="5"/>
        <v>3.43</v>
      </c>
      <c r="M43" s="1">
        <f t="shared" si="5"/>
        <v>3.7730000000000001</v>
      </c>
    </row>
    <row r="44" spans="1:13">
      <c r="A44" s="6">
        <f t="shared" si="4"/>
        <v>460</v>
      </c>
      <c r="B44" s="1"/>
      <c r="C44" s="1">
        <f t="shared" si="3"/>
        <v>1.929</v>
      </c>
      <c r="D44" s="1">
        <f t="shared" si="5"/>
        <v>2.0299999999999998</v>
      </c>
      <c r="E44" s="1">
        <f t="shared" si="5"/>
        <v>2.1429999999999998</v>
      </c>
      <c r="F44" s="1">
        <f t="shared" si="5"/>
        <v>2.2690000000000001</v>
      </c>
      <c r="G44" s="1">
        <f t="shared" si="5"/>
        <v>2.411</v>
      </c>
      <c r="H44" s="1">
        <f t="shared" si="5"/>
        <v>2.5710000000000002</v>
      </c>
      <c r="I44" s="1">
        <f t="shared" si="5"/>
        <v>2.7549999999999999</v>
      </c>
      <c r="J44" s="1">
        <f t="shared" si="5"/>
        <v>2.9670000000000001</v>
      </c>
      <c r="K44" s="1">
        <f t="shared" si="5"/>
        <v>3.214</v>
      </c>
      <c r="L44" s="1">
        <f t="shared" si="5"/>
        <v>3.5059999999999998</v>
      </c>
      <c r="M44" s="1">
        <f t="shared" si="5"/>
        <v>3.8570000000000002</v>
      </c>
    </row>
    <row r="45" spans="1:13">
      <c r="A45" s="6">
        <f t="shared" si="4"/>
        <v>470</v>
      </c>
      <c r="B45" s="1"/>
      <c r="C45" s="1">
        <f t="shared" si="3"/>
        <v>1.97</v>
      </c>
      <c r="D45" s="1">
        <f t="shared" si="5"/>
        <v>2.0739999999999998</v>
      </c>
      <c r="E45" s="1">
        <f t="shared" si="5"/>
        <v>2.1890000000000001</v>
      </c>
      <c r="F45" s="1">
        <f t="shared" si="5"/>
        <v>2.3180000000000001</v>
      </c>
      <c r="G45" s="1">
        <f t="shared" si="5"/>
        <v>2.4630000000000001</v>
      </c>
      <c r="H45" s="1">
        <f t="shared" si="5"/>
        <v>2.6269999999999998</v>
      </c>
      <c r="I45" s="1">
        <f t="shared" si="5"/>
        <v>2.8149999999999999</v>
      </c>
      <c r="J45" s="1">
        <f t="shared" si="5"/>
        <v>3.032</v>
      </c>
      <c r="K45" s="1">
        <f t="shared" si="5"/>
        <v>3.2839999999999998</v>
      </c>
      <c r="L45" s="1">
        <f t="shared" si="5"/>
        <v>3.5830000000000002</v>
      </c>
      <c r="M45" s="1">
        <f t="shared" si="5"/>
        <v>3.9409999999999998</v>
      </c>
    </row>
    <row r="46" spans="1:13">
      <c r="A46" s="6">
        <f t="shared" si="4"/>
        <v>480</v>
      </c>
      <c r="B46" s="1"/>
      <c r="C46" s="1">
        <f t="shared" si="3"/>
        <v>2.012</v>
      </c>
      <c r="D46" s="1">
        <f t="shared" si="5"/>
        <v>2.1179999999999999</v>
      </c>
      <c r="E46" s="1">
        <f t="shared" si="5"/>
        <v>2.2360000000000002</v>
      </c>
      <c r="F46" s="1">
        <f t="shared" si="5"/>
        <v>2.3679999999999999</v>
      </c>
      <c r="G46" s="1">
        <f t="shared" si="5"/>
        <v>2.516</v>
      </c>
      <c r="H46" s="1">
        <f t="shared" si="5"/>
        <v>2.6829999999999998</v>
      </c>
      <c r="I46" s="1">
        <f t="shared" si="5"/>
        <v>2.875</v>
      </c>
      <c r="J46" s="1">
        <f t="shared" si="5"/>
        <v>3.0960000000000001</v>
      </c>
      <c r="K46" s="1">
        <f t="shared" si="5"/>
        <v>3.3540000000000001</v>
      </c>
      <c r="L46" s="1">
        <f t="shared" si="5"/>
        <v>3.6589999999999998</v>
      </c>
      <c r="M46" s="1">
        <f t="shared" si="5"/>
        <v>4.0250000000000004</v>
      </c>
    </row>
    <row r="47" spans="1:13">
      <c r="A47" s="6">
        <f t="shared" si="4"/>
        <v>490</v>
      </c>
      <c r="B47" s="1"/>
      <c r="C47" s="1">
        <f t="shared" si="3"/>
        <v>2.0539999999999998</v>
      </c>
      <c r="D47" s="1">
        <f t="shared" ref="D47:M57" si="6">ROUND($C$3*0.08206*$A47/D$8,3)</f>
        <v>2.1619999999999999</v>
      </c>
      <c r="E47" s="1">
        <f t="shared" si="6"/>
        <v>2.2829999999999999</v>
      </c>
      <c r="F47" s="1">
        <f t="shared" si="6"/>
        <v>2.4169999999999998</v>
      </c>
      <c r="G47" s="1">
        <f t="shared" si="6"/>
        <v>2.5680000000000001</v>
      </c>
      <c r="H47" s="1">
        <f t="shared" si="6"/>
        <v>2.7389999999999999</v>
      </c>
      <c r="I47" s="1">
        <f t="shared" si="6"/>
        <v>2.9350000000000001</v>
      </c>
      <c r="J47" s="1">
        <f t="shared" si="6"/>
        <v>3.161</v>
      </c>
      <c r="K47" s="1">
        <f t="shared" si="6"/>
        <v>3.4239999999999999</v>
      </c>
      <c r="L47" s="1">
        <f t="shared" si="6"/>
        <v>3.7349999999999999</v>
      </c>
      <c r="M47" s="1">
        <f t="shared" si="6"/>
        <v>4.109</v>
      </c>
    </row>
    <row r="48" spans="1:13">
      <c r="A48" s="6">
        <f t="shared" si="4"/>
        <v>500</v>
      </c>
      <c r="B48" s="1"/>
      <c r="C48" s="1">
        <f t="shared" si="3"/>
        <v>2.0960000000000001</v>
      </c>
      <c r="D48" s="1">
        <f t="shared" si="6"/>
        <v>2.2069999999999999</v>
      </c>
      <c r="E48" s="1">
        <f t="shared" si="6"/>
        <v>2.3290000000000002</v>
      </c>
      <c r="F48" s="1">
        <f t="shared" si="6"/>
        <v>2.4660000000000002</v>
      </c>
      <c r="G48" s="1">
        <f t="shared" si="6"/>
        <v>2.62</v>
      </c>
      <c r="H48" s="1">
        <f t="shared" si="6"/>
        <v>2.7949999999999999</v>
      </c>
      <c r="I48" s="1">
        <f t="shared" si="6"/>
        <v>2.9950000000000001</v>
      </c>
      <c r="J48" s="1">
        <f t="shared" si="6"/>
        <v>3.2250000000000001</v>
      </c>
      <c r="K48" s="1">
        <f t="shared" si="6"/>
        <v>3.4940000000000002</v>
      </c>
      <c r="L48" s="1">
        <f t="shared" si="6"/>
        <v>3.8109999999999999</v>
      </c>
      <c r="M48" s="1">
        <f t="shared" si="6"/>
        <v>4.1929999999999996</v>
      </c>
    </row>
    <row r="49" spans="1:13">
      <c r="A49" s="6">
        <f t="shared" si="4"/>
        <v>510</v>
      </c>
      <c r="B49" s="1"/>
      <c r="C49" s="1">
        <f t="shared" si="3"/>
        <v>2.1379999999999999</v>
      </c>
      <c r="D49" s="1">
        <f t="shared" si="6"/>
        <v>2.2509999999999999</v>
      </c>
      <c r="E49" s="1">
        <f t="shared" si="6"/>
        <v>2.3759999999999999</v>
      </c>
      <c r="F49" s="1">
        <f t="shared" si="6"/>
        <v>2.516</v>
      </c>
      <c r="G49" s="1">
        <f t="shared" si="6"/>
        <v>2.673</v>
      </c>
      <c r="H49" s="1">
        <f t="shared" si="6"/>
        <v>2.851</v>
      </c>
      <c r="I49" s="1">
        <f t="shared" si="6"/>
        <v>3.0550000000000002</v>
      </c>
      <c r="J49" s="1">
        <f t="shared" si="6"/>
        <v>3.29</v>
      </c>
      <c r="K49" s="1">
        <f t="shared" si="6"/>
        <v>3.5640000000000001</v>
      </c>
      <c r="L49" s="1">
        <f t="shared" si="6"/>
        <v>3.8879999999999999</v>
      </c>
      <c r="M49" s="1">
        <f t="shared" si="6"/>
        <v>4.2759999999999998</v>
      </c>
    </row>
    <row r="50" spans="1:13">
      <c r="A50" s="6">
        <f t="shared" si="4"/>
        <v>520</v>
      </c>
      <c r="B50" s="1"/>
      <c r="C50" s="1">
        <f t="shared" si="3"/>
        <v>2.1800000000000002</v>
      </c>
      <c r="D50" s="1">
        <f t="shared" si="6"/>
        <v>2.2949999999999999</v>
      </c>
      <c r="E50" s="1">
        <f t="shared" si="6"/>
        <v>2.4220000000000002</v>
      </c>
      <c r="F50" s="1">
        <f t="shared" si="6"/>
        <v>2.5649999999999999</v>
      </c>
      <c r="G50" s="1">
        <f t="shared" si="6"/>
        <v>2.7250000000000001</v>
      </c>
      <c r="H50" s="1">
        <f t="shared" si="6"/>
        <v>2.907</v>
      </c>
      <c r="I50" s="1">
        <f t="shared" si="6"/>
        <v>3.1139999999999999</v>
      </c>
      <c r="J50" s="1">
        <f t="shared" si="6"/>
        <v>3.3540000000000001</v>
      </c>
      <c r="K50" s="1">
        <f t="shared" si="6"/>
        <v>3.6339999999999999</v>
      </c>
      <c r="L50" s="1">
        <f t="shared" si="6"/>
        <v>3.964</v>
      </c>
      <c r="M50" s="1">
        <f t="shared" si="6"/>
        <v>4.3600000000000003</v>
      </c>
    </row>
    <row r="51" spans="1:13">
      <c r="A51" s="6">
        <f t="shared" si="4"/>
        <v>530</v>
      </c>
      <c r="B51" s="1"/>
      <c r="C51" s="1">
        <f t="shared" si="3"/>
        <v>2.222</v>
      </c>
      <c r="D51" s="1">
        <f t="shared" si="6"/>
        <v>2.339</v>
      </c>
      <c r="E51" s="1">
        <f t="shared" si="6"/>
        <v>2.4689999999999999</v>
      </c>
      <c r="F51" s="1">
        <f t="shared" si="6"/>
        <v>2.6139999999999999</v>
      </c>
      <c r="G51" s="1">
        <f t="shared" si="6"/>
        <v>2.778</v>
      </c>
      <c r="H51" s="1">
        <f t="shared" si="6"/>
        <v>2.9630000000000001</v>
      </c>
      <c r="I51" s="1">
        <f t="shared" si="6"/>
        <v>3.1739999999999999</v>
      </c>
      <c r="J51" s="1">
        <f t="shared" si="6"/>
        <v>3.419</v>
      </c>
      <c r="K51" s="1">
        <f t="shared" si="6"/>
        <v>3.7029999999999998</v>
      </c>
      <c r="L51" s="1">
        <f t="shared" si="6"/>
        <v>4.04</v>
      </c>
      <c r="M51" s="1">
        <f t="shared" si="6"/>
        <v>4.444</v>
      </c>
    </row>
    <row r="52" spans="1:13">
      <c r="A52" s="6">
        <f t="shared" si="4"/>
        <v>540</v>
      </c>
      <c r="B52" s="1"/>
      <c r="C52" s="1">
        <f t="shared" si="3"/>
        <v>2.2639999999999998</v>
      </c>
      <c r="D52" s="1">
        <f t="shared" si="6"/>
        <v>2.383</v>
      </c>
      <c r="E52" s="1">
        <f t="shared" si="6"/>
        <v>2.516</v>
      </c>
      <c r="F52" s="1">
        <f t="shared" si="6"/>
        <v>2.6629999999999998</v>
      </c>
      <c r="G52" s="1">
        <f t="shared" si="6"/>
        <v>2.83</v>
      </c>
      <c r="H52" s="1">
        <f t="shared" si="6"/>
        <v>3.0190000000000001</v>
      </c>
      <c r="I52" s="1">
        <f t="shared" si="6"/>
        <v>3.234</v>
      </c>
      <c r="J52" s="1">
        <f t="shared" si="6"/>
        <v>3.4830000000000001</v>
      </c>
      <c r="K52" s="1">
        <f t="shared" si="6"/>
        <v>3.7730000000000001</v>
      </c>
      <c r="L52" s="1">
        <f t="shared" si="6"/>
        <v>4.1159999999999997</v>
      </c>
      <c r="M52" s="1">
        <f t="shared" si="6"/>
        <v>4.5279999999999996</v>
      </c>
    </row>
    <row r="53" spans="1:13">
      <c r="A53" s="6">
        <f t="shared" si="4"/>
        <v>550</v>
      </c>
      <c r="B53" s="1"/>
      <c r="C53" s="1">
        <f t="shared" si="3"/>
        <v>2.306</v>
      </c>
      <c r="D53" s="1">
        <f t="shared" si="6"/>
        <v>2.427</v>
      </c>
      <c r="E53" s="1">
        <f t="shared" si="6"/>
        <v>2.5619999999999998</v>
      </c>
      <c r="F53" s="1">
        <f t="shared" si="6"/>
        <v>2.7130000000000001</v>
      </c>
      <c r="G53" s="1">
        <f t="shared" si="6"/>
        <v>2.8820000000000001</v>
      </c>
      <c r="H53" s="1">
        <f t="shared" si="6"/>
        <v>3.0750000000000002</v>
      </c>
      <c r="I53" s="1">
        <f t="shared" si="6"/>
        <v>3.294</v>
      </c>
      <c r="J53" s="1">
        <f t="shared" si="6"/>
        <v>3.548</v>
      </c>
      <c r="K53" s="1">
        <f t="shared" si="6"/>
        <v>3.843</v>
      </c>
      <c r="L53" s="1">
        <f t="shared" si="6"/>
        <v>4.1929999999999996</v>
      </c>
      <c r="M53" s="1">
        <f t="shared" si="6"/>
        <v>4.6120000000000001</v>
      </c>
    </row>
    <row r="54" spans="1:13">
      <c r="A54" s="6">
        <f t="shared" si="4"/>
        <v>560</v>
      </c>
      <c r="B54" s="1"/>
      <c r="C54" s="1">
        <f t="shared" si="3"/>
        <v>2.3479999999999999</v>
      </c>
      <c r="D54" s="1">
        <f t="shared" si="6"/>
        <v>2.4710000000000001</v>
      </c>
      <c r="E54" s="1">
        <f t="shared" si="6"/>
        <v>2.609</v>
      </c>
      <c r="F54" s="1">
        <f t="shared" si="6"/>
        <v>2.762</v>
      </c>
      <c r="G54" s="1">
        <f t="shared" si="6"/>
        <v>2.9350000000000001</v>
      </c>
      <c r="H54" s="1">
        <f t="shared" si="6"/>
        <v>3.13</v>
      </c>
      <c r="I54" s="1">
        <f t="shared" si="6"/>
        <v>3.3540000000000001</v>
      </c>
      <c r="J54" s="1">
        <f t="shared" si="6"/>
        <v>3.6120000000000001</v>
      </c>
      <c r="K54" s="1">
        <f t="shared" si="6"/>
        <v>3.9129999999999998</v>
      </c>
      <c r="L54" s="1">
        <f t="shared" si="6"/>
        <v>4.2690000000000001</v>
      </c>
      <c r="M54" s="1">
        <f t="shared" si="6"/>
        <v>4.6959999999999997</v>
      </c>
    </row>
    <row r="55" spans="1:13">
      <c r="A55" s="6">
        <f t="shared" si="4"/>
        <v>570</v>
      </c>
      <c r="B55" s="1"/>
      <c r="C55" s="1">
        <f t="shared" si="3"/>
        <v>2.39</v>
      </c>
      <c r="D55" s="1">
        <f t="shared" si="6"/>
        <v>2.516</v>
      </c>
      <c r="E55" s="1">
        <f t="shared" si="6"/>
        <v>2.6549999999999998</v>
      </c>
      <c r="F55" s="1">
        <f t="shared" si="6"/>
        <v>2.8109999999999999</v>
      </c>
      <c r="G55" s="1">
        <f t="shared" si="6"/>
        <v>2.9870000000000001</v>
      </c>
      <c r="H55" s="1">
        <f t="shared" si="6"/>
        <v>3.1859999999999999</v>
      </c>
      <c r="I55" s="1">
        <f t="shared" si="6"/>
        <v>3.4140000000000001</v>
      </c>
      <c r="J55" s="1">
        <f t="shared" si="6"/>
        <v>3.677</v>
      </c>
      <c r="K55" s="1">
        <f t="shared" si="6"/>
        <v>3.9830000000000001</v>
      </c>
      <c r="L55" s="1">
        <f t="shared" si="6"/>
        <v>4.3449999999999998</v>
      </c>
      <c r="M55" s="1">
        <f t="shared" si="6"/>
        <v>4.7789999999999999</v>
      </c>
    </row>
    <row r="56" spans="1:13">
      <c r="A56" s="6">
        <f t="shared" si="4"/>
        <v>580</v>
      </c>
      <c r="B56" s="1"/>
      <c r="C56" s="1">
        <f t="shared" si="3"/>
        <v>2.4319999999999999</v>
      </c>
      <c r="D56" s="1">
        <f t="shared" si="6"/>
        <v>2.56</v>
      </c>
      <c r="E56" s="1">
        <f t="shared" si="6"/>
        <v>2.702</v>
      </c>
      <c r="F56" s="1">
        <f t="shared" si="6"/>
        <v>2.8610000000000002</v>
      </c>
      <c r="G56" s="1">
        <f t="shared" si="6"/>
        <v>3.04</v>
      </c>
      <c r="H56" s="1">
        <f t="shared" si="6"/>
        <v>3.242</v>
      </c>
      <c r="I56" s="1">
        <f t="shared" si="6"/>
        <v>3.4740000000000002</v>
      </c>
      <c r="J56" s="1">
        <f t="shared" si="6"/>
        <v>3.7410000000000001</v>
      </c>
      <c r="K56" s="1">
        <f t="shared" si="6"/>
        <v>4.0529999999999999</v>
      </c>
      <c r="L56" s="1">
        <f t="shared" si="6"/>
        <v>4.4210000000000003</v>
      </c>
      <c r="M56" s="1">
        <f t="shared" si="6"/>
        <v>4.8630000000000004</v>
      </c>
    </row>
    <row r="57" spans="1:13">
      <c r="A57" s="6">
        <f t="shared" si="4"/>
        <v>590</v>
      </c>
      <c r="B57" s="1"/>
      <c r="C57" s="1">
        <f t="shared" si="3"/>
        <v>2.4740000000000002</v>
      </c>
      <c r="D57" s="1">
        <f t="shared" si="6"/>
        <v>2.6040000000000001</v>
      </c>
      <c r="E57" s="1">
        <f t="shared" si="6"/>
        <v>2.7480000000000002</v>
      </c>
      <c r="F57" s="1">
        <f t="shared" si="6"/>
        <v>2.91</v>
      </c>
      <c r="G57" s="1">
        <f t="shared" si="6"/>
        <v>3.0920000000000001</v>
      </c>
      <c r="H57" s="1">
        <f t="shared" si="6"/>
        <v>3.298</v>
      </c>
      <c r="I57" s="1">
        <f t="shared" si="6"/>
        <v>3.5339999999999998</v>
      </c>
      <c r="J57" s="1">
        <f t="shared" si="6"/>
        <v>3.806</v>
      </c>
      <c r="K57" s="1">
        <f t="shared" si="6"/>
        <v>4.1230000000000002</v>
      </c>
      <c r="L57" s="1">
        <f t="shared" si="6"/>
        <v>4.4969999999999999</v>
      </c>
      <c r="M57" s="1">
        <f t="shared" si="6"/>
        <v>4.9470000000000001</v>
      </c>
    </row>
    <row r="60" spans="1:13">
      <c r="A60" s="5" t="s">
        <v>10</v>
      </c>
    </row>
    <row r="61" spans="1:13">
      <c r="A61" t="s">
        <v>57</v>
      </c>
    </row>
    <row r="62" spans="1:13">
      <c r="A62" t="s">
        <v>58</v>
      </c>
    </row>
    <row r="63" spans="1:13">
      <c r="A63" t="s">
        <v>66</v>
      </c>
    </row>
  </sheetData>
  <mergeCells count="2">
    <mergeCell ref="B6:M6"/>
    <mergeCell ref="E1:H1"/>
  </mergeCells>
  <conditionalFormatting sqref="C10:M57">
    <cfRule type="cellIs" dxfId="0" priority="1" operator="between">
      <formula>1</formula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B-88BC-E24D-9B8A-826A23B3905A}">
  <dimension ref="A1:N31"/>
  <sheetViews>
    <sheetView topLeftCell="B8" workbookViewId="0">
      <selection activeCell="I42" sqref="I42"/>
    </sheetView>
  </sheetViews>
  <sheetFormatPr baseColWidth="10" defaultRowHeight="16"/>
  <sheetData>
    <row r="1" spans="1:14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t="s">
        <v>50</v>
      </c>
      <c r="J1" s="1" t="s">
        <v>35</v>
      </c>
      <c r="K1" s="1" t="s">
        <v>37</v>
      </c>
      <c r="L1" s="1" t="s">
        <v>38</v>
      </c>
      <c r="M1" s="1" t="s">
        <v>39</v>
      </c>
      <c r="N1" s="1" t="s">
        <v>40</v>
      </c>
    </row>
    <row r="2" spans="1:14">
      <c r="A2" s="10">
        <v>43801</v>
      </c>
      <c r="B2" s="1">
        <v>1804.400024</v>
      </c>
      <c r="C2" s="1">
        <v>1805.5500489999999</v>
      </c>
      <c r="D2" s="1">
        <v>1762.6800539999999</v>
      </c>
      <c r="E2" s="1">
        <v>1781.599976</v>
      </c>
      <c r="F2" s="1">
        <v>1781.599976</v>
      </c>
      <c r="G2" s="1">
        <v>3925600</v>
      </c>
      <c r="J2" s="10">
        <v>43801</v>
      </c>
      <c r="K2" s="1">
        <f>C2/$A$27</f>
        <v>0.96563803705408935</v>
      </c>
      <c r="L2" s="1">
        <f t="shared" ref="L2:N2" si="0">D2/$A$27</f>
        <v>0.94271045449095503</v>
      </c>
      <c r="M2" s="1">
        <f t="shared" si="0"/>
        <v>0.95282914178595146</v>
      </c>
      <c r="N2" s="1">
        <f t="shared" si="0"/>
        <v>0.95282914178595146</v>
      </c>
    </row>
    <row r="3" spans="1:14">
      <c r="A3" s="10">
        <v>43802</v>
      </c>
      <c r="B3" s="1">
        <v>1760</v>
      </c>
      <c r="C3" s="1">
        <v>1772.869995</v>
      </c>
      <c r="D3" s="1">
        <v>1747.2299800000001</v>
      </c>
      <c r="E3" s="1">
        <v>1769.959961</v>
      </c>
      <c r="F3" s="1">
        <v>1769.959961</v>
      </c>
      <c r="G3" s="1">
        <v>3380900</v>
      </c>
      <c r="J3" s="10">
        <v>43802</v>
      </c>
      <c r="K3" s="1">
        <f t="shared" ref="K3:K22" si="1">C3/$A$27</f>
        <v>0.94816020351917318</v>
      </c>
      <c r="L3" s="1">
        <f t="shared" ref="L3:L22" si="2">D3/$A$27</f>
        <v>0.93444749931119508</v>
      </c>
      <c r="M3" s="1">
        <f t="shared" ref="M3:M22" si="3">E3/$A$27</f>
        <v>0.9466038691926465</v>
      </c>
      <c r="N3" s="1">
        <f t="shared" ref="N3:N22" si="4">F3/$A$27</f>
        <v>0.9466038691926465</v>
      </c>
    </row>
    <row r="4" spans="1:14">
      <c r="A4" s="10">
        <v>43803</v>
      </c>
      <c r="B4" s="1">
        <v>1774.01001</v>
      </c>
      <c r="C4" s="1">
        <v>1789.089966</v>
      </c>
      <c r="D4" s="1">
        <v>1760.219971</v>
      </c>
      <c r="E4" s="1">
        <v>1760.6899410000001</v>
      </c>
      <c r="F4" s="1">
        <v>1760.6899410000001</v>
      </c>
      <c r="G4" s="1">
        <v>2670100</v>
      </c>
      <c r="J4" s="10">
        <v>43803</v>
      </c>
      <c r="K4" s="1">
        <f t="shared" si="1"/>
        <v>0.9568349123516362</v>
      </c>
      <c r="L4" s="1">
        <f t="shared" si="2"/>
        <v>0.94139476140317502</v>
      </c>
      <c r="M4" s="1">
        <f t="shared" si="3"/>
        <v>0.94164610913431424</v>
      </c>
      <c r="N4" s="1">
        <f t="shared" si="4"/>
        <v>0.94164610913431424</v>
      </c>
    </row>
    <row r="5" spans="1:14">
      <c r="A5" s="10">
        <v>43804</v>
      </c>
      <c r="B5" s="1">
        <v>1763.5</v>
      </c>
      <c r="C5" s="1">
        <v>1763.5</v>
      </c>
      <c r="D5" s="1">
        <v>1740</v>
      </c>
      <c r="E5" s="1">
        <v>1740.4799800000001</v>
      </c>
      <c r="F5" s="1">
        <v>1740.4799800000001</v>
      </c>
      <c r="G5" s="1">
        <v>2823800</v>
      </c>
      <c r="J5" s="10">
        <v>43804</v>
      </c>
      <c r="K5" s="1">
        <f t="shared" si="1"/>
        <v>0.94314897517686402</v>
      </c>
      <c r="L5" s="1">
        <f t="shared" si="2"/>
        <v>0.93058078639509123</v>
      </c>
      <c r="M5" s="1">
        <f t="shared" si="3"/>
        <v>0.93083748763983487</v>
      </c>
      <c r="N5" s="1">
        <f t="shared" si="4"/>
        <v>0.93083748763983487</v>
      </c>
    </row>
    <row r="6" spans="1:14">
      <c r="A6" s="10">
        <v>43805</v>
      </c>
      <c r="B6" s="1">
        <v>1751.1999510000001</v>
      </c>
      <c r="C6" s="1">
        <v>1754.400024</v>
      </c>
      <c r="D6" s="1">
        <v>1740.130005</v>
      </c>
      <c r="E6" s="1">
        <v>1751.599976</v>
      </c>
      <c r="F6" s="1">
        <v>1751.599976</v>
      </c>
      <c r="G6" s="1">
        <v>3117400</v>
      </c>
      <c r="J6" s="10">
        <v>43805</v>
      </c>
      <c r="K6" s="1">
        <f t="shared" si="1"/>
        <v>0.93828215746292354</v>
      </c>
      <c r="L6" s="1">
        <f t="shared" si="2"/>
        <v>0.93065031521988162</v>
      </c>
      <c r="M6" s="1">
        <f t="shared" si="3"/>
        <v>0.9367846454687947</v>
      </c>
      <c r="N6" s="1">
        <f t="shared" si="4"/>
        <v>0.9367846454687947</v>
      </c>
    </row>
    <row r="7" spans="1:14">
      <c r="A7" s="10">
        <v>43808</v>
      </c>
      <c r="B7" s="1">
        <v>1750.660034</v>
      </c>
      <c r="C7" s="1">
        <v>1766.8900149999999</v>
      </c>
      <c r="D7" s="1">
        <v>1745.6099850000001</v>
      </c>
      <c r="E7" s="1">
        <v>1749.51001</v>
      </c>
      <c r="F7" s="1">
        <v>1749.51001</v>
      </c>
      <c r="G7" s="1">
        <v>2442800</v>
      </c>
      <c r="J7" s="10">
        <v>43808</v>
      </c>
      <c r="K7" s="1">
        <f t="shared" si="1"/>
        <v>0.94496201128295088</v>
      </c>
      <c r="L7" s="1">
        <f t="shared" si="2"/>
        <v>0.93358109918415133</v>
      </c>
      <c r="M7" s="1">
        <f t="shared" si="3"/>
        <v>0.93566689707579531</v>
      </c>
      <c r="N7" s="1">
        <f t="shared" si="4"/>
        <v>0.93566689707579531</v>
      </c>
    </row>
    <row r="8" spans="1:14">
      <c r="A8" s="10">
        <v>43809</v>
      </c>
      <c r="B8" s="1">
        <v>1747.400024</v>
      </c>
      <c r="C8" s="1">
        <v>1750.670044</v>
      </c>
      <c r="D8" s="1">
        <v>1735</v>
      </c>
      <c r="E8" s="1">
        <v>1739.209961</v>
      </c>
      <c r="F8" s="1">
        <v>1739.209961</v>
      </c>
      <c r="G8" s="1">
        <v>2514300</v>
      </c>
      <c r="J8" s="10">
        <v>43809</v>
      </c>
      <c r="K8" s="1">
        <f t="shared" si="1"/>
        <v>0.93628730245048786</v>
      </c>
      <c r="L8" s="1">
        <f t="shared" si="2"/>
        <v>0.92790670367556505</v>
      </c>
      <c r="M8" s="1">
        <f t="shared" si="3"/>
        <v>0.93015826046756089</v>
      </c>
      <c r="N8" s="1">
        <f t="shared" si="4"/>
        <v>0.93015826046756089</v>
      </c>
    </row>
    <row r="9" spans="1:14">
      <c r="A9" s="10">
        <v>43810</v>
      </c>
      <c r="B9" s="1">
        <v>1741.670044</v>
      </c>
      <c r="C9" s="1">
        <v>1750</v>
      </c>
      <c r="D9" s="1">
        <v>1735.709961</v>
      </c>
      <c r="E9" s="1">
        <v>1748.719971</v>
      </c>
      <c r="F9" s="1">
        <v>1748.719971</v>
      </c>
      <c r="G9" s="1">
        <v>2097600</v>
      </c>
      <c r="J9" s="10">
        <v>43810</v>
      </c>
      <c r="K9" s="1">
        <f t="shared" si="1"/>
        <v>0.93592895183414349</v>
      </c>
      <c r="L9" s="1">
        <f t="shared" si="2"/>
        <v>0.92828640256389261</v>
      </c>
      <c r="M9" s="1">
        <f t="shared" si="3"/>
        <v>0.93524437114826497</v>
      </c>
      <c r="N9" s="1">
        <f t="shared" si="4"/>
        <v>0.93524437114826497</v>
      </c>
    </row>
    <row r="10" spans="1:14">
      <c r="A10" s="10">
        <v>43811</v>
      </c>
      <c r="B10" s="1">
        <v>1750</v>
      </c>
      <c r="C10" s="1">
        <v>1764</v>
      </c>
      <c r="D10" s="1">
        <v>1745.4399410000001</v>
      </c>
      <c r="E10" s="1">
        <v>1760.329956</v>
      </c>
      <c r="F10" s="1">
        <v>1760.329956</v>
      </c>
      <c r="G10" s="1">
        <v>3095900</v>
      </c>
      <c r="J10" s="10">
        <v>43811</v>
      </c>
      <c r="K10" s="1">
        <f t="shared" si="1"/>
        <v>0.94341638344881662</v>
      </c>
      <c r="L10" s="1">
        <f t="shared" si="2"/>
        <v>0.93349015683975956</v>
      </c>
      <c r="M10" s="1">
        <f t="shared" si="3"/>
        <v>0.94145358320075656</v>
      </c>
      <c r="N10" s="1">
        <f t="shared" si="4"/>
        <v>0.94145358320075656</v>
      </c>
    </row>
    <row r="11" spans="1:14">
      <c r="A11" s="10">
        <v>43812</v>
      </c>
      <c r="B11" s="1">
        <v>1765</v>
      </c>
      <c r="C11" s="1">
        <v>1768.98999</v>
      </c>
      <c r="D11" s="1">
        <v>1755</v>
      </c>
      <c r="E11" s="1">
        <v>1760.9399410000001</v>
      </c>
      <c r="F11" s="1">
        <v>1760.9399410000001</v>
      </c>
      <c r="G11" s="1">
        <v>2745700</v>
      </c>
      <c r="J11" s="10">
        <v>43812</v>
      </c>
      <c r="K11" s="1">
        <f t="shared" si="1"/>
        <v>0.94608511265473827</v>
      </c>
      <c r="L11" s="1">
        <f t="shared" si="2"/>
        <v>0.93860303455366956</v>
      </c>
      <c r="M11" s="1">
        <f t="shared" si="3"/>
        <v>0.94177981327029059</v>
      </c>
      <c r="N11" s="1">
        <f t="shared" si="4"/>
        <v>0.94177981327029059</v>
      </c>
    </row>
    <row r="12" spans="1:14">
      <c r="A12" s="10">
        <v>43815</v>
      </c>
      <c r="B12" s="1">
        <v>1767</v>
      </c>
      <c r="C12" s="1">
        <v>1769.5</v>
      </c>
      <c r="D12" s="1">
        <v>1757.0500489999999</v>
      </c>
      <c r="E12" s="1">
        <v>1769.209961</v>
      </c>
      <c r="F12" s="1">
        <v>1769.209961</v>
      </c>
      <c r="G12" s="1">
        <v>3145200</v>
      </c>
      <c r="J12" s="10">
        <v>43815</v>
      </c>
      <c r="K12" s="1">
        <f t="shared" si="1"/>
        <v>0.94635787444029529</v>
      </c>
      <c r="L12" s="1">
        <f t="shared" si="2"/>
        <v>0.93969943467468586</v>
      </c>
      <c r="M12" s="1">
        <f t="shared" si="3"/>
        <v>0.94620275678471766</v>
      </c>
      <c r="N12" s="1">
        <f t="shared" si="4"/>
        <v>0.94620275678471766</v>
      </c>
    </row>
    <row r="13" spans="1:14">
      <c r="A13" s="10">
        <v>43816</v>
      </c>
      <c r="B13" s="1">
        <v>1778.01001</v>
      </c>
      <c r="C13" s="1">
        <v>1792</v>
      </c>
      <c r="D13" s="1">
        <v>1777.3900149999999</v>
      </c>
      <c r="E13" s="1">
        <v>1790.660034</v>
      </c>
      <c r="F13" s="1">
        <v>1790.660034</v>
      </c>
      <c r="G13" s="1">
        <v>3644400</v>
      </c>
      <c r="J13" s="10">
        <v>43816</v>
      </c>
      <c r="K13" s="1">
        <f t="shared" si="1"/>
        <v>0.95839124667816289</v>
      </c>
      <c r="L13" s="1">
        <f t="shared" si="2"/>
        <v>0.95057758499395573</v>
      </c>
      <c r="M13" s="1">
        <f t="shared" si="3"/>
        <v>0.95767461069309234</v>
      </c>
      <c r="N13" s="1">
        <f t="shared" si="4"/>
        <v>0.95767461069309234</v>
      </c>
    </row>
    <row r="14" spans="1:14">
      <c r="A14" s="10">
        <v>43817</v>
      </c>
      <c r="B14" s="1">
        <v>1795.0200199999999</v>
      </c>
      <c r="C14" s="1">
        <v>1798.1999510000001</v>
      </c>
      <c r="D14" s="1">
        <v>1782.3599850000001</v>
      </c>
      <c r="E14" s="1">
        <v>1784.030029</v>
      </c>
      <c r="F14" s="1">
        <v>1784.030029</v>
      </c>
      <c r="G14" s="1">
        <v>3351400</v>
      </c>
      <c r="J14" s="10">
        <v>43817</v>
      </c>
      <c r="K14" s="1">
        <f t="shared" si="1"/>
        <v>0.9617070830443647</v>
      </c>
      <c r="L14" s="1">
        <f t="shared" si="2"/>
        <v>0.95323560717266842</v>
      </c>
      <c r="M14" s="1">
        <f t="shared" si="3"/>
        <v>0.95412877433291798</v>
      </c>
      <c r="N14" s="1">
        <f t="shared" si="4"/>
        <v>0.95412877433291798</v>
      </c>
    </row>
    <row r="15" spans="1:14">
      <c r="A15" s="10">
        <v>43818</v>
      </c>
      <c r="B15" s="1">
        <v>1780.5</v>
      </c>
      <c r="C15" s="1">
        <v>1792.98999</v>
      </c>
      <c r="D15" s="1">
        <v>1774.0600589999999</v>
      </c>
      <c r="E15" s="1">
        <v>1792.280029</v>
      </c>
      <c r="F15" s="1">
        <v>1792.280029</v>
      </c>
      <c r="G15" s="1">
        <v>2652800</v>
      </c>
      <c r="J15" s="10">
        <v>43818</v>
      </c>
      <c r="K15" s="1">
        <f t="shared" si="1"/>
        <v>0.95892070970846366</v>
      </c>
      <c r="L15" s="1">
        <f t="shared" si="2"/>
        <v>0.94879666943467922</v>
      </c>
      <c r="M15" s="1">
        <f t="shared" si="3"/>
        <v>0.9585410108201361</v>
      </c>
      <c r="N15" s="1">
        <f t="shared" si="4"/>
        <v>0.9585410108201361</v>
      </c>
    </row>
    <row r="16" spans="1:14">
      <c r="A16" s="10">
        <v>43819</v>
      </c>
      <c r="B16" s="1">
        <v>1799.619995</v>
      </c>
      <c r="C16" s="1">
        <v>1802.969971</v>
      </c>
      <c r="D16" s="1">
        <v>1782.4499510000001</v>
      </c>
      <c r="E16" s="1">
        <v>1786.5</v>
      </c>
      <c r="F16" s="1">
        <v>1786.5</v>
      </c>
      <c r="G16" s="1">
        <v>5150800</v>
      </c>
      <c r="J16" s="10">
        <v>43819</v>
      </c>
      <c r="K16" s="1">
        <f t="shared" si="1"/>
        <v>0.96425816865512337</v>
      </c>
      <c r="L16" s="1">
        <f t="shared" si="2"/>
        <v>0.95328372247785742</v>
      </c>
      <c r="M16" s="1">
        <f t="shared" si="3"/>
        <v>0.95544975568668411</v>
      </c>
      <c r="N16" s="1">
        <f t="shared" si="4"/>
        <v>0.95544975568668411</v>
      </c>
    </row>
    <row r="17" spans="1:14">
      <c r="A17" s="10">
        <v>43822</v>
      </c>
      <c r="B17" s="1">
        <v>1788.26001</v>
      </c>
      <c r="C17" s="1">
        <v>1793</v>
      </c>
      <c r="D17" s="1">
        <v>1784.51001</v>
      </c>
      <c r="E17" s="1">
        <v>1793</v>
      </c>
      <c r="F17" s="1">
        <v>1793</v>
      </c>
      <c r="G17" s="1">
        <v>2136400</v>
      </c>
      <c r="J17" s="10">
        <v>43822</v>
      </c>
      <c r="K17" s="1">
        <f t="shared" si="1"/>
        <v>0.95892606322206808</v>
      </c>
      <c r="L17" s="1">
        <f t="shared" si="2"/>
        <v>0.95438547611247815</v>
      </c>
      <c r="M17" s="1">
        <f t="shared" si="3"/>
        <v>0.95892606322206808</v>
      </c>
      <c r="N17" s="1">
        <f t="shared" si="4"/>
        <v>0.95892606322206808</v>
      </c>
    </row>
    <row r="18" spans="1:14">
      <c r="A18" s="10">
        <v>43823</v>
      </c>
      <c r="B18" s="1">
        <v>1793.8100589999999</v>
      </c>
      <c r="C18" s="1">
        <v>1795.5699460000001</v>
      </c>
      <c r="D18" s="1">
        <v>1787.579956</v>
      </c>
      <c r="E18" s="1">
        <v>1789.209961</v>
      </c>
      <c r="F18" s="1">
        <v>1789.209961</v>
      </c>
      <c r="G18" s="1">
        <v>881300</v>
      </c>
      <c r="J18" s="10">
        <v>43823</v>
      </c>
      <c r="K18" s="1">
        <f t="shared" si="1"/>
        <v>0.96030051285981122</v>
      </c>
      <c r="L18" s="1">
        <f t="shared" si="2"/>
        <v>0.95602733402217388</v>
      </c>
      <c r="M18" s="1">
        <f t="shared" si="3"/>
        <v>0.95689908766282206</v>
      </c>
      <c r="N18" s="1">
        <f t="shared" si="4"/>
        <v>0.95689908766282206</v>
      </c>
    </row>
    <row r="19" spans="1:14">
      <c r="A19" s="10">
        <v>43825</v>
      </c>
      <c r="B19" s="1">
        <v>1801.01001</v>
      </c>
      <c r="C19" s="1">
        <v>1870.459961</v>
      </c>
      <c r="D19" s="1">
        <v>1799.5</v>
      </c>
      <c r="E19" s="1">
        <v>1868.7700199999999</v>
      </c>
      <c r="F19" s="1">
        <v>1868.7700199999999</v>
      </c>
      <c r="G19" s="1">
        <v>6005400</v>
      </c>
      <c r="J19" s="10">
        <v>43825</v>
      </c>
      <c r="K19" s="1">
        <f t="shared" si="1"/>
        <v>1.0003529318551216</v>
      </c>
      <c r="L19" s="1">
        <f t="shared" si="2"/>
        <v>0.96240237075745205</v>
      </c>
      <c r="M19" s="1">
        <f t="shared" si="3"/>
        <v>0.99944912345009784</v>
      </c>
      <c r="N19" s="1">
        <f t="shared" si="4"/>
        <v>0.99944912345009784</v>
      </c>
    </row>
    <row r="20" spans="1:14">
      <c r="A20" s="10">
        <v>43826</v>
      </c>
      <c r="B20" s="1">
        <v>1882.920044</v>
      </c>
      <c r="C20" s="1">
        <v>1901.400024</v>
      </c>
      <c r="D20" s="1">
        <v>1866.01001</v>
      </c>
      <c r="E20" s="1">
        <v>1869.8000489999999</v>
      </c>
      <c r="F20" s="1">
        <v>1869.8000489999999</v>
      </c>
      <c r="G20" s="1">
        <v>6186600</v>
      </c>
      <c r="J20" s="10">
        <v>43826</v>
      </c>
      <c r="K20" s="1">
        <f t="shared" si="1"/>
        <v>1.0169001894169916</v>
      </c>
      <c r="L20" s="1">
        <f t="shared" si="2"/>
        <v>0.99797302444075398</v>
      </c>
      <c r="M20" s="1">
        <f t="shared" si="3"/>
        <v>1</v>
      </c>
      <c r="N20" s="1">
        <f t="shared" si="4"/>
        <v>1</v>
      </c>
    </row>
    <row r="21" spans="1:14">
      <c r="A21" s="10">
        <v>43829</v>
      </c>
      <c r="B21" s="1">
        <v>1874</v>
      </c>
      <c r="C21" s="1">
        <v>1884</v>
      </c>
      <c r="D21" s="1">
        <v>1840.619995</v>
      </c>
      <c r="E21" s="1">
        <v>1846.8900149999999</v>
      </c>
      <c r="F21" s="1">
        <v>1846.8900149999999</v>
      </c>
      <c r="G21" s="1">
        <v>3674700</v>
      </c>
      <c r="J21" s="10">
        <v>43829</v>
      </c>
      <c r="K21" s="1">
        <f t="shared" si="1"/>
        <v>1.0075943687174436</v>
      </c>
      <c r="L21" s="1">
        <f t="shared" si="2"/>
        <v>0.98439402436875223</v>
      </c>
      <c r="M21" s="1">
        <f t="shared" si="3"/>
        <v>0.9877473347953688</v>
      </c>
      <c r="N21" s="1">
        <f t="shared" si="4"/>
        <v>0.9877473347953688</v>
      </c>
    </row>
    <row r="22" spans="1:14">
      <c r="A22" s="10">
        <v>43830</v>
      </c>
      <c r="B22" s="1">
        <v>1842</v>
      </c>
      <c r="C22" s="1">
        <v>1853.26001</v>
      </c>
      <c r="D22" s="1">
        <v>1832.2299800000001</v>
      </c>
      <c r="E22" s="1">
        <v>1847.839966</v>
      </c>
      <c r="F22" s="1">
        <v>1847.839966</v>
      </c>
      <c r="G22" s="1">
        <v>2506500</v>
      </c>
      <c r="J22" s="10">
        <v>43830</v>
      </c>
      <c r="K22" s="1">
        <f t="shared" si="1"/>
        <v>0.99115411350596239</v>
      </c>
      <c r="L22" s="1">
        <f t="shared" si="2"/>
        <v>0.9799069055431392</v>
      </c>
      <c r="M22" s="1">
        <f t="shared" si="3"/>
        <v>0.98825538430606819</v>
      </c>
      <c r="N22" s="1">
        <f t="shared" si="4"/>
        <v>0.98825538430606819</v>
      </c>
    </row>
    <row r="25" spans="1:14">
      <c r="A25" s="12" t="s">
        <v>64</v>
      </c>
      <c r="B25" s="12"/>
      <c r="C25" s="12"/>
      <c r="D25" s="12"/>
      <c r="E25" s="12"/>
    </row>
    <row r="26" spans="1:14">
      <c r="A26" s="1" t="s">
        <v>46</v>
      </c>
      <c r="B26" s="1" t="s">
        <v>47</v>
      </c>
      <c r="C26" s="1" t="s">
        <v>65</v>
      </c>
      <c r="D26" s="1" t="s">
        <v>48</v>
      </c>
      <c r="E26" s="1" t="s">
        <v>49</v>
      </c>
    </row>
    <row r="27" spans="1:14">
      <c r="A27" s="1">
        <f>MAX(E2:E22)</f>
        <v>1869.8000489999999</v>
      </c>
      <c r="B27" s="1">
        <f>MIN(E2:E22)</f>
        <v>1739.209961</v>
      </c>
      <c r="C27" s="1">
        <f>STDEV(E2:E22)</f>
        <v>40.112823572391065</v>
      </c>
      <c r="D27" s="1">
        <f>AVERAGE(E2:E22)</f>
        <v>1785.7728446190476</v>
      </c>
      <c r="E27" s="1">
        <f>MEDIAN(E2:E22)</f>
        <v>1781.599976</v>
      </c>
    </row>
    <row r="31" spans="1:14">
      <c r="A31" t="s">
        <v>67</v>
      </c>
    </row>
  </sheetData>
  <mergeCells count="1">
    <mergeCell ref="A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ED7-8ADE-CD42-9B17-3C5428BF892E}">
  <dimension ref="A1:N31"/>
  <sheetViews>
    <sheetView tabSelected="1" topLeftCell="A7" workbookViewId="0">
      <selection activeCell="F36" sqref="F36"/>
    </sheetView>
  </sheetViews>
  <sheetFormatPr baseColWidth="10" defaultRowHeight="16"/>
  <sheetData>
    <row r="1" spans="1:14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t="s">
        <v>50</v>
      </c>
      <c r="J1" s="1" t="s">
        <v>35</v>
      </c>
      <c r="K1" s="1" t="s">
        <v>37</v>
      </c>
      <c r="L1" s="1" t="s">
        <v>38</v>
      </c>
      <c r="M1" s="1" t="s">
        <v>39</v>
      </c>
      <c r="N1" s="1" t="s">
        <v>40</v>
      </c>
    </row>
    <row r="2" spans="1:14">
      <c r="A2" s="10">
        <v>43801</v>
      </c>
      <c r="B2" s="1">
        <v>267.26998900000001</v>
      </c>
      <c r="C2" s="1">
        <v>268.25</v>
      </c>
      <c r="D2" s="1">
        <v>263.45001200000002</v>
      </c>
      <c r="E2" s="1">
        <v>264.16000400000001</v>
      </c>
      <c r="F2" s="1">
        <v>264.16000400000001</v>
      </c>
      <c r="G2" s="1">
        <v>23621800</v>
      </c>
      <c r="J2" s="10">
        <v>43801</v>
      </c>
      <c r="K2" s="1">
        <f t="shared" ref="K2:K22" si="0">C2/$A$27</f>
        <v>0.91350248759072006</v>
      </c>
      <c r="L2" s="1">
        <f t="shared" ref="L2:L22" si="1">D2/$A$27</f>
        <v>0.89715653799740935</v>
      </c>
      <c r="M2" s="1">
        <f t="shared" ref="M2:M22" si="2">E2/$A$27</f>
        <v>0.89957435517604678</v>
      </c>
      <c r="N2" s="1">
        <f t="shared" ref="N2:N22" si="3">F2/$A$27</f>
        <v>0.89957435517604678</v>
      </c>
    </row>
    <row r="3" spans="1:14">
      <c r="A3" s="10">
        <v>43802</v>
      </c>
      <c r="B3" s="1">
        <v>258.30999800000001</v>
      </c>
      <c r="C3" s="1">
        <v>259.52999899999998</v>
      </c>
      <c r="D3" s="1">
        <v>256.290009</v>
      </c>
      <c r="E3" s="1">
        <v>259.45001200000002</v>
      </c>
      <c r="F3" s="1">
        <v>259.45001200000002</v>
      </c>
      <c r="G3" s="1">
        <v>28607600</v>
      </c>
      <c r="J3" s="10">
        <v>43802</v>
      </c>
      <c r="K3" s="1">
        <f t="shared" si="0"/>
        <v>0.88380726818608413</v>
      </c>
      <c r="L3" s="1">
        <f t="shared" si="1"/>
        <v>0.87277375868088736</v>
      </c>
      <c r="M3" s="1">
        <f t="shared" si="2"/>
        <v>0.88353487928217023</v>
      </c>
      <c r="N3" s="1">
        <f t="shared" si="3"/>
        <v>0.88353487928217023</v>
      </c>
    </row>
    <row r="4" spans="1:14">
      <c r="A4" s="10">
        <v>43803</v>
      </c>
      <c r="B4" s="1">
        <v>261.07000699999998</v>
      </c>
      <c r="C4" s="1">
        <v>263.30999800000001</v>
      </c>
      <c r="D4" s="1">
        <v>260.67999300000002</v>
      </c>
      <c r="E4" s="1">
        <v>261.73998999999998</v>
      </c>
      <c r="F4" s="1">
        <v>261.73998999999998</v>
      </c>
      <c r="G4" s="1">
        <v>16795400</v>
      </c>
      <c r="J4" s="10">
        <v>43803</v>
      </c>
      <c r="K4" s="1">
        <f t="shared" si="0"/>
        <v>0.89667973226657038</v>
      </c>
      <c r="L4" s="1">
        <f t="shared" si="1"/>
        <v>0.88772347463422741</v>
      </c>
      <c r="M4" s="1">
        <f t="shared" si="2"/>
        <v>0.89133320397752158</v>
      </c>
      <c r="N4" s="1">
        <f t="shared" si="3"/>
        <v>0.89133320397752158</v>
      </c>
    </row>
    <row r="5" spans="1:14">
      <c r="A5" s="10">
        <v>43804</v>
      </c>
      <c r="B5" s="1">
        <v>263.790009</v>
      </c>
      <c r="C5" s="1">
        <v>265.89001500000001</v>
      </c>
      <c r="D5" s="1">
        <v>262.73001099999999</v>
      </c>
      <c r="E5" s="1">
        <v>265.57998700000002</v>
      </c>
      <c r="F5" s="1">
        <v>265.57998700000002</v>
      </c>
      <c r="G5" s="1">
        <v>18606100</v>
      </c>
      <c r="J5" s="10">
        <v>43804</v>
      </c>
      <c r="K5" s="1">
        <f t="shared" si="0"/>
        <v>0.90546576002994916</v>
      </c>
      <c r="L5" s="1">
        <f t="shared" si="1"/>
        <v>0.89470463602325156</v>
      </c>
      <c r="M5" s="1">
        <f t="shared" si="2"/>
        <v>0.90440998612790713</v>
      </c>
      <c r="N5" s="1">
        <f t="shared" si="3"/>
        <v>0.90440998612790713</v>
      </c>
    </row>
    <row r="6" spans="1:14">
      <c r="A6" s="10">
        <v>43805</v>
      </c>
      <c r="B6" s="1">
        <v>267.48001099999999</v>
      </c>
      <c r="C6" s="1">
        <v>271</v>
      </c>
      <c r="D6" s="1">
        <v>267.29998799999998</v>
      </c>
      <c r="E6" s="1">
        <v>270.709991</v>
      </c>
      <c r="F6" s="1">
        <v>270.709991</v>
      </c>
      <c r="G6" s="1">
        <v>26518900</v>
      </c>
      <c r="J6" s="10">
        <v>43805</v>
      </c>
      <c r="K6" s="1">
        <f t="shared" si="0"/>
        <v>0.92286737795744689</v>
      </c>
      <c r="L6" s="1">
        <f t="shared" si="1"/>
        <v>0.91026730278087453</v>
      </c>
      <c r="M6" s="1">
        <f t="shared" si="2"/>
        <v>0.92187977705185997</v>
      </c>
      <c r="N6" s="1">
        <f t="shared" si="3"/>
        <v>0.92187977705185997</v>
      </c>
    </row>
    <row r="7" spans="1:14">
      <c r="A7" s="10">
        <v>43808</v>
      </c>
      <c r="B7" s="1">
        <v>270</v>
      </c>
      <c r="C7" s="1">
        <v>270.79998799999998</v>
      </c>
      <c r="D7" s="1">
        <v>264.91000400000001</v>
      </c>
      <c r="E7" s="1">
        <v>266.92001299999998</v>
      </c>
      <c r="F7" s="1">
        <v>266.92001299999998</v>
      </c>
      <c r="G7" s="1">
        <v>32010600</v>
      </c>
      <c r="J7" s="10">
        <v>43808</v>
      </c>
      <c r="K7" s="1">
        <f t="shared" si="0"/>
        <v>0.92218625415670874</v>
      </c>
      <c r="L7" s="1">
        <f t="shared" si="1"/>
        <v>0.90212841618515416</v>
      </c>
      <c r="M7" s="1">
        <f t="shared" si="2"/>
        <v>0.90897333033829375</v>
      </c>
      <c r="N7" s="1">
        <f t="shared" si="3"/>
        <v>0.90897333033829375</v>
      </c>
    </row>
    <row r="8" spans="1:14">
      <c r="A8" s="10">
        <v>43809</v>
      </c>
      <c r="B8" s="1">
        <v>268.60000600000001</v>
      </c>
      <c r="C8" s="1">
        <v>270.07000699999998</v>
      </c>
      <c r="D8" s="1">
        <v>265.85998499999999</v>
      </c>
      <c r="E8" s="1">
        <v>268.48001099999999</v>
      </c>
      <c r="F8" s="1">
        <v>268.48001099999999</v>
      </c>
      <c r="G8" s="1">
        <v>22605100</v>
      </c>
      <c r="J8" s="10">
        <v>43809</v>
      </c>
      <c r="K8" s="1">
        <f t="shared" si="0"/>
        <v>0.91970036614405648</v>
      </c>
      <c r="L8" s="1">
        <f t="shared" si="1"/>
        <v>0.90536349542714445</v>
      </c>
      <c r="M8" s="1">
        <f t="shared" si="2"/>
        <v>0.91428577042640768</v>
      </c>
      <c r="N8" s="1">
        <f t="shared" si="3"/>
        <v>0.91428577042640768</v>
      </c>
    </row>
    <row r="9" spans="1:14">
      <c r="A9" s="10">
        <v>43810</v>
      </c>
      <c r="B9" s="1">
        <v>268.80999800000001</v>
      </c>
      <c r="C9" s="1">
        <v>271.10000600000001</v>
      </c>
      <c r="D9" s="1">
        <v>268.5</v>
      </c>
      <c r="E9" s="1">
        <v>270.76998900000001</v>
      </c>
      <c r="F9" s="1">
        <v>270.76998900000001</v>
      </c>
      <c r="G9" s="1">
        <v>19689200</v>
      </c>
      <c r="J9" s="10">
        <v>43810</v>
      </c>
      <c r="K9" s="1">
        <f t="shared" si="0"/>
        <v>0.92320793985781591</v>
      </c>
      <c r="L9" s="1">
        <f t="shared" si="1"/>
        <v>0.91435384126042241</v>
      </c>
      <c r="M9" s="1">
        <f t="shared" si="2"/>
        <v>0.92208409512175915</v>
      </c>
      <c r="N9" s="1">
        <f t="shared" si="3"/>
        <v>0.92208409512175915</v>
      </c>
    </row>
    <row r="10" spans="1:14">
      <c r="A10" s="10">
        <v>43811</v>
      </c>
      <c r="B10" s="1">
        <v>267.77999899999998</v>
      </c>
      <c r="C10" s="1">
        <v>272.55999800000001</v>
      </c>
      <c r="D10" s="1">
        <v>267.32000699999998</v>
      </c>
      <c r="E10" s="1">
        <v>271.459991</v>
      </c>
      <c r="F10" s="1">
        <v>271.459991</v>
      </c>
      <c r="G10" s="1">
        <v>34327600</v>
      </c>
      <c r="J10" s="10">
        <v>43811</v>
      </c>
      <c r="K10" s="1">
        <f t="shared" si="0"/>
        <v>0.92817981804556082</v>
      </c>
      <c r="L10" s="1">
        <f t="shared" si="1"/>
        <v>0.91033547577732965</v>
      </c>
      <c r="M10" s="1">
        <f t="shared" si="2"/>
        <v>0.92443383806096724</v>
      </c>
      <c r="N10" s="1">
        <f t="shared" si="3"/>
        <v>0.92443383806096724</v>
      </c>
    </row>
    <row r="11" spans="1:14">
      <c r="A11" s="10">
        <v>43812</v>
      </c>
      <c r="B11" s="1">
        <v>271.459991</v>
      </c>
      <c r="C11" s="1">
        <v>275.29998799999998</v>
      </c>
      <c r="D11" s="1">
        <v>270.92999300000002</v>
      </c>
      <c r="E11" s="1">
        <v>275.14999399999999</v>
      </c>
      <c r="F11" s="1">
        <v>275.14999399999999</v>
      </c>
      <c r="G11" s="1">
        <v>33396900</v>
      </c>
      <c r="J11" s="10">
        <v>43812</v>
      </c>
      <c r="K11" s="1">
        <f t="shared" si="0"/>
        <v>0.93751062021135267</v>
      </c>
      <c r="L11" s="1">
        <f t="shared" si="1"/>
        <v>0.92262897509202757</v>
      </c>
      <c r="M11" s="1">
        <f t="shared" si="2"/>
        <v>0.93699982844201934</v>
      </c>
      <c r="N11" s="1">
        <f t="shared" si="3"/>
        <v>0.93699982844201934</v>
      </c>
    </row>
    <row r="12" spans="1:14">
      <c r="A12" s="10">
        <v>43815</v>
      </c>
      <c r="B12" s="1">
        <v>277</v>
      </c>
      <c r="C12" s="1">
        <v>280.790009</v>
      </c>
      <c r="D12" s="1">
        <v>276.98001099999999</v>
      </c>
      <c r="E12" s="1">
        <v>279.85998499999999</v>
      </c>
      <c r="F12" s="1">
        <v>279.85998499999999</v>
      </c>
      <c r="G12" s="1">
        <v>32046500</v>
      </c>
      <c r="J12" s="10">
        <v>43815</v>
      </c>
      <c r="K12" s="1">
        <f t="shared" si="0"/>
        <v>0.95620641831172659</v>
      </c>
      <c r="L12" s="1">
        <f t="shared" si="1"/>
        <v>0.94323179519629075</v>
      </c>
      <c r="M12" s="1">
        <f t="shared" si="2"/>
        <v>0.95303930093048117</v>
      </c>
      <c r="N12" s="1">
        <f t="shared" si="3"/>
        <v>0.95303930093048117</v>
      </c>
    </row>
    <row r="13" spans="1:14">
      <c r="A13" s="10">
        <v>43816</v>
      </c>
      <c r="B13" s="1">
        <v>279.57000699999998</v>
      </c>
      <c r="C13" s="1">
        <v>281.76998900000001</v>
      </c>
      <c r="D13" s="1">
        <v>278.79998799999998</v>
      </c>
      <c r="E13" s="1">
        <v>280.41000400000001</v>
      </c>
      <c r="F13" s="1">
        <v>280.41000400000001</v>
      </c>
      <c r="G13" s="1">
        <v>28539600</v>
      </c>
      <c r="J13" s="10">
        <v>43816</v>
      </c>
      <c r="K13" s="1">
        <f t="shared" si="0"/>
        <v>0.95954365658866658</v>
      </c>
      <c r="L13" s="1">
        <f t="shared" si="1"/>
        <v>0.94942957158718688</v>
      </c>
      <c r="M13" s="1">
        <f t="shared" si="2"/>
        <v>0.95491234370670552</v>
      </c>
      <c r="N13" s="1">
        <f t="shared" si="3"/>
        <v>0.95491234370670552</v>
      </c>
    </row>
    <row r="14" spans="1:14">
      <c r="A14" s="10">
        <v>43817</v>
      </c>
      <c r="B14" s="1">
        <v>279.79998799999998</v>
      </c>
      <c r="C14" s="1">
        <v>281.89999399999999</v>
      </c>
      <c r="D14" s="1">
        <v>279.11999500000002</v>
      </c>
      <c r="E14" s="1">
        <v>279.73998999999998</v>
      </c>
      <c r="F14" s="1">
        <v>279.73998999999998</v>
      </c>
      <c r="G14" s="1">
        <v>29007100</v>
      </c>
      <c r="J14" s="10">
        <v>43817</v>
      </c>
      <c r="K14" s="1">
        <f t="shared" si="0"/>
        <v>0.95998637752398519</v>
      </c>
      <c r="L14" s="1">
        <f t="shared" si="1"/>
        <v>0.95051932812230888</v>
      </c>
      <c r="M14" s="1">
        <f t="shared" si="2"/>
        <v>0.95263066819609732</v>
      </c>
      <c r="N14" s="1">
        <f t="shared" si="3"/>
        <v>0.95263066819609732</v>
      </c>
    </row>
    <row r="15" spans="1:14">
      <c r="A15" s="10">
        <v>43818</v>
      </c>
      <c r="B15" s="1">
        <v>279.5</v>
      </c>
      <c r="C15" s="1">
        <v>281.17999300000002</v>
      </c>
      <c r="D15" s="1">
        <v>278.95001200000002</v>
      </c>
      <c r="E15" s="1">
        <v>280.01998900000001</v>
      </c>
      <c r="F15" s="1">
        <v>280.01998900000001</v>
      </c>
      <c r="G15" s="1">
        <v>24592300</v>
      </c>
      <c r="J15" s="10">
        <v>43818</v>
      </c>
      <c r="K15" s="1">
        <f t="shared" si="0"/>
        <v>0.95753447554982762</v>
      </c>
      <c r="L15" s="1">
        <f t="shared" si="1"/>
        <v>0.94994046551896072</v>
      </c>
      <c r="M15" s="1">
        <f t="shared" si="2"/>
        <v>0.95358418090074959</v>
      </c>
      <c r="N15" s="1">
        <f t="shared" si="3"/>
        <v>0.95358418090074959</v>
      </c>
    </row>
    <row r="16" spans="1:14">
      <c r="A16" s="10">
        <v>43819</v>
      </c>
      <c r="B16" s="1">
        <v>282.23001099999999</v>
      </c>
      <c r="C16" s="1">
        <v>282.64999399999999</v>
      </c>
      <c r="D16" s="1">
        <v>278.55999800000001</v>
      </c>
      <c r="E16" s="1">
        <v>279.44000199999999</v>
      </c>
      <c r="F16" s="1">
        <v>279.44000199999999</v>
      </c>
      <c r="G16" s="1">
        <v>68994500</v>
      </c>
      <c r="J16" s="10">
        <v>43819</v>
      </c>
      <c r="K16" s="1">
        <f t="shared" si="0"/>
        <v>0.96254043853309257</v>
      </c>
      <c r="L16" s="1">
        <f t="shared" si="1"/>
        <v>0.9486123061184194</v>
      </c>
      <c r="M16" s="1">
        <f t="shared" si="2"/>
        <v>0.95160908465743066</v>
      </c>
      <c r="N16" s="1">
        <f t="shared" si="3"/>
        <v>0.95160908465743066</v>
      </c>
    </row>
    <row r="17" spans="1:14">
      <c r="A17" s="10">
        <v>43822</v>
      </c>
      <c r="B17" s="1">
        <v>280.52999899999998</v>
      </c>
      <c r="C17" s="1">
        <v>284.25</v>
      </c>
      <c r="D17" s="1">
        <v>280.36999500000002</v>
      </c>
      <c r="E17" s="1">
        <v>284</v>
      </c>
      <c r="F17" s="1">
        <v>284</v>
      </c>
      <c r="G17" s="1">
        <v>24643000</v>
      </c>
      <c r="J17" s="10">
        <v>43822</v>
      </c>
      <c r="K17" s="1">
        <f t="shared" si="0"/>
        <v>0.96798912245167634</v>
      </c>
      <c r="L17" s="1">
        <f t="shared" si="1"/>
        <v>0.95477609647082107</v>
      </c>
      <c r="M17" s="1">
        <f t="shared" si="2"/>
        <v>0.96713776878197388</v>
      </c>
      <c r="N17" s="1">
        <f t="shared" si="3"/>
        <v>0.96713776878197388</v>
      </c>
    </row>
    <row r="18" spans="1:14">
      <c r="A18" s="10">
        <v>43823</v>
      </c>
      <c r="B18" s="1">
        <v>284.69000199999999</v>
      </c>
      <c r="C18" s="1">
        <v>284.89001500000001</v>
      </c>
      <c r="D18" s="1">
        <v>282.92001299999998</v>
      </c>
      <c r="E18" s="1">
        <v>284.26998900000001</v>
      </c>
      <c r="F18" s="1">
        <v>284.26998900000001</v>
      </c>
      <c r="G18" s="1">
        <v>12119700</v>
      </c>
      <c r="J18" s="10">
        <v>43823</v>
      </c>
      <c r="K18" s="1">
        <f t="shared" si="0"/>
        <v>0.97016863892733474</v>
      </c>
      <c r="L18" s="1">
        <f t="shared" si="1"/>
        <v>0.96345996519925003</v>
      </c>
      <c r="M18" s="1">
        <f t="shared" si="2"/>
        <v>0.96805719328569106</v>
      </c>
      <c r="N18" s="1">
        <f t="shared" si="3"/>
        <v>0.96805719328569106</v>
      </c>
    </row>
    <row r="19" spans="1:14">
      <c r="A19" s="10">
        <v>43825</v>
      </c>
      <c r="B19" s="1">
        <v>284.82000699999998</v>
      </c>
      <c r="C19" s="1">
        <v>289.98001099999999</v>
      </c>
      <c r="D19" s="1">
        <v>284.70001200000002</v>
      </c>
      <c r="E19" s="1">
        <v>289.91000400000001</v>
      </c>
      <c r="F19" s="1">
        <v>289.91000400000001</v>
      </c>
      <c r="G19" s="1">
        <v>23280300</v>
      </c>
      <c r="J19" s="10">
        <v>43825</v>
      </c>
      <c r="K19" s="1">
        <f t="shared" si="0"/>
        <v>0.98750218602081774</v>
      </c>
      <c r="L19" s="1">
        <f t="shared" si="1"/>
        <v>0.96952159992211684</v>
      </c>
      <c r="M19" s="1">
        <f t="shared" si="2"/>
        <v>0.98726378315539831</v>
      </c>
      <c r="N19" s="1">
        <f t="shared" si="3"/>
        <v>0.98726378315539831</v>
      </c>
    </row>
    <row r="20" spans="1:14">
      <c r="A20" s="10">
        <v>43826</v>
      </c>
      <c r="B20" s="1">
        <v>291.11999500000002</v>
      </c>
      <c r="C20" s="1">
        <v>293.97000100000002</v>
      </c>
      <c r="D20" s="1">
        <v>288.11999500000002</v>
      </c>
      <c r="E20" s="1">
        <v>289.79998799999998</v>
      </c>
      <c r="F20" s="1">
        <v>289.79998799999998</v>
      </c>
      <c r="G20" s="1">
        <v>36566500</v>
      </c>
      <c r="J20" s="10">
        <v>43826</v>
      </c>
      <c r="K20" s="1">
        <f t="shared" si="0"/>
        <v>1.001089756535122</v>
      </c>
      <c r="L20" s="1">
        <f t="shared" si="1"/>
        <v>0.98116806023159675</v>
      </c>
      <c r="M20" s="1">
        <f t="shared" si="2"/>
        <v>0.98688913305409431</v>
      </c>
      <c r="N20" s="1">
        <f t="shared" si="3"/>
        <v>0.98688913305409431</v>
      </c>
    </row>
    <row r="21" spans="1:14">
      <c r="A21" s="10">
        <v>43829</v>
      </c>
      <c r="B21" s="1">
        <v>289.459991</v>
      </c>
      <c r="C21" s="1">
        <v>292.69000199999999</v>
      </c>
      <c r="D21" s="1">
        <v>285.22000100000002</v>
      </c>
      <c r="E21" s="1">
        <v>291.51998900000001</v>
      </c>
      <c r="F21" s="1">
        <v>291.51998900000001</v>
      </c>
      <c r="G21" s="1">
        <v>36028600</v>
      </c>
      <c r="J21" s="10">
        <v>43829</v>
      </c>
      <c r="K21" s="1">
        <f t="shared" si="0"/>
        <v>0.99673082915166</v>
      </c>
      <c r="L21" s="1">
        <f t="shared" si="1"/>
        <v>0.97129237809553648</v>
      </c>
      <c r="M21" s="1">
        <f t="shared" si="2"/>
        <v>0.99274644970706183</v>
      </c>
      <c r="N21" s="1">
        <f t="shared" si="3"/>
        <v>0.99274644970706183</v>
      </c>
    </row>
    <row r="22" spans="1:14">
      <c r="A22" s="10">
        <v>43830</v>
      </c>
      <c r="B22" s="1">
        <v>289.92999300000002</v>
      </c>
      <c r="C22" s="1">
        <v>293.67999300000002</v>
      </c>
      <c r="D22" s="1">
        <v>289.51998900000001</v>
      </c>
      <c r="E22" s="1">
        <v>293.64999399999999</v>
      </c>
      <c r="F22" s="1">
        <v>293.64999399999999</v>
      </c>
      <c r="G22" s="1">
        <v>25201400</v>
      </c>
      <c r="J22" s="10">
        <v>43830</v>
      </c>
      <c r="K22" s="1">
        <f t="shared" si="0"/>
        <v>1.0001021590349497</v>
      </c>
      <c r="L22" s="1">
        <f t="shared" si="1"/>
        <v>0.98593562034944238</v>
      </c>
      <c r="M22" s="1">
        <f t="shared" si="2"/>
        <v>1</v>
      </c>
      <c r="N22" s="1">
        <f t="shared" si="3"/>
        <v>1</v>
      </c>
    </row>
    <row r="25" spans="1:14">
      <c r="A25" s="12" t="s">
        <v>64</v>
      </c>
      <c r="B25" s="12"/>
      <c r="C25" s="12"/>
      <c r="D25" s="12"/>
      <c r="E25" s="12"/>
    </row>
    <row r="26" spans="1:14">
      <c r="A26" s="1" t="s">
        <v>46</v>
      </c>
      <c r="B26" s="1" t="s">
        <v>47</v>
      </c>
      <c r="C26" s="1" t="s">
        <v>65</v>
      </c>
      <c r="D26" s="1" t="s">
        <v>48</v>
      </c>
      <c r="E26" s="1" t="s">
        <v>49</v>
      </c>
    </row>
    <row r="27" spans="1:14">
      <c r="A27" s="1">
        <f>MAX(E2:E22)</f>
        <v>293.64999399999999</v>
      </c>
      <c r="B27" s="1">
        <f>MIN(E2:E22)</f>
        <v>259.45001200000002</v>
      </c>
      <c r="C27" s="1">
        <f>STDEV(E2:E22)</f>
        <v>10.200289658601173</v>
      </c>
      <c r="D27" s="1">
        <f>AVERAGE(E2:E22)</f>
        <v>276.5257102857143</v>
      </c>
      <c r="E27" s="1">
        <f>MEDIAN(E2:E22)</f>
        <v>279.44000199999999</v>
      </c>
    </row>
    <row r="31" spans="1:14">
      <c r="A31" t="s">
        <v>67</v>
      </c>
    </row>
  </sheetData>
  <mergeCells count="1">
    <mergeCell ref="A25:E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C2C-91FB-3245-9E69-4F65F7E2C061}">
  <dimension ref="A1:E202"/>
  <sheetViews>
    <sheetView workbookViewId="0">
      <selection activeCell="O22" sqref="O22"/>
    </sheetView>
  </sheetViews>
  <sheetFormatPr baseColWidth="10" defaultRowHeight="16"/>
  <cols>
    <col min="1" max="5" width="8.6640625" bestFit="1" customWidth="1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s="11">
        <v>0</v>
      </c>
      <c r="B2" s="11">
        <v>70.204572511977901</v>
      </c>
      <c r="C2" s="11">
        <v>0</v>
      </c>
      <c r="D2" s="11">
        <v>21.0899999999999</v>
      </c>
      <c r="E2" s="11">
        <v>19.71</v>
      </c>
    </row>
    <row r="3" spans="1:5">
      <c r="A3" s="11">
        <v>3.0025656223297101</v>
      </c>
      <c r="B3" s="11">
        <v>70.204572511977901</v>
      </c>
      <c r="C3" s="11">
        <v>0</v>
      </c>
      <c r="D3" s="11">
        <v>21.059999999999899</v>
      </c>
      <c r="E3" s="11">
        <v>19.739999999999899</v>
      </c>
    </row>
    <row r="4" spans="1:5">
      <c r="A4" s="11">
        <v>6.0510282516479403</v>
      </c>
      <c r="B4" s="11">
        <v>70.204572511977901</v>
      </c>
      <c r="C4" s="11">
        <v>0</v>
      </c>
      <c r="D4" s="11">
        <v>21</v>
      </c>
      <c r="E4" s="11">
        <v>19.739999999999899</v>
      </c>
    </row>
    <row r="5" spans="1:5">
      <c r="A5" s="11">
        <v>9.0531990528106601</v>
      </c>
      <c r="B5" s="11">
        <v>70.204572511977901</v>
      </c>
      <c r="C5" s="11">
        <v>0</v>
      </c>
      <c r="D5" s="11">
        <v>21.16</v>
      </c>
      <c r="E5" s="11">
        <v>19.739999999999899</v>
      </c>
    </row>
    <row r="6" spans="1:5">
      <c r="A6" s="11">
        <v>12.0525786876678</v>
      </c>
      <c r="B6" s="11">
        <v>70.204572511977901</v>
      </c>
      <c r="C6" s="11">
        <v>0</v>
      </c>
      <c r="D6" s="11">
        <v>21.19</v>
      </c>
      <c r="E6" s="11">
        <v>19.739999999999899</v>
      </c>
    </row>
    <row r="7" spans="1:5">
      <c r="A7" s="11">
        <v>15.0674862861633</v>
      </c>
      <c r="B7" s="11">
        <v>70.204572511977901</v>
      </c>
      <c r="C7" s="11">
        <v>0</v>
      </c>
      <c r="D7" s="11">
        <v>21.579999999999899</v>
      </c>
      <c r="E7" s="11">
        <v>19.739999999999899</v>
      </c>
    </row>
    <row r="8" spans="1:5">
      <c r="A8" s="11">
        <v>18.069339990615799</v>
      </c>
      <c r="B8" s="11">
        <v>70.204572511977901</v>
      </c>
      <c r="C8" s="11">
        <v>0</v>
      </c>
      <c r="D8" s="11">
        <v>21.87</v>
      </c>
      <c r="E8" s="11">
        <v>19.739999999999899</v>
      </c>
    </row>
    <row r="9" spans="1:5">
      <c r="A9" s="11">
        <v>21.069981098174999</v>
      </c>
      <c r="B9" s="11">
        <v>70.204572511977901</v>
      </c>
      <c r="C9" s="11">
        <v>0</v>
      </c>
      <c r="D9" s="11">
        <v>22.35</v>
      </c>
      <c r="E9" s="11">
        <v>19.739999999999899</v>
      </c>
    </row>
    <row r="10" spans="1:5">
      <c r="A10" s="11">
        <v>24.0718638896942</v>
      </c>
      <c r="B10" s="11">
        <v>70.204572511977901</v>
      </c>
      <c r="C10" s="11">
        <v>0</v>
      </c>
      <c r="D10" s="11">
        <v>22.8</v>
      </c>
      <c r="E10" s="11">
        <v>19.739999999999899</v>
      </c>
    </row>
    <row r="11" spans="1:5">
      <c r="A11" s="11">
        <v>27.071097373962399</v>
      </c>
      <c r="B11" s="11">
        <v>70.204572511977901</v>
      </c>
      <c r="C11" s="11">
        <v>0</v>
      </c>
      <c r="D11" s="11">
        <v>23.35</v>
      </c>
      <c r="E11" s="11">
        <v>19.829999999999899</v>
      </c>
    </row>
    <row r="12" spans="1:5">
      <c r="A12" s="11">
        <v>30.0715010166168</v>
      </c>
      <c r="B12" s="11">
        <v>70.204572511977901</v>
      </c>
      <c r="C12" s="11">
        <v>0</v>
      </c>
      <c r="D12" s="11">
        <v>23.8599999999999</v>
      </c>
      <c r="E12" s="11">
        <v>19.739999999999899</v>
      </c>
    </row>
    <row r="13" spans="1:5">
      <c r="A13" s="11">
        <v>33.089006423950103</v>
      </c>
      <c r="B13" s="11">
        <v>70.204572511977901</v>
      </c>
      <c r="C13" s="11">
        <v>0</v>
      </c>
      <c r="D13" s="11">
        <v>24.51</v>
      </c>
      <c r="E13" s="11">
        <v>19.7699999999999</v>
      </c>
    </row>
    <row r="14" spans="1:5">
      <c r="A14" s="11">
        <v>36.090946674346903</v>
      </c>
      <c r="B14" s="11">
        <v>70.204572511977901</v>
      </c>
      <c r="C14" s="11">
        <v>0</v>
      </c>
      <c r="D14" s="11">
        <v>25.059999999999899</v>
      </c>
      <c r="E14" s="11">
        <v>19.64</v>
      </c>
    </row>
    <row r="15" spans="1:5">
      <c r="A15" s="11">
        <v>39.092747211456199</v>
      </c>
      <c r="B15" s="11">
        <v>70.204572511977901</v>
      </c>
      <c r="C15" s="11">
        <v>0</v>
      </c>
      <c r="D15" s="11">
        <v>25.6999999999999</v>
      </c>
      <c r="E15" s="11">
        <v>19.87</v>
      </c>
    </row>
    <row r="16" spans="1:5">
      <c r="A16" s="11">
        <v>42.094630956649702</v>
      </c>
      <c r="B16" s="11">
        <v>70.204572511977901</v>
      </c>
      <c r="C16" s="11">
        <v>0</v>
      </c>
      <c r="D16" s="11">
        <v>26.12</v>
      </c>
      <c r="E16" s="11">
        <v>19.87</v>
      </c>
    </row>
    <row r="17" spans="1:5">
      <c r="A17" s="11">
        <v>45.097267627716001</v>
      </c>
      <c r="B17" s="11">
        <v>70.204572511977901</v>
      </c>
      <c r="C17" s="11">
        <v>0</v>
      </c>
      <c r="D17" s="11">
        <v>26.829999999999899</v>
      </c>
      <c r="E17" s="11">
        <v>19.899999999999899</v>
      </c>
    </row>
    <row r="18" spans="1:5">
      <c r="A18" s="11">
        <v>48.099141836166297</v>
      </c>
      <c r="B18" s="11">
        <v>70.204572511977901</v>
      </c>
      <c r="C18" s="11">
        <v>0</v>
      </c>
      <c r="D18" s="11">
        <v>27.3399999999999</v>
      </c>
      <c r="E18" s="11">
        <v>19.96</v>
      </c>
    </row>
    <row r="19" spans="1:5">
      <c r="A19" s="11">
        <v>51.099032640457096</v>
      </c>
      <c r="B19" s="11">
        <v>70.204572511977901</v>
      </c>
      <c r="C19" s="11">
        <v>0</v>
      </c>
      <c r="D19" s="11">
        <v>27.89</v>
      </c>
      <c r="E19" s="11">
        <v>20</v>
      </c>
    </row>
    <row r="20" spans="1:5">
      <c r="A20" s="11">
        <v>54.101989269256499</v>
      </c>
      <c r="B20" s="11">
        <v>70.204572511977901</v>
      </c>
      <c r="C20" s="11">
        <v>0</v>
      </c>
      <c r="D20" s="11">
        <v>28.5</v>
      </c>
      <c r="E20" s="11">
        <v>20.03</v>
      </c>
    </row>
    <row r="21" spans="1:5">
      <c r="A21" s="11">
        <v>57.101338148117001</v>
      </c>
      <c r="B21" s="11">
        <v>70.204572511977901</v>
      </c>
      <c r="C21" s="11">
        <v>0</v>
      </c>
      <c r="D21" s="11">
        <v>29.05</v>
      </c>
      <c r="E21" s="11">
        <v>20.059999999999899</v>
      </c>
    </row>
    <row r="22" spans="1:5">
      <c r="A22" s="11">
        <v>60.101649284362701</v>
      </c>
      <c r="B22" s="11">
        <v>96.827184630018195</v>
      </c>
      <c r="C22" s="11">
        <v>0</v>
      </c>
      <c r="D22" s="11">
        <v>29.6</v>
      </c>
      <c r="E22" s="11">
        <v>20.219999999999899</v>
      </c>
    </row>
    <row r="23" spans="1:5">
      <c r="A23" s="11">
        <v>63.103514909744199</v>
      </c>
      <c r="B23" s="11">
        <v>96.827184630018195</v>
      </c>
      <c r="C23" s="11">
        <v>0</v>
      </c>
      <c r="D23" s="11">
        <v>30.239999999999899</v>
      </c>
      <c r="E23" s="11">
        <v>20</v>
      </c>
    </row>
    <row r="24" spans="1:5">
      <c r="A24" s="11">
        <v>66.105389356613102</v>
      </c>
      <c r="B24" s="11">
        <v>96.827184630018195</v>
      </c>
      <c r="C24" s="11">
        <v>0</v>
      </c>
      <c r="D24" s="11">
        <v>30.89</v>
      </c>
      <c r="E24" s="11">
        <v>20.12</v>
      </c>
    </row>
    <row r="25" spans="1:5">
      <c r="A25" s="11">
        <v>69.107260704040499</v>
      </c>
      <c r="B25" s="11">
        <v>96.827184630018195</v>
      </c>
      <c r="C25" s="11">
        <v>0</v>
      </c>
      <c r="D25" s="11">
        <v>31.44</v>
      </c>
      <c r="E25" s="11">
        <v>20.350000000000001</v>
      </c>
    </row>
    <row r="26" spans="1:5">
      <c r="A26" s="11">
        <v>72.109147787094102</v>
      </c>
      <c r="B26" s="11">
        <v>96.827184630018195</v>
      </c>
      <c r="C26" s="11">
        <v>0</v>
      </c>
      <c r="D26" s="11">
        <v>31.98</v>
      </c>
      <c r="E26" s="11">
        <v>20.25</v>
      </c>
    </row>
    <row r="27" spans="1:5">
      <c r="A27" s="11">
        <v>75.111088275909395</v>
      </c>
      <c r="B27" s="11">
        <v>96.827184630018195</v>
      </c>
      <c r="C27" s="11">
        <v>0</v>
      </c>
      <c r="D27" s="11">
        <v>32.759999999999899</v>
      </c>
      <c r="E27" s="11">
        <v>20.32</v>
      </c>
    </row>
    <row r="28" spans="1:5">
      <c r="A28" s="11">
        <v>78.112888336181598</v>
      </c>
      <c r="B28" s="11">
        <v>96.827184630018195</v>
      </c>
      <c r="C28" s="11">
        <v>0</v>
      </c>
      <c r="D28" s="11">
        <v>33.340000000000003</v>
      </c>
      <c r="E28" s="11">
        <v>20.420000000000002</v>
      </c>
    </row>
    <row r="29" spans="1:5">
      <c r="A29" s="11">
        <v>81.114762783050494</v>
      </c>
      <c r="B29" s="11">
        <v>96.827184630018195</v>
      </c>
      <c r="C29" s="11">
        <v>0</v>
      </c>
      <c r="D29" s="11">
        <v>34.1099999999999</v>
      </c>
      <c r="E29" s="11">
        <v>20.51</v>
      </c>
    </row>
    <row r="30" spans="1:5">
      <c r="A30" s="11">
        <v>84.116634368896399</v>
      </c>
      <c r="B30" s="11">
        <v>96.827184630018195</v>
      </c>
      <c r="C30" s="11">
        <v>0</v>
      </c>
      <c r="D30" s="11">
        <v>34.85</v>
      </c>
      <c r="E30" s="11">
        <v>20.67</v>
      </c>
    </row>
    <row r="31" spans="1:5">
      <c r="A31" s="11">
        <v>87.116501569747896</v>
      </c>
      <c r="B31" s="11">
        <v>96.827184630018195</v>
      </c>
      <c r="C31" s="11">
        <v>0</v>
      </c>
      <c r="D31" s="11">
        <v>35.53</v>
      </c>
      <c r="E31" s="11">
        <v>20.71</v>
      </c>
    </row>
    <row r="32" spans="1:5">
      <c r="A32" s="11">
        <v>90.116719484329195</v>
      </c>
      <c r="B32" s="11">
        <v>96.827184630018195</v>
      </c>
      <c r="C32" s="11">
        <v>0</v>
      </c>
      <c r="D32" s="11">
        <v>36.24</v>
      </c>
      <c r="E32" s="11">
        <v>20.739999999999899</v>
      </c>
    </row>
    <row r="33" spans="1:5">
      <c r="A33" s="11">
        <v>93.118587255477905</v>
      </c>
      <c r="B33" s="11">
        <v>96.827184630018195</v>
      </c>
      <c r="C33" s="11">
        <v>0</v>
      </c>
      <c r="D33" s="11">
        <v>36.92</v>
      </c>
      <c r="E33" s="11">
        <v>20.7699999999999</v>
      </c>
    </row>
    <row r="34" spans="1:5">
      <c r="A34" s="11">
        <v>96.118192911148</v>
      </c>
      <c r="B34" s="11">
        <v>96.827184630018195</v>
      </c>
      <c r="C34" s="11">
        <v>0</v>
      </c>
      <c r="D34" s="11">
        <v>37.619999999999898</v>
      </c>
      <c r="E34" s="11">
        <v>20.96</v>
      </c>
    </row>
    <row r="35" spans="1:5">
      <c r="A35" s="11">
        <v>99.1200749874114</v>
      </c>
      <c r="B35" s="11">
        <v>96.827184630018195</v>
      </c>
      <c r="C35" s="11">
        <v>0</v>
      </c>
      <c r="D35" s="11">
        <v>38.24</v>
      </c>
      <c r="E35" s="11">
        <v>20.899999999999899</v>
      </c>
    </row>
    <row r="36" spans="1:5">
      <c r="A36" s="11">
        <v>102.12194657325701</v>
      </c>
      <c r="B36" s="11">
        <v>96.827184630018195</v>
      </c>
      <c r="C36" s="11">
        <v>0</v>
      </c>
      <c r="D36" s="11">
        <v>39.0399999999999</v>
      </c>
      <c r="E36" s="11">
        <v>21.03</v>
      </c>
    </row>
    <row r="37" spans="1:5">
      <c r="A37" s="11">
        <v>105.12383842468201</v>
      </c>
      <c r="B37" s="11">
        <v>96.827184630018195</v>
      </c>
      <c r="C37" s="11">
        <v>0</v>
      </c>
      <c r="D37" s="11">
        <v>39.649999999999899</v>
      </c>
      <c r="E37" s="11">
        <v>21.25</v>
      </c>
    </row>
    <row r="38" spans="1:5">
      <c r="A38" s="11">
        <v>108.12585330009399</v>
      </c>
      <c r="B38" s="11">
        <v>96.827184630018195</v>
      </c>
      <c r="C38" s="11">
        <v>0</v>
      </c>
      <c r="D38" s="11">
        <v>40.270000000000003</v>
      </c>
      <c r="E38" s="11">
        <v>21.2899999999999</v>
      </c>
    </row>
    <row r="39" spans="1:5">
      <c r="A39" s="11">
        <v>111.127596378326</v>
      </c>
      <c r="B39" s="11">
        <v>96.827184630018195</v>
      </c>
      <c r="C39" s="11">
        <v>0</v>
      </c>
      <c r="D39" s="11">
        <v>40.880000000000003</v>
      </c>
      <c r="E39" s="11">
        <v>21.3799999999999</v>
      </c>
    </row>
    <row r="40" spans="1:5">
      <c r="A40" s="11">
        <v>114.12947630882201</v>
      </c>
      <c r="B40" s="11">
        <v>96.827184630018195</v>
      </c>
      <c r="C40" s="11">
        <v>0</v>
      </c>
      <c r="D40" s="11">
        <v>41.59</v>
      </c>
      <c r="E40" s="11">
        <v>21.51</v>
      </c>
    </row>
    <row r="41" spans="1:5">
      <c r="A41" s="11">
        <v>117.131344556808</v>
      </c>
      <c r="B41" s="11">
        <v>96.827184630018195</v>
      </c>
      <c r="C41" s="11">
        <v>0</v>
      </c>
      <c r="D41" s="11">
        <v>42.17</v>
      </c>
      <c r="E41" s="11">
        <v>21.5399999999999</v>
      </c>
    </row>
    <row r="42" spans="1:5">
      <c r="A42" s="11">
        <v>120.130110502243</v>
      </c>
      <c r="B42" s="11">
        <v>41.207470125498801</v>
      </c>
      <c r="C42" s="11">
        <v>0</v>
      </c>
      <c r="D42" s="11">
        <v>42.81</v>
      </c>
      <c r="E42" s="11">
        <v>21.64</v>
      </c>
    </row>
    <row r="43" spans="1:5">
      <c r="A43" s="11">
        <v>123.131986379623</v>
      </c>
      <c r="B43" s="11">
        <v>41.207470125498801</v>
      </c>
      <c r="C43" s="11">
        <v>0</v>
      </c>
      <c r="D43" s="11">
        <v>43.42</v>
      </c>
      <c r="E43" s="11">
        <v>21.8</v>
      </c>
    </row>
    <row r="44" spans="1:5">
      <c r="A44" s="11">
        <v>126.131590366363</v>
      </c>
      <c r="B44" s="11">
        <v>41.207470125498801</v>
      </c>
      <c r="C44" s="11">
        <v>0</v>
      </c>
      <c r="D44" s="11">
        <v>44.0399999999999</v>
      </c>
      <c r="E44" s="11">
        <v>21.899999999999899</v>
      </c>
    </row>
    <row r="45" spans="1:5">
      <c r="A45" s="11">
        <v>129.13347506523101</v>
      </c>
      <c r="B45" s="11">
        <v>41.207470125498801</v>
      </c>
      <c r="C45" s="11">
        <v>0</v>
      </c>
      <c r="D45" s="11">
        <v>44.42</v>
      </c>
      <c r="E45" s="11">
        <v>21.989999999999899</v>
      </c>
    </row>
    <row r="46" spans="1:5">
      <c r="A46" s="11">
        <v>132.133210897445</v>
      </c>
      <c r="B46" s="11">
        <v>41.207470125498801</v>
      </c>
      <c r="C46" s="11">
        <v>0</v>
      </c>
      <c r="D46" s="11">
        <v>44.88</v>
      </c>
      <c r="E46" s="11">
        <v>22.059999999999899</v>
      </c>
    </row>
    <row r="47" spans="1:5">
      <c r="A47" s="11">
        <v>135.13343524932799</v>
      </c>
      <c r="B47" s="11">
        <v>41.207470125498801</v>
      </c>
      <c r="C47" s="11">
        <v>0</v>
      </c>
      <c r="D47" s="11">
        <v>45.1</v>
      </c>
      <c r="E47" s="11">
        <v>22.25</v>
      </c>
    </row>
    <row r="48" spans="1:5">
      <c r="A48" s="11">
        <v>138.13501548766999</v>
      </c>
      <c r="B48" s="11">
        <v>41.207470125498801</v>
      </c>
      <c r="C48" s="11">
        <v>0</v>
      </c>
      <c r="D48" s="11">
        <v>45.329999999999899</v>
      </c>
      <c r="E48" s="11">
        <v>22.3799999999999</v>
      </c>
    </row>
    <row r="49" spans="1:5">
      <c r="A49" s="11">
        <v>141.137184858322</v>
      </c>
      <c r="B49" s="11">
        <v>41.207470125498801</v>
      </c>
      <c r="C49" s="11">
        <v>0</v>
      </c>
      <c r="D49" s="11">
        <v>45.49</v>
      </c>
      <c r="E49" s="11">
        <v>22.4499999999999</v>
      </c>
    </row>
    <row r="50" spans="1:5">
      <c r="A50" s="11">
        <v>144.13904762268001</v>
      </c>
      <c r="B50" s="11">
        <v>41.207470125498801</v>
      </c>
      <c r="C50" s="11">
        <v>0</v>
      </c>
      <c r="D50" s="11">
        <v>45.579999999999899</v>
      </c>
      <c r="E50" s="11">
        <v>22.5399999999999</v>
      </c>
    </row>
    <row r="51" spans="1:5">
      <c r="A51" s="11">
        <v>147.14092969894401</v>
      </c>
      <c r="B51" s="11">
        <v>41.207470125498801</v>
      </c>
      <c r="C51" s="11">
        <v>0</v>
      </c>
      <c r="D51" s="11">
        <v>45.75</v>
      </c>
      <c r="E51" s="11">
        <v>22.7699999999999</v>
      </c>
    </row>
    <row r="52" spans="1:5">
      <c r="A52" s="11">
        <v>150.14389061927699</v>
      </c>
      <c r="B52" s="11">
        <v>41.207470125498801</v>
      </c>
      <c r="C52" s="11">
        <v>75.750123756706103</v>
      </c>
      <c r="D52" s="11">
        <v>45.81</v>
      </c>
      <c r="E52" s="11">
        <v>22.739999999999899</v>
      </c>
    </row>
    <row r="53" spans="1:5">
      <c r="A53" s="11">
        <v>153.145758867263</v>
      </c>
      <c r="B53" s="11">
        <v>41.207470125498801</v>
      </c>
      <c r="C53" s="11">
        <v>75.750123756706103</v>
      </c>
      <c r="D53" s="11">
        <v>45.969999999999899</v>
      </c>
      <c r="E53" s="11">
        <v>23.12</v>
      </c>
    </row>
    <row r="54" spans="1:5">
      <c r="A54" s="11">
        <v>156.14871191978401</v>
      </c>
      <c r="B54" s="11">
        <v>41.207470125498801</v>
      </c>
      <c r="C54" s="11">
        <v>75.750123756706103</v>
      </c>
      <c r="D54" s="11">
        <v>45.909999999999897</v>
      </c>
      <c r="E54" s="11">
        <v>23.3799999999999</v>
      </c>
    </row>
    <row r="55" spans="1:5">
      <c r="A55" s="11">
        <v>159.15059447288499</v>
      </c>
      <c r="B55" s="11">
        <v>41.207470125498801</v>
      </c>
      <c r="C55" s="11">
        <v>75.750123756706103</v>
      </c>
      <c r="D55" s="11">
        <v>45.939999999999898</v>
      </c>
      <c r="E55" s="11">
        <v>23.48</v>
      </c>
    </row>
    <row r="56" spans="1:5">
      <c r="A56" s="11">
        <v>162.149728298187</v>
      </c>
      <c r="B56" s="11">
        <v>41.207470125498801</v>
      </c>
      <c r="C56" s="11">
        <v>75.750123756706103</v>
      </c>
      <c r="D56" s="11">
        <v>46.0399999999999</v>
      </c>
      <c r="E56" s="11">
        <v>23.73</v>
      </c>
    </row>
    <row r="57" spans="1:5">
      <c r="A57" s="11">
        <v>165.15180158615101</v>
      </c>
      <c r="B57" s="11">
        <v>41.207470125498801</v>
      </c>
      <c r="C57" s="11">
        <v>75.750123756706103</v>
      </c>
      <c r="D57" s="11">
        <v>45.969999999999899</v>
      </c>
      <c r="E57" s="11">
        <v>23.8599999999999</v>
      </c>
    </row>
    <row r="58" spans="1:5">
      <c r="A58" s="11">
        <v>168.15348505973799</v>
      </c>
      <c r="B58" s="11">
        <v>41.207470125498801</v>
      </c>
      <c r="C58" s="11">
        <v>75.750123756706103</v>
      </c>
      <c r="D58" s="11">
        <v>45.969999999999899</v>
      </c>
      <c r="E58" s="11">
        <v>24.35</v>
      </c>
    </row>
    <row r="59" spans="1:5">
      <c r="A59" s="11">
        <v>171.15536141395501</v>
      </c>
      <c r="B59" s="11">
        <v>41.207470125498801</v>
      </c>
      <c r="C59" s="11">
        <v>75.750123756706103</v>
      </c>
      <c r="D59" s="11">
        <v>45.939999999999898</v>
      </c>
      <c r="E59" s="11">
        <v>24.6</v>
      </c>
    </row>
    <row r="60" spans="1:5">
      <c r="A60" s="11">
        <v>174.15657782554601</v>
      </c>
      <c r="B60" s="11">
        <v>41.207470125498801</v>
      </c>
      <c r="C60" s="11">
        <v>75.750123756706103</v>
      </c>
      <c r="D60" s="11">
        <v>45.869999999999898</v>
      </c>
      <c r="E60" s="11">
        <v>24.67</v>
      </c>
    </row>
    <row r="61" spans="1:5">
      <c r="A61" s="11">
        <v>177.15914368629399</v>
      </c>
      <c r="B61" s="11">
        <v>41.207470125498801</v>
      </c>
      <c r="C61" s="11">
        <v>75.750123756706103</v>
      </c>
      <c r="D61" s="11">
        <v>45.909999999999897</v>
      </c>
      <c r="E61" s="11">
        <v>25.41</v>
      </c>
    </row>
    <row r="62" spans="1:5">
      <c r="A62" s="11">
        <v>180.16100001335101</v>
      </c>
      <c r="B62" s="11">
        <v>92.045246557088703</v>
      </c>
      <c r="C62" s="11">
        <v>75.750123756706103</v>
      </c>
      <c r="D62" s="11">
        <v>45.81</v>
      </c>
      <c r="E62" s="11">
        <v>25.64</v>
      </c>
    </row>
    <row r="63" spans="1:5">
      <c r="A63" s="11">
        <v>183.162878036499</v>
      </c>
      <c r="B63" s="11">
        <v>92.045246557088703</v>
      </c>
      <c r="C63" s="11">
        <v>75.750123756706103</v>
      </c>
      <c r="D63" s="11">
        <v>45.75</v>
      </c>
      <c r="E63" s="11">
        <v>26.12</v>
      </c>
    </row>
    <row r="64" spans="1:5">
      <c r="A64" s="11">
        <v>186.16420245170499</v>
      </c>
      <c r="B64" s="11">
        <v>92.045246557088703</v>
      </c>
      <c r="C64" s="11">
        <v>75.750123756706103</v>
      </c>
      <c r="D64" s="11">
        <v>45.75</v>
      </c>
      <c r="E64" s="11">
        <v>26.3399999999999</v>
      </c>
    </row>
    <row r="65" spans="1:5">
      <c r="A65" s="11">
        <v>189.16718006133999</v>
      </c>
      <c r="B65" s="11">
        <v>92.045246557088703</v>
      </c>
      <c r="C65" s="11">
        <v>75.750123756706103</v>
      </c>
      <c r="D65" s="11">
        <v>45.869999999999898</v>
      </c>
      <c r="E65" s="11">
        <v>26.67</v>
      </c>
    </row>
    <row r="66" spans="1:5">
      <c r="A66" s="11">
        <v>192.165872573852</v>
      </c>
      <c r="B66" s="11">
        <v>92.045246557088703</v>
      </c>
      <c r="C66" s="11">
        <v>75.750123756706103</v>
      </c>
      <c r="D66" s="11">
        <v>45.909999999999897</v>
      </c>
      <c r="E66" s="11">
        <v>26.92</v>
      </c>
    </row>
    <row r="67" spans="1:5">
      <c r="A67" s="11">
        <v>195.167747497558</v>
      </c>
      <c r="B67" s="11">
        <v>92.045246557088703</v>
      </c>
      <c r="C67" s="11">
        <v>75.750123756706103</v>
      </c>
      <c r="D67" s="11">
        <v>46.13</v>
      </c>
      <c r="E67" s="11">
        <v>27.12</v>
      </c>
    </row>
    <row r="68" spans="1:5">
      <c r="A68" s="11">
        <v>198.16961765289301</v>
      </c>
      <c r="B68" s="11">
        <v>92.045246557088703</v>
      </c>
      <c r="C68" s="11">
        <v>75.750123756706103</v>
      </c>
      <c r="D68" s="11">
        <v>46.3599999999999</v>
      </c>
      <c r="E68" s="11">
        <v>27.6299999999999</v>
      </c>
    </row>
    <row r="69" spans="1:5">
      <c r="A69" s="11">
        <v>201.17150282859799</v>
      </c>
      <c r="B69" s="11">
        <v>92.045246557088703</v>
      </c>
      <c r="C69" s="11">
        <v>75.750123756706103</v>
      </c>
      <c r="D69" s="11">
        <v>46.52</v>
      </c>
      <c r="E69" s="11">
        <v>27.73</v>
      </c>
    </row>
    <row r="70" spans="1:5">
      <c r="A70" s="11">
        <v>204.17337727546601</v>
      </c>
      <c r="B70" s="11">
        <v>92.045246557088703</v>
      </c>
      <c r="C70" s="11">
        <v>75.750123756706103</v>
      </c>
      <c r="D70" s="11">
        <v>46.74</v>
      </c>
      <c r="E70" s="11">
        <v>28.0199999999999</v>
      </c>
    </row>
    <row r="71" spans="1:5">
      <c r="A71" s="11">
        <v>207.175246715545</v>
      </c>
      <c r="B71" s="11">
        <v>92.045246557088703</v>
      </c>
      <c r="C71" s="11">
        <v>75.750123756706103</v>
      </c>
      <c r="D71" s="11">
        <v>47.13</v>
      </c>
      <c r="E71" s="11">
        <v>28.44</v>
      </c>
    </row>
    <row r="72" spans="1:5">
      <c r="A72" s="11">
        <v>210.177137613296</v>
      </c>
      <c r="B72" s="11">
        <v>92.045246557088703</v>
      </c>
      <c r="C72" s="11">
        <v>48.840347575990101</v>
      </c>
      <c r="D72" s="11">
        <v>47.32</v>
      </c>
      <c r="E72" s="11">
        <v>28.6299999999999</v>
      </c>
    </row>
    <row r="73" spans="1:5">
      <c r="A73" s="11">
        <v>213.179017305374</v>
      </c>
      <c r="B73" s="11">
        <v>92.045246557088703</v>
      </c>
      <c r="C73" s="11">
        <v>48.840347575990101</v>
      </c>
      <c r="D73" s="11">
        <v>47.6099999999999</v>
      </c>
      <c r="E73" s="11">
        <v>28.89</v>
      </c>
    </row>
    <row r="74" spans="1:5">
      <c r="A74" s="11">
        <v>216.17917728424001</v>
      </c>
      <c r="B74" s="11">
        <v>92.045246557088703</v>
      </c>
      <c r="C74" s="11">
        <v>48.840347575990101</v>
      </c>
      <c r="D74" s="11">
        <v>47.939999999999898</v>
      </c>
      <c r="E74" s="11">
        <v>29.25</v>
      </c>
    </row>
    <row r="75" spans="1:5">
      <c r="A75" s="11">
        <v>219.18106031417801</v>
      </c>
      <c r="B75" s="11">
        <v>92.045246557088703</v>
      </c>
      <c r="C75" s="11">
        <v>48.840347575990101</v>
      </c>
      <c r="D75" s="11">
        <v>48.189999999999898</v>
      </c>
      <c r="E75" s="11">
        <v>29.28</v>
      </c>
    </row>
    <row r="76" spans="1:5">
      <c r="A76" s="11">
        <v>222.18062996864299</v>
      </c>
      <c r="B76" s="11">
        <v>92.045246557088703</v>
      </c>
      <c r="C76" s="11">
        <v>48.840347575990101</v>
      </c>
      <c r="D76" s="11">
        <v>48.52</v>
      </c>
      <c r="E76" s="11">
        <v>29.37</v>
      </c>
    </row>
    <row r="77" spans="1:5">
      <c r="A77" s="11">
        <v>225.181156873703</v>
      </c>
      <c r="B77" s="11">
        <v>92.045246557088703</v>
      </c>
      <c r="C77" s="11">
        <v>48.840347575990101</v>
      </c>
      <c r="D77" s="11">
        <v>48.84</v>
      </c>
      <c r="E77" s="11">
        <v>29.73</v>
      </c>
    </row>
    <row r="78" spans="1:5">
      <c r="A78" s="11">
        <v>228.183037042617</v>
      </c>
      <c r="B78" s="11">
        <v>92.045246557088703</v>
      </c>
      <c r="C78" s="11">
        <v>48.840347575990101</v>
      </c>
      <c r="D78" s="11">
        <v>49.229999999999897</v>
      </c>
      <c r="E78" s="11">
        <v>29.57</v>
      </c>
    </row>
    <row r="79" spans="1:5">
      <c r="A79" s="11">
        <v>231.18491864204401</v>
      </c>
      <c r="B79" s="11">
        <v>92.045246557088703</v>
      </c>
      <c r="C79" s="11">
        <v>48.840347575990101</v>
      </c>
      <c r="D79" s="11">
        <v>49.64</v>
      </c>
      <c r="E79" s="11">
        <v>30.21</v>
      </c>
    </row>
    <row r="80" spans="1:5">
      <c r="A80" s="11">
        <v>234.18649888038601</v>
      </c>
      <c r="B80" s="11">
        <v>92.045246557088703</v>
      </c>
      <c r="C80" s="11">
        <v>48.840347575990101</v>
      </c>
      <c r="D80" s="11">
        <v>49.84</v>
      </c>
      <c r="E80" s="11">
        <v>30.239999999999899</v>
      </c>
    </row>
    <row r="81" spans="1:5">
      <c r="A81" s="11">
        <v>237.18866968154899</v>
      </c>
      <c r="B81" s="11">
        <v>92.045246557088703</v>
      </c>
      <c r="C81" s="11">
        <v>48.840347575990101</v>
      </c>
      <c r="D81" s="11">
        <v>50.159999999999897</v>
      </c>
      <c r="E81" s="11">
        <v>30.37</v>
      </c>
    </row>
    <row r="82" spans="1:5">
      <c r="A82" s="11">
        <v>240.19054174423201</v>
      </c>
      <c r="B82" s="11">
        <v>29.646147484181501</v>
      </c>
      <c r="C82" s="11">
        <v>48.840347575990101</v>
      </c>
      <c r="D82" s="11">
        <v>50.45</v>
      </c>
      <c r="E82" s="11">
        <v>30.53</v>
      </c>
    </row>
    <row r="83" spans="1:5">
      <c r="A83" s="11">
        <v>243.19241166114799</v>
      </c>
      <c r="B83" s="11">
        <v>29.646147484181501</v>
      </c>
      <c r="C83" s="11">
        <v>48.840347575990101</v>
      </c>
      <c r="D83" s="11">
        <v>50.71</v>
      </c>
      <c r="E83" s="11">
        <v>30.73</v>
      </c>
    </row>
    <row r="84" spans="1:5">
      <c r="A84" s="11">
        <v>246.194286108016</v>
      </c>
      <c r="B84" s="11">
        <v>29.646147484181501</v>
      </c>
      <c r="C84" s="11">
        <v>48.840347575990101</v>
      </c>
      <c r="D84" s="11">
        <v>50.969999999999899</v>
      </c>
      <c r="E84" s="11">
        <v>31.079999999999899</v>
      </c>
    </row>
    <row r="85" spans="1:5">
      <c r="A85" s="11">
        <v>249.196160078048</v>
      </c>
      <c r="B85" s="11">
        <v>29.646147484181501</v>
      </c>
      <c r="C85" s="11">
        <v>48.840347575990101</v>
      </c>
      <c r="D85" s="11">
        <v>51.189999999999898</v>
      </c>
      <c r="E85" s="11">
        <v>31.21</v>
      </c>
    </row>
    <row r="86" spans="1:5">
      <c r="A86" s="11">
        <v>252.19720578193599</v>
      </c>
      <c r="B86" s="11">
        <v>29.646147484181501</v>
      </c>
      <c r="C86" s="11">
        <v>48.840347575990101</v>
      </c>
      <c r="D86" s="11">
        <v>51.259999999999899</v>
      </c>
      <c r="E86" s="11">
        <v>31.3399999999999</v>
      </c>
    </row>
    <row r="87" spans="1:5">
      <c r="A87" s="11">
        <v>255.199082136154</v>
      </c>
      <c r="B87" s="11">
        <v>29.646147484181501</v>
      </c>
      <c r="C87" s="11">
        <v>48.840347575990101</v>
      </c>
      <c r="D87" s="11">
        <v>51.32</v>
      </c>
      <c r="E87" s="11">
        <v>31.3399999999999</v>
      </c>
    </row>
    <row r="88" spans="1:5">
      <c r="A88" s="11">
        <v>258.20108795165999</v>
      </c>
      <c r="B88" s="11">
        <v>29.646147484181501</v>
      </c>
      <c r="C88" s="11">
        <v>48.840347575990101</v>
      </c>
      <c r="D88" s="11">
        <v>51.219999999999899</v>
      </c>
      <c r="E88" s="11">
        <v>31.76</v>
      </c>
    </row>
    <row r="89" spans="1:5">
      <c r="A89" s="11">
        <v>261.202830314636</v>
      </c>
      <c r="B89" s="11">
        <v>29.646147484181501</v>
      </c>
      <c r="C89" s="11">
        <v>48.840347575990101</v>
      </c>
      <c r="D89" s="11">
        <v>51.189999999999898</v>
      </c>
      <c r="E89" s="11">
        <v>31.7899999999999</v>
      </c>
    </row>
    <row r="90" spans="1:5">
      <c r="A90" s="11">
        <v>264.20582437515202</v>
      </c>
      <c r="B90" s="11">
        <v>29.646147484181501</v>
      </c>
      <c r="C90" s="11">
        <v>48.840347575990101</v>
      </c>
      <c r="D90" s="11">
        <v>51.159999999999897</v>
      </c>
      <c r="E90" s="11">
        <v>31.98</v>
      </c>
    </row>
    <row r="91" spans="1:5">
      <c r="A91" s="11">
        <v>267.20883822441101</v>
      </c>
      <c r="B91" s="11">
        <v>29.646147484181501</v>
      </c>
      <c r="C91" s="11">
        <v>48.840347575990101</v>
      </c>
      <c r="D91" s="11">
        <v>50.9299999999999</v>
      </c>
      <c r="E91" s="11">
        <v>32.1799999999999</v>
      </c>
    </row>
    <row r="92" spans="1:5">
      <c r="A92" s="11">
        <v>270.21009516715998</v>
      </c>
      <c r="B92" s="11">
        <v>29.646147484181501</v>
      </c>
      <c r="C92" s="11">
        <v>76.807626469902402</v>
      </c>
      <c r="D92" s="11">
        <v>50.84</v>
      </c>
      <c r="E92" s="11">
        <v>32.270000000000003</v>
      </c>
    </row>
    <row r="93" spans="1:5">
      <c r="A93" s="11">
        <v>273.21197390556301</v>
      </c>
      <c r="B93" s="11">
        <v>29.646147484181501</v>
      </c>
      <c r="C93" s="11">
        <v>76.807626469902402</v>
      </c>
      <c r="D93" s="11">
        <v>50.71</v>
      </c>
      <c r="E93" s="11">
        <v>32.5</v>
      </c>
    </row>
    <row r="94" spans="1:5">
      <c r="A94" s="11">
        <v>276.21188735961903</v>
      </c>
      <c r="B94" s="11">
        <v>29.646147484181501</v>
      </c>
      <c r="C94" s="11">
        <v>76.807626469902402</v>
      </c>
      <c r="D94" s="11">
        <v>50.509999999999899</v>
      </c>
      <c r="E94" s="11">
        <v>32.85</v>
      </c>
    </row>
    <row r="95" spans="1:5">
      <c r="A95" s="11">
        <v>279.21376252174298</v>
      </c>
      <c r="B95" s="11">
        <v>29.646147484181501</v>
      </c>
      <c r="C95" s="11">
        <v>76.807626469902402</v>
      </c>
      <c r="D95" s="11">
        <v>50.45</v>
      </c>
      <c r="E95" s="11">
        <v>33.21</v>
      </c>
    </row>
    <row r="96" spans="1:5">
      <c r="A96" s="11">
        <v>282.215630292892</v>
      </c>
      <c r="B96" s="11">
        <v>29.646147484181501</v>
      </c>
      <c r="C96" s="11">
        <v>76.807626469902402</v>
      </c>
      <c r="D96" s="11">
        <v>50.219999999999899</v>
      </c>
      <c r="E96" s="11">
        <v>33.469999999999899</v>
      </c>
    </row>
    <row r="97" spans="1:5">
      <c r="A97" s="11">
        <v>285.21752786636301</v>
      </c>
      <c r="B97" s="11">
        <v>29.646147484181501</v>
      </c>
      <c r="C97" s="11">
        <v>76.807626469902402</v>
      </c>
      <c r="D97" s="11">
        <v>50.1</v>
      </c>
      <c r="E97" s="11">
        <v>33.630000000000003</v>
      </c>
    </row>
    <row r="98" spans="1:5">
      <c r="A98" s="11">
        <v>288.21938729286097</v>
      </c>
      <c r="B98" s="11">
        <v>29.646147484181501</v>
      </c>
      <c r="C98" s="11">
        <v>76.807626469902402</v>
      </c>
      <c r="D98" s="11">
        <v>49.869999999999898</v>
      </c>
      <c r="E98" s="11">
        <v>33.719999999999899</v>
      </c>
    </row>
    <row r="99" spans="1:5">
      <c r="A99" s="11">
        <v>291.22126150131197</v>
      </c>
      <c r="B99" s="11">
        <v>29.646147484181501</v>
      </c>
      <c r="C99" s="11">
        <v>76.807626469902402</v>
      </c>
      <c r="D99" s="11">
        <v>49.64</v>
      </c>
      <c r="E99" s="11">
        <v>34.14</v>
      </c>
    </row>
    <row r="100" spans="1:5">
      <c r="A100" s="11">
        <v>294.22314929962101</v>
      </c>
      <c r="B100" s="11">
        <v>29.646147484181501</v>
      </c>
      <c r="C100" s="11">
        <v>76.807626469902402</v>
      </c>
      <c r="D100" s="11">
        <v>49.479999999999897</v>
      </c>
      <c r="E100" s="11">
        <v>33.89</v>
      </c>
    </row>
    <row r="101" spans="1:5">
      <c r="A101" s="11">
        <v>297.22501611709498</v>
      </c>
      <c r="B101" s="11">
        <v>29.646147484181501</v>
      </c>
      <c r="C101" s="11">
        <v>76.807626469902402</v>
      </c>
      <c r="D101" s="11">
        <v>49.259999999999899</v>
      </c>
      <c r="E101" s="11">
        <v>34.590000000000003</v>
      </c>
    </row>
    <row r="102" spans="1:5">
      <c r="A102" s="11">
        <v>300.22466158866803</v>
      </c>
      <c r="B102" s="11">
        <v>96.422517288635404</v>
      </c>
      <c r="C102" s="11">
        <v>76.807626469902402</v>
      </c>
      <c r="D102" s="11">
        <v>49.1</v>
      </c>
      <c r="E102" s="11">
        <v>34.880000000000003</v>
      </c>
    </row>
    <row r="103" spans="1:5">
      <c r="A103" s="11">
        <v>303.22667860984802</v>
      </c>
      <c r="B103" s="11">
        <v>96.422517288635404</v>
      </c>
      <c r="C103" s="11">
        <v>76.807626469902402</v>
      </c>
      <c r="D103" s="11">
        <v>48.899999999999899</v>
      </c>
      <c r="E103" s="11">
        <v>35.1099999999999</v>
      </c>
    </row>
    <row r="104" spans="1:5">
      <c r="A104" s="11">
        <v>306.22675418853697</v>
      </c>
      <c r="B104" s="11">
        <v>96.422517288635404</v>
      </c>
      <c r="C104" s="11">
        <v>76.807626469902402</v>
      </c>
      <c r="D104" s="11">
        <v>48.77</v>
      </c>
      <c r="E104" s="11">
        <v>35.21</v>
      </c>
    </row>
    <row r="105" spans="1:5">
      <c r="A105" s="11">
        <v>309.22863650321898</v>
      </c>
      <c r="B105" s="11">
        <v>96.422517288635404</v>
      </c>
      <c r="C105" s="11">
        <v>76.807626469902402</v>
      </c>
      <c r="D105" s="11">
        <v>48.6099999999999</v>
      </c>
      <c r="E105" s="11">
        <v>35.590000000000003</v>
      </c>
    </row>
    <row r="106" spans="1:5">
      <c r="A106" s="11">
        <v>312.228375196456</v>
      </c>
      <c r="B106" s="11">
        <v>96.422517288635404</v>
      </c>
      <c r="C106" s="11">
        <v>76.807626469902402</v>
      </c>
      <c r="D106" s="11">
        <v>48.6799999999999</v>
      </c>
      <c r="E106" s="11">
        <v>35.719999999999899</v>
      </c>
    </row>
    <row r="107" spans="1:5">
      <c r="A107" s="11">
        <v>315.23022866248999</v>
      </c>
      <c r="B107" s="11">
        <v>96.422517288635404</v>
      </c>
      <c r="C107" s="11">
        <v>76.807626469902402</v>
      </c>
      <c r="D107" s="11">
        <v>48.77</v>
      </c>
      <c r="E107" s="11">
        <v>35.950000000000003</v>
      </c>
    </row>
    <row r="108" spans="1:5">
      <c r="A108" s="11">
        <v>318.23211073875399</v>
      </c>
      <c r="B108" s="11">
        <v>96.422517288635404</v>
      </c>
      <c r="C108" s="11">
        <v>76.807626469902402</v>
      </c>
      <c r="D108" s="11">
        <v>49</v>
      </c>
      <c r="E108" s="11">
        <v>36.21</v>
      </c>
    </row>
    <row r="109" spans="1:5">
      <c r="A109" s="11">
        <v>321.23397779464699</v>
      </c>
      <c r="B109" s="11">
        <v>96.422517288635404</v>
      </c>
      <c r="C109" s="11">
        <v>76.807626469902402</v>
      </c>
      <c r="D109" s="11">
        <v>49.159999999999897</v>
      </c>
      <c r="E109" s="11">
        <v>36.46</v>
      </c>
    </row>
    <row r="110" spans="1:5">
      <c r="A110" s="11">
        <v>324.23585987091002</v>
      </c>
      <c r="B110" s="11">
        <v>96.422517288635404</v>
      </c>
      <c r="C110" s="11">
        <v>76.807626469902402</v>
      </c>
      <c r="D110" s="11">
        <v>49.35</v>
      </c>
      <c r="E110" s="11">
        <v>36.4299999999999</v>
      </c>
    </row>
    <row r="111" spans="1:5">
      <c r="A111" s="11">
        <v>327.237784147262</v>
      </c>
      <c r="B111" s="11">
        <v>96.422517288635404</v>
      </c>
      <c r="C111" s="11">
        <v>76.807626469902402</v>
      </c>
      <c r="D111" s="11">
        <v>49.579999999999899</v>
      </c>
      <c r="E111" s="11">
        <v>36.4299999999999</v>
      </c>
    </row>
    <row r="112" spans="1:5">
      <c r="A112" s="11">
        <v>330.239597797393</v>
      </c>
      <c r="B112" s="11">
        <v>96.422517288635404</v>
      </c>
      <c r="C112" s="11">
        <v>52.622060539459603</v>
      </c>
      <c r="D112" s="11">
        <v>49.899999999999899</v>
      </c>
      <c r="E112" s="11">
        <v>36.82</v>
      </c>
    </row>
    <row r="113" spans="1:5">
      <c r="A113" s="11">
        <v>333.24150252342201</v>
      </c>
      <c r="B113" s="11">
        <v>96.422517288635404</v>
      </c>
      <c r="C113" s="11">
        <v>52.622060539459603</v>
      </c>
      <c r="D113" s="11">
        <v>50</v>
      </c>
      <c r="E113" s="11">
        <v>36.75</v>
      </c>
    </row>
    <row r="114" spans="1:5">
      <c r="A114" s="11">
        <v>336.24385404586701</v>
      </c>
      <c r="B114" s="11">
        <v>96.422517288635404</v>
      </c>
      <c r="C114" s="11">
        <v>52.622060539459603</v>
      </c>
      <c r="D114" s="11">
        <v>50.39</v>
      </c>
      <c r="E114" s="11">
        <v>36.82</v>
      </c>
    </row>
    <row r="115" spans="1:5">
      <c r="A115" s="11">
        <v>339.247881650924</v>
      </c>
      <c r="B115" s="11">
        <v>96.422517288635404</v>
      </c>
      <c r="C115" s="11">
        <v>52.622060539459603</v>
      </c>
      <c r="D115" s="11">
        <v>50.64</v>
      </c>
      <c r="E115" s="11">
        <v>37.0399999999999</v>
      </c>
    </row>
    <row r="116" spans="1:5">
      <c r="A116" s="11">
        <v>342.24981403350802</v>
      </c>
      <c r="B116" s="11">
        <v>96.422517288635404</v>
      </c>
      <c r="C116" s="11">
        <v>52.622060539459603</v>
      </c>
      <c r="D116" s="11">
        <v>50.969999999999899</v>
      </c>
      <c r="E116" s="11">
        <v>37.1099999999999</v>
      </c>
    </row>
    <row r="117" spans="1:5">
      <c r="A117" s="11">
        <v>345.45489978790198</v>
      </c>
      <c r="B117" s="11">
        <v>96.422517288635404</v>
      </c>
      <c r="C117" s="11">
        <v>52.622060539459603</v>
      </c>
      <c r="D117" s="11">
        <v>51.35</v>
      </c>
      <c r="E117" s="11">
        <v>37.21</v>
      </c>
    </row>
    <row r="118" spans="1:5">
      <c r="A118" s="11">
        <v>348.456781625747</v>
      </c>
      <c r="B118" s="11">
        <v>96.422517288635404</v>
      </c>
      <c r="C118" s="11">
        <v>52.622060539459603</v>
      </c>
      <c r="D118" s="11">
        <v>51.64</v>
      </c>
      <c r="E118" s="11">
        <v>37.299999999999898</v>
      </c>
    </row>
    <row r="119" spans="1:5">
      <c r="A119" s="11">
        <v>351.45865964889498</v>
      </c>
      <c r="B119" s="11">
        <v>96.422517288635404</v>
      </c>
      <c r="C119" s="11">
        <v>52.622060539459603</v>
      </c>
      <c r="D119" s="11">
        <v>52.03</v>
      </c>
      <c r="E119" s="11">
        <v>37.399999999999899</v>
      </c>
    </row>
    <row r="120" spans="1:5">
      <c r="A120" s="11">
        <v>354.460552930831</v>
      </c>
      <c r="B120" s="11">
        <v>96.422517288635404</v>
      </c>
      <c r="C120" s="11">
        <v>52.622060539459603</v>
      </c>
      <c r="D120" s="11">
        <v>52.2899999999999</v>
      </c>
      <c r="E120" s="11">
        <v>37.46</v>
      </c>
    </row>
    <row r="121" spans="1:5">
      <c r="A121" s="11">
        <v>357.45984864234902</v>
      </c>
      <c r="B121" s="11">
        <v>96.422517288635404</v>
      </c>
      <c r="C121" s="11">
        <v>52.622060539459603</v>
      </c>
      <c r="D121" s="11">
        <v>52.71</v>
      </c>
      <c r="E121" s="11">
        <v>37.399999999999899</v>
      </c>
    </row>
    <row r="122" spans="1:5">
      <c r="A122" s="11">
        <v>360.460046052932</v>
      </c>
      <c r="B122" s="11">
        <v>0.91242113782200496</v>
      </c>
      <c r="C122" s="11">
        <v>52.622060539459603</v>
      </c>
      <c r="D122" s="11">
        <v>53</v>
      </c>
      <c r="E122" s="11">
        <v>37.56</v>
      </c>
    </row>
    <row r="123" spans="1:5">
      <c r="A123" s="11">
        <v>363.461931705474</v>
      </c>
      <c r="B123" s="11">
        <v>0.91242113782200496</v>
      </c>
      <c r="C123" s="11">
        <v>52.622060539459603</v>
      </c>
      <c r="D123" s="11">
        <v>53.219999999999899</v>
      </c>
      <c r="E123" s="11">
        <v>37.619999999999898</v>
      </c>
    </row>
    <row r="124" spans="1:5">
      <c r="A124" s="11">
        <v>366.46170234680102</v>
      </c>
      <c r="B124" s="11">
        <v>0.91242113782200496</v>
      </c>
      <c r="C124" s="11">
        <v>52.622060539459603</v>
      </c>
      <c r="D124" s="11">
        <v>53.579999999999899</v>
      </c>
      <c r="E124" s="11">
        <v>37.5</v>
      </c>
    </row>
    <row r="125" spans="1:5">
      <c r="A125" s="11">
        <v>369.46357274055401</v>
      </c>
      <c r="B125" s="11">
        <v>0.91242113782200496</v>
      </c>
      <c r="C125" s="11">
        <v>52.622060539459603</v>
      </c>
      <c r="D125" s="11">
        <v>53.67</v>
      </c>
      <c r="E125" s="11">
        <v>37.7899999999999</v>
      </c>
    </row>
    <row r="126" spans="1:5">
      <c r="A126" s="11">
        <v>372.466227769851</v>
      </c>
      <c r="B126" s="11">
        <v>0.91242113782200496</v>
      </c>
      <c r="C126" s="11">
        <v>52.622060539459603</v>
      </c>
      <c r="D126" s="11">
        <v>53.74</v>
      </c>
      <c r="E126" s="11">
        <v>37.659999999999897</v>
      </c>
    </row>
    <row r="127" spans="1:5">
      <c r="A127" s="11">
        <v>375.468109846115</v>
      </c>
      <c r="B127" s="11">
        <v>0.91242113782200496</v>
      </c>
      <c r="C127" s="11">
        <v>52.622060539459603</v>
      </c>
      <c r="D127" s="11">
        <v>53.579999999999899</v>
      </c>
      <c r="E127" s="11">
        <v>37.85</v>
      </c>
    </row>
    <row r="128" spans="1:5">
      <c r="A128" s="11">
        <v>378.46999025344797</v>
      </c>
      <c r="B128" s="11">
        <v>0.91242113782200496</v>
      </c>
      <c r="C128" s="11">
        <v>52.622060539459603</v>
      </c>
      <c r="D128" s="11">
        <v>53.38</v>
      </c>
      <c r="E128" s="11">
        <v>38.009999999999899</v>
      </c>
    </row>
    <row r="129" spans="1:5">
      <c r="A129" s="11">
        <v>381.47071361541703</v>
      </c>
      <c r="B129" s="11">
        <v>0.91242113782200496</v>
      </c>
      <c r="C129" s="11">
        <v>52.622060539459603</v>
      </c>
      <c r="D129" s="11">
        <v>53.189999999999898</v>
      </c>
      <c r="E129" s="11">
        <v>38.079999999999899</v>
      </c>
    </row>
    <row r="130" spans="1:5">
      <c r="A130" s="11">
        <v>384.47258901596001</v>
      </c>
      <c r="B130" s="11">
        <v>0.91242113782200496</v>
      </c>
      <c r="C130" s="11">
        <v>52.622060539459603</v>
      </c>
      <c r="D130" s="11">
        <v>52.899999999999899</v>
      </c>
      <c r="E130" s="11">
        <v>38.200000000000003</v>
      </c>
    </row>
    <row r="131" spans="1:5">
      <c r="A131" s="11">
        <v>387.47448134422302</v>
      </c>
      <c r="B131" s="11">
        <v>0.91242113782200496</v>
      </c>
      <c r="C131" s="11">
        <v>52.622060539459603</v>
      </c>
      <c r="D131" s="11">
        <v>52.64</v>
      </c>
      <c r="E131" s="11">
        <v>38.14</v>
      </c>
    </row>
    <row r="132" spans="1:5">
      <c r="A132" s="11">
        <v>390.47417998313898</v>
      </c>
      <c r="B132" s="11">
        <v>0.91242113782200496</v>
      </c>
      <c r="C132" s="11">
        <v>14.628026515038201</v>
      </c>
      <c r="D132" s="11">
        <v>52.2899999999999</v>
      </c>
      <c r="E132" s="11">
        <v>38.689999999999898</v>
      </c>
    </row>
    <row r="133" spans="1:5">
      <c r="A133" s="11">
        <v>393.47639942169099</v>
      </c>
      <c r="B133" s="11">
        <v>0.91242113782200496</v>
      </c>
      <c r="C133" s="11">
        <v>14.628026515038201</v>
      </c>
      <c r="D133" s="11">
        <v>51.84</v>
      </c>
      <c r="E133" s="11">
        <v>38.329999999999899</v>
      </c>
    </row>
    <row r="134" spans="1:5">
      <c r="A134" s="11">
        <v>396.47745323181101</v>
      </c>
      <c r="B134" s="11">
        <v>0.91242113782200496</v>
      </c>
      <c r="C134" s="11">
        <v>14.628026515038201</v>
      </c>
      <c r="D134" s="11">
        <v>51.479999999999897</v>
      </c>
      <c r="E134" s="11">
        <v>38.399999999999899</v>
      </c>
    </row>
    <row r="135" spans="1:5">
      <c r="A135" s="11">
        <v>399.47933959960898</v>
      </c>
      <c r="B135" s="11">
        <v>0.91242113782200496</v>
      </c>
      <c r="C135" s="11">
        <v>14.628026515038201</v>
      </c>
      <c r="D135" s="11">
        <v>51.13</v>
      </c>
      <c r="E135" s="11">
        <v>38.4299999999999</v>
      </c>
    </row>
    <row r="136" spans="1:5">
      <c r="A136" s="11">
        <v>402.48128080368002</v>
      </c>
      <c r="B136" s="11">
        <v>0.91242113782200496</v>
      </c>
      <c r="C136" s="11">
        <v>14.628026515038201</v>
      </c>
      <c r="D136" s="11">
        <v>50.6799999999999</v>
      </c>
      <c r="E136" s="11">
        <v>38.619999999999898</v>
      </c>
    </row>
    <row r="137" spans="1:5">
      <c r="A137" s="11">
        <v>405.48308181762599</v>
      </c>
      <c r="B137" s="11">
        <v>0.91242113782200496</v>
      </c>
      <c r="C137" s="11">
        <v>14.628026515038201</v>
      </c>
      <c r="D137" s="11">
        <v>50.259999999999899</v>
      </c>
      <c r="E137" s="11">
        <v>38.590000000000003</v>
      </c>
    </row>
    <row r="138" spans="1:5">
      <c r="A138" s="11">
        <v>408.48496770858702</v>
      </c>
      <c r="B138" s="11">
        <v>0.91242113782200496</v>
      </c>
      <c r="C138" s="11">
        <v>14.628026515038201</v>
      </c>
      <c r="D138" s="11">
        <v>49.84</v>
      </c>
      <c r="E138" s="11">
        <v>38.659999999999897</v>
      </c>
    </row>
    <row r="139" spans="1:5">
      <c r="A139" s="11">
        <v>411.48654770851101</v>
      </c>
      <c r="B139" s="11">
        <v>0.91242113782200496</v>
      </c>
      <c r="C139" s="11">
        <v>14.628026515038201</v>
      </c>
      <c r="D139" s="11">
        <v>49.479999999999897</v>
      </c>
      <c r="E139" s="11">
        <v>38.590000000000003</v>
      </c>
    </row>
    <row r="140" spans="1:5">
      <c r="A140" s="11">
        <v>414.48871541023198</v>
      </c>
      <c r="B140" s="11">
        <v>0.91242113782200496</v>
      </c>
      <c r="C140" s="11">
        <v>14.628026515038201</v>
      </c>
      <c r="D140" s="11">
        <v>49.06</v>
      </c>
      <c r="E140" s="11">
        <v>38.46</v>
      </c>
    </row>
    <row r="141" spans="1:5">
      <c r="A141" s="11">
        <v>417.490577697753</v>
      </c>
      <c r="B141" s="11">
        <v>0.91242113782200496</v>
      </c>
      <c r="C141" s="11">
        <v>14.628026515038201</v>
      </c>
      <c r="D141" s="11">
        <v>48.579999999999899</v>
      </c>
      <c r="E141" s="11">
        <v>38.4299999999999</v>
      </c>
    </row>
    <row r="142" spans="1:5">
      <c r="A142" s="11">
        <v>420.490088701248</v>
      </c>
      <c r="B142" s="11">
        <v>96.130496879090998</v>
      </c>
      <c r="C142" s="11">
        <v>14.628026515038201</v>
      </c>
      <c r="D142" s="11">
        <v>48.259999999999899</v>
      </c>
      <c r="E142" s="11">
        <v>38.619999999999898</v>
      </c>
    </row>
    <row r="143" spans="1:5">
      <c r="A143" s="11">
        <v>423.49196505546502</v>
      </c>
      <c r="B143" s="11">
        <v>96.130496879090998</v>
      </c>
      <c r="C143" s="11">
        <v>14.628026515038201</v>
      </c>
      <c r="D143" s="11">
        <v>47.81</v>
      </c>
      <c r="E143" s="11">
        <v>38.270000000000003</v>
      </c>
    </row>
    <row r="144" spans="1:5">
      <c r="A144" s="11">
        <v>426.49111223220802</v>
      </c>
      <c r="B144" s="11">
        <v>96.130496879090998</v>
      </c>
      <c r="C144" s="11">
        <v>14.628026515038201</v>
      </c>
      <c r="D144" s="11">
        <v>47.49</v>
      </c>
      <c r="E144" s="11">
        <v>38.200000000000003</v>
      </c>
    </row>
    <row r="145" spans="1:5">
      <c r="A145" s="11">
        <v>429.49299287795998</v>
      </c>
      <c r="B145" s="11">
        <v>96.130496879090998</v>
      </c>
      <c r="C145" s="11">
        <v>14.628026515038201</v>
      </c>
      <c r="D145" s="11">
        <v>47.39</v>
      </c>
      <c r="E145" s="11">
        <v>38.0399999999999</v>
      </c>
    </row>
    <row r="146" spans="1:5">
      <c r="A146" s="11">
        <v>432.49423885345402</v>
      </c>
      <c r="B146" s="11">
        <v>96.130496879090998</v>
      </c>
      <c r="C146" s="11">
        <v>14.628026515038201</v>
      </c>
      <c r="D146" s="11">
        <v>47.2899999999999</v>
      </c>
      <c r="E146" s="11">
        <v>38.14</v>
      </c>
    </row>
    <row r="147" spans="1:5">
      <c r="A147" s="11">
        <v>435.49612760543801</v>
      </c>
      <c r="B147" s="11">
        <v>96.130496879090998</v>
      </c>
      <c r="C147" s="11">
        <v>14.628026515038201</v>
      </c>
      <c r="D147" s="11">
        <v>47.32</v>
      </c>
      <c r="E147" s="11">
        <v>38.079999999999899</v>
      </c>
    </row>
    <row r="148" spans="1:5">
      <c r="A148" s="11">
        <v>438.49803400039599</v>
      </c>
      <c r="B148" s="11">
        <v>96.130496879090998</v>
      </c>
      <c r="C148" s="11">
        <v>14.628026515038201</v>
      </c>
      <c r="D148" s="11">
        <v>47.549999999999898</v>
      </c>
      <c r="E148" s="11">
        <v>37.85</v>
      </c>
    </row>
    <row r="149" spans="1:5">
      <c r="A149" s="11">
        <v>441.49995183944702</v>
      </c>
      <c r="B149" s="11">
        <v>96.130496879090998</v>
      </c>
      <c r="C149" s="11">
        <v>14.628026515038201</v>
      </c>
      <c r="D149" s="11">
        <v>47.78</v>
      </c>
      <c r="E149" s="11">
        <v>37.659999999999897</v>
      </c>
    </row>
    <row r="150" spans="1:5">
      <c r="A150" s="11">
        <v>444.50176596641501</v>
      </c>
      <c r="B150" s="11">
        <v>96.130496879090998</v>
      </c>
      <c r="C150" s="11">
        <v>14.628026515038201</v>
      </c>
      <c r="D150" s="11">
        <v>48</v>
      </c>
      <c r="E150" s="11">
        <v>37.75</v>
      </c>
    </row>
    <row r="151" spans="1:5">
      <c r="A151" s="11">
        <v>447.50365281105002</v>
      </c>
      <c r="B151" s="11">
        <v>96.130496879090998</v>
      </c>
      <c r="C151" s="11">
        <v>14.628026515038201</v>
      </c>
      <c r="D151" s="11">
        <v>48.229999999999897</v>
      </c>
      <c r="E151" s="11">
        <v>37.719999999999899</v>
      </c>
    </row>
    <row r="152" spans="1:5">
      <c r="A152" s="11">
        <v>450.50659775733902</v>
      </c>
      <c r="B152" s="11">
        <v>96.130496879090998</v>
      </c>
      <c r="C152" s="11">
        <v>10.463869174811199</v>
      </c>
      <c r="D152" s="11">
        <v>48.74</v>
      </c>
      <c r="E152" s="11">
        <v>37.369999999999898</v>
      </c>
    </row>
    <row r="153" spans="1:5">
      <c r="A153" s="11">
        <v>453.50848412513699</v>
      </c>
      <c r="B153" s="11">
        <v>96.130496879090998</v>
      </c>
      <c r="C153" s="11">
        <v>0</v>
      </c>
      <c r="D153" s="11">
        <v>49.13</v>
      </c>
      <c r="E153" s="11">
        <v>37.299999999999898</v>
      </c>
    </row>
    <row r="154" spans="1:5">
      <c r="A154" s="11">
        <v>456.50821566581698</v>
      </c>
      <c r="B154" s="11">
        <v>96.130496879090998</v>
      </c>
      <c r="C154" s="11">
        <v>0</v>
      </c>
      <c r="D154" s="11">
        <v>49.45</v>
      </c>
      <c r="E154" s="11">
        <v>37.21</v>
      </c>
    </row>
    <row r="155" spans="1:5">
      <c r="A155" s="11">
        <v>459.51017165183998</v>
      </c>
      <c r="B155" s="11">
        <v>96.130496879090998</v>
      </c>
      <c r="C155" s="11">
        <v>0</v>
      </c>
      <c r="D155" s="11">
        <v>49.9299999999999</v>
      </c>
      <c r="E155" s="11">
        <v>37.0399999999999</v>
      </c>
    </row>
    <row r="156" spans="1:5">
      <c r="A156" s="11">
        <v>462.51029682159401</v>
      </c>
      <c r="B156" s="11">
        <v>96.130496879090998</v>
      </c>
      <c r="C156" s="11">
        <v>0</v>
      </c>
      <c r="D156" s="11">
        <v>50.35</v>
      </c>
      <c r="E156" s="11">
        <v>36.7899999999999</v>
      </c>
    </row>
    <row r="157" spans="1:5">
      <c r="A157" s="11">
        <v>465.51218152046198</v>
      </c>
      <c r="B157" s="11">
        <v>96.130496879090998</v>
      </c>
      <c r="C157" s="11">
        <v>0</v>
      </c>
      <c r="D157" s="11">
        <v>50.84</v>
      </c>
      <c r="E157" s="11">
        <v>36.630000000000003</v>
      </c>
    </row>
    <row r="158" spans="1:5">
      <c r="A158" s="11">
        <v>468.51405310630702</v>
      </c>
      <c r="B158" s="11">
        <v>96.130496879090998</v>
      </c>
      <c r="C158" s="11">
        <v>0</v>
      </c>
      <c r="D158" s="11">
        <v>51.09</v>
      </c>
      <c r="E158" s="11">
        <v>36.630000000000003</v>
      </c>
    </row>
    <row r="159" spans="1:5">
      <c r="A159" s="11">
        <v>471.51634001731799</v>
      </c>
      <c r="B159" s="11">
        <v>96.130496879090998</v>
      </c>
      <c r="C159" s="11">
        <v>0</v>
      </c>
      <c r="D159" s="11">
        <v>51.479999999999897</v>
      </c>
      <c r="E159" s="11">
        <v>36.56</v>
      </c>
    </row>
    <row r="160" spans="1:5">
      <c r="A160" s="11">
        <v>474.518599748611</v>
      </c>
      <c r="B160" s="11">
        <v>96.130496879090998</v>
      </c>
      <c r="C160" s="11">
        <v>0</v>
      </c>
      <c r="D160" s="11">
        <v>52</v>
      </c>
      <c r="E160" s="11">
        <v>36.369999999999898</v>
      </c>
    </row>
    <row r="161" spans="1:5">
      <c r="A161" s="11">
        <v>477.52075529098499</v>
      </c>
      <c r="B161" s="11">
        <v>96.130496879090998</v>
      </c>
      <c r="C161" s="11">
        <v>0</v>
      </c>
      <c r="D161" s="11">
        <v>52.509999999999899</v>
      </c>
      <c r="E161" s="11">
        <v>36.270000000000003</v>
      </c>
    </row>
    <row r="162" spans="1:5">
      <c r="A162" s="11">
        <v>480.52132034301701</v>
      </c>
      <c r="B162" s="11">
        <v>1.4562785593418901</v>
      </c>
      <c r="C162" s="11">
        <v>0</v>
      </c>
      <c r="D162" s="11">
        <v>52.899999999999899</v>
      </c>
      <c r="E162" s="11">
        <v>36.17</v>
      </c>
    </row>
    <row r="163" spans="1:5">
      <c r="A163" s="11">
        <v>483.52317976951502</v>
      </c>
      <c r="B163" s="11">
        <v>1.4562785593418901</v>
      </c>
      <c r="C163" s="11">
        <v>0</v>
      </c>
      <c r="D163" s="11">
        <v>53.32</v>
      </c>
      <c r="E163" s="11">
        <v>36.1099999999999</v>
      </c>
    </row>
    <row r="164" spans="1:5">
      <c r="A164" s="11">
        <v>486.52260780334399</v>
      </c>
      <c r="B164" s="11">
        <v>1.4562785593418901</v>
      </c>
      <c r="C164" s="11">
        <v>0</v>
      </c>
      <c r="D164" s="11">
        <v>53.71</v>
      </c>
      <c r="E164" s="11">
        <v>36.0399999999999</v>
      </c>
    </row>
    <row r="165" spans="1:5">
      <c r="A165" s="11">
        <v>489.52448582649203</v>
      </c>
      <c r="B165" s="11">
        <v>1.4562785593418901</v>
      </c>
      <c r="C165" s="11">
        <v>0</v>
      </c>
      <c r="D165" s="11">
        <v>53.829999999999899</v>
      </c>
      <c r="E165" s="11">
        <v>35.7899999999999</v>
      </c>
    </row>
    <row r="166" spans="1:5">
      <c r="A166" s="11">
        <v>492.523427486419</v>
      </c>
      <c r="B166" s="11">
        <v>1.4562785593418901</v>
      </c>
      <c r="C166" s="11">
        <v>0</v>
      </c>
      <c r="D166" s="11">
        <v>53.96</v>
      </c>
      <c r="E166" s="11">
        <v>35.82</v>
      </c>
    </row>
    <row r="167" spans="1:5">
      <c r="A167" s="11">
        <v>495.524040222167</v>
      </c>
      <c r="B167" s="11">
        <v>1.4562785593418901</v>
      </c>
      <c r="C167" s="11">
        <v>0</v>
      </c>
      <c r="D167" s="11">
        <v>53.869999999999898</v>
      </c>
      <c r="E167" s="11">
        <v>35.630000000000003</v>
      </c>
    </row>
    <row r="168" spans="1:5">
      <c r="A168" s="11">
        <v>498.52592658996502</v>
      </c>
      <c r="B168" s="11">
        <v>1.4562785593418901</v>
      </c>
      <c r="C168" s="11">
        <v>0</v>
      </c>
      <c r="D168" s="11">
        <v>53.74</v>
      </c>
      <c r="E168" s="11">
        <v>35.53</v>
      </c>
    </row>
    <row r="169" spans="1:5">
      <c r="A169" s="11">
        <v>501.52780008316</v>
      </c>
      <c r="B169" s="11">
        <v>1.4562785593418901</v>
      </c>
      <c r="C169" s="11">
        <v>0</v>
      </c>
      <c r="D169" s="11">
        <v>53.479999999999897</v>
      </c>
      <c r="E169" s="11">
        <v>35.4299999999999</v>
      </c>
    </row>
    <row r="170" spans="1:5">
      <c r="A170" s="11">
        <v>504.52971553802399</v>
      </c>
      <c r="B170" s="11">
        <v>1.4562785593418901</v>
      </c>
      <c r="C170" s="11">
        <v>0</v>
      </c>
      <c r="D170" s="11">
        <v>53.159999999999897</v>
      </c>
      <c r="E170" s="11">
        <v>35.340000000000003</v>
      </c>
    </row>
    <row r="171" spans="1:5">
      <c r="A171" s="11">
        <v>507.53154444694502</v>
      </c>
      <c r="B171" s="11">
        <v>1.4562785593418901</v>
      </c>
      <c r="C171" s="11">
        <v>0</v>
      </c>
      <c r="D171" s="11">
        <v>52.799999999999898</v>
      </c>
      <c r="E171" s="11">
        <v>35.24</v>
      </c>
    </row>
    <row r="172" spans="1:5">
      <c r="A172" s="11">
        <v>510.53342676162703</v>
      </c>
      <c r="B172" s="11">
        <v>1.4562785593418901</v>
      </c>
      <c r="C172" s="11">
        <v>0</v>
      </c>
      <c r="D172" s="11">
        <v>52.579999999999899</v>
      </c>
      <c r="E172" s="11">
        <v>35.1099999999999</v>
      </c>
    </row>
    <row r="173" spans="1:5">
      <c r="A173" s="11">
        <v>513.53528881072896</v>
      </c>
      <c r="B173" s="11">
        <v>1.4562785593418901</v>
      </c>
      <c r="C173" s="11">
        <v>0</v>
      </c>
      <c r="D173" s="11">
        <v>52.189999999999898</v>
      </c>
      <c r="E173" s="11">
        <v>35.009999999999899</v>
      </c>
    </row>
    <row r="174" spans="1:5">
      <c r="A174" s="11">
        <v>516.53719449043194</v>
      </c>
      <c r="B174" s="11">
        <v>1.4562785593418901</v>
      </c>
      <c r="C174" s="11">
        <v>0</v>
      </c>
      <c r="D174" s="11">
        <v>51.77</v>
      </c>
      <c r="E174" s="11">
        <v>34.85</v>
      </c>
    </row>
    <row r="175" spans="1:5">
      <c r="A175" s="11">
        <v>519.53905510902405</v>
      </c>
      <c r="B175" s="11">
        <v>1.4562785593418901</v>
      </c>
      <c r="C175" s="11">
        <v>0</v>
      </c>
      <c r="D175" s="11">
        <v>51.479999999999897</v>
      </c>
      <c r="E175" s="11">
        <v>34.53</v>
      </c>
    </row>
    <row r="176" spans="1:5">
      <c r="A176" s="11">
        <v>522.53928208351101</v>
      </c>
      <c r="B176" s="11">
        <v>1.4562785593418901</v>
      </c>
      <c r="C176" s="11">
        <v>0</v>
      </c>
      <c r="D176" s="11">
        <v>51.13</v>
      </c>
      <c r="E176" s="11">
        <v>34.5</v>
      </c>
    </row>
    <row r="177" spans="1:5">
      <c r="A177" s="11">
        <v>525.53950381278901</v>
      </c>
      <c r="B177" s="11">
        <v>1.4562785593418901</v>
      </c>
      <c r="C177" s="11">
        <v>0</v>
      </c>
      <c r="D177" s="11">
        <v>50.64</v>
      </c>
      <c r="E177" s="11">
        <v>34.399999999999899</v>
      </c>
    </row>
    <row r="178" spans="1:5">
      <c r="A178" s="11">
        <v>528.54138016700699</v>
      </c>
      <c r="B178" s="11">
        <v>1.4562785593418901</v>
      </c>
      <c r="C178" s="11">
        <v>0</v>
      </c>
      <c r="D178" s="11">
        <v>50.219999999999899</v>
      </c>
      <c r="E178" s="11">
        <v>34.369999999999898</v>
      </c>
    </row>
    <row r="179" spans="1:5">
      <c r="A179" s="11">
        <v>531.54295802116303</v>
      </c>
      <c r="B179" s="11">
        <v>1.4562785593418901</v>
      </c>
      <c r="C179" s="11">
        <v>0</v>
      </c>
      <c r="D179" s="11">
        <v>49.899999999999899</v>
      </c>
      <c r="E179" s="11">
        <v>34.299999999999898</v>
      </c>
    </row>
    <row r="180" spans="1:5">
      <c r="A180" s="11">
        <v>534.54511928558304</v>
      </c>
      <c r="B180" s="11">
        <v>1.4562785593418901</v>
      </c>
      <c r="C180" s="11">
        <v>0</v>
      </c>
      <c r="D180" s="11">
        <v>49.2899999999999</v>
      </c>
      <c r="E180" s="11">
        <v>34.14</v>
      </c>
    </row>
    <row r="181" spans="1:5">
      <c r="A181" s="11">
        <v>537.54700469970703</v>
      </c>
      <c r="B181" s="11">
        <v>1.4562785593418901</v>
      </c>
      <c r="C181" s="11">
        <v>0</v>
      </c>
      <c r="D181" s="11">
        <v>48.899999999999899</v>
      </c>
      <c r="E181" s="11">
        <v>34.009999999999899</v>
      </c>
    </row>
    <row r="182" spans="1:5">
      <c r="A182" s="11">
        <v>540.54887247085503</v>
      </c>
      <c r="B182" s="11">
        <v>71.736705629173699</v>
      </c>
      <c r="C182" s="11">
        <v>0</v>
      </c>
      <c r="D182" s="11">
        <v>48.479999999999897</v>
      </c>
      <c r="E182" s="11">
        <v>33.92</v>
      </c>
    </row>
    <row r="183" spans="1:5">
      <c r="A183" s="11">
        <v>543.55075454711903</v>
      </c>
      <c r="B183" s="11">
        <v>71.736705629173699</v>
      </c>
      <c r="C183" s="11">
        <v>0</v>
      </c>
      <c r="D183" s="11">
        <v>48.03</v>
      </c>
      <c r="E183" s="11">
        <v>33.759999999999899</v>
      </c>
    </row>
    <row r="184" spans="1:5">
      <c r="A184" s="11">
        <v>546.55262279510396</v>
      </c>
      <c r="B184" s="11">
        <v>71.736705629173699</v>
      </c>
      <c r="C184" s="11">
        <v>0</v>
      </c>
      <c r="D184" s="11">
        <v>47.74</v>
      </c>
      <c r="E184" s="11">
        <v>33.630000000000003</v>
      </c>
    </row>
    <row r="185" spans="1:5">
      <c r="A185" s="11">
        <v>549.55451226234402</v>
      </c>
      <c r="B185" s="11">
        <v>71.736705629173699</v>
      </c>
      <c r="C185" s="11">
        <v>0</v>
      </c>
      <c r="D185" s="11">
        <v>47.49</v>
      </c>
      <c r="E185" s="11">
        <v>33.56</v>
      </c>
    </row>
    <row r="186" spans="1:5">
      <c r="A186" s="11">
        <v>552.55422258376996</v>
      </c>
      <c r="B186" s="11">
        <v>71.736705629173699</v>
      </c>
      <c r="C186" s="11">
        <v>0</v>
      </c>
      <c r="D186" s="11">
        <v>47.2899999999999</v>
      </c>
      <c r="E186" s="11">
        <v>33.340000000000003</v>
      </c>
    </row>
    <row r="187" spans="1:5">
      <c r="A187" s="11">
        <v>555.55447697639397</v>
      </c>
      <c r="B187" s="11">
        <v>71.736705629173699</v>
      </c>
      <c r="C187" s="11">
        <v>0</v>
      </c>
      <c r="D187" s="11">
        <v>47.32</v>
      </c>
      <c r="E187" s="11">
        <v>33.369999999999898</v>
      </c>
    </row>
    <row r="188" spans="1:5">
      <c r="A188" s="11">
        <v>558.55635666847195</v>
      </c>
      <c r="B188" s="11">
        <v>71.736705629173699</v>
      </c>
      <c r="C188" s="11">
        <v>0</v>
      </c>
      <c r="D188" s="11">
        <v>47.2899999999999</v>
      </c>
      <c r="E188" s="11">
        <v>33.14</v>
      </c>
    </row>
    <row r="189" spans="1:5">
      <c r="A189" s="11">
        <v>561.55754113197304</v>
      </c>
      <c r="B189" s="11">
        <v>71.736705629173699</v>
      </c>
      <c r="C189" s="11">
        <v>0</v>
      </c>
      <c r="D189" s="11">
        <v>47.32</v>
      </c>
      <c r="E189" s="11">
        <v>33.079999999999899</v>
      </c>
    </row>
    <row r="190" spans="1:5">
      <c r="A190" s="11">
        <v>564.559422969818</v>
      </c>
      <c r="B190" s="11">
        <v>71.736705629173699</v>
      </c>
      <c r="C190" s="11">
        <v>0</v>
      </c>
      <c r="D190" s="11">
        <v>47.39</v>
      </c>
      <c r="E190" s="11">
        <v>32.950000000000003</v>
      </c>
    </row>
    <row r="191" spans="1:5">
      <c r="A191" s="11">
        <v>567.561287164688</v>
      </c>
      <c r="B191" s="11">
        <v>71.736705629173699</v>
      </c>
      <c r="C191" s="11">
        <v>0</v>
      </c>
      <c r="D191" s="11">
        <v>47.579999999999899</v>
      </c>
      <c r="E191" s="11">
        <v>32.729999999999897</v>
      </c>
    </row>
    <row r="192" spans="1:5">
      <c r="A192" s="11">
        <v>570.56316304206803</v>
      </c>
      <c r="B192" s="11">
        <v>71.736705629173699</v>
      </c>
      <c r="C192" s="11">
        <v>0</v>
      </c>
      <c r="D192" s="11">
        <v>47.81</v>
      </c>
      <c r="E192" s="11">
        <v>32.759999999999899</v>
      </c>
    </row>
    <row r="193" spans="1:5">
      <c r="A193" s="11">
        <v>573.56503748893704</v>
      </c>
      <c r="B193" s="11">
        <v>71.736705629173699</v>
      </c>
      <c r="C193" s="11">
        <v>0</v>
      </c>
      <c r="D193" s="11">
        <v>47.969999999999899</v>
      </c>
      <c r="E193" s="11">
        <v>32.689999999999898</v>
      </c>
    </row>
    <row r="194" spans="1:5">
      <c r="A194" s="11">
        <v>576.56797409057594</v>
      </c>
      <c r="B194" s="11">
        <v>71.736705629173699</v>
      </c>
      <c r="C194" s="11">
        <v>0</v>
      </c>
      <c r="D194" s="11">
        <v>48.07</v>
      </c>
      <c r="E194" s="11">
        <v>32.53</v>
      </c>
    </row>
    <row r="195" spans="1:5">
      <c r="A195" s="11">
        <v>579.57092785835198</v>
      </c>
      <c r="B195" s="11">
        <v>71.736705629173699</v>
      </c>
      <c r="C195" s="11">
        <v>0</v>
      </c>
      <c r="D195" s="11">
        <v>48.3599999999999</v>
      </c>
      <c r="E195" s="11">
        <v>32.439999999999898</v>
      </c>
    </row>
    <row r="196" spans="1:5">
      <c r="A196" s="11">
        <v>582.56852102279595</v>
      </c>
      <c r="B196" s="11">
        <v>71.736705629173699</v>
      </c>
      <c r="C196" s="11">
        <v>0</v>
      </c>
      <c r="D196" s="11">
        <v>48.549999999999898</v>
      </c>
      <c r="E196" s="11">
        <v>32.439999999999898</v>
      </c>
    </row>
    <row r="197" spans="1:5">
      <c r="A197" s="11">
        <v>585.568218946456</v>
      </c>
      <c r="B197" s="11">
        <v>71.736705629173699</v>
      </c>
      <c r="C197" s="11">
        <v>0</v>
      </c>
      <c r="D197" s="11">
        <v>48.649999999999899</v>
      </c>
      <c r="E197" s="11">
        <v>32.369999999999898</v>
      </c>
    </row>
    <row r="198" spans="1:5">
      <c r="A198" s="11">
        <v>588.57103180885304</v>
      </c>
      <c r="B198" s="11">
        <v>71.736705629173699</v>
      </c>
      <c r="C198" s="11">
        <v>0</v>
      </c>
      <c r="D198" s="11">
        <v>48.969999999999899</v>
      </c>
      <c r="E198" s="11">
        <v>32.21</v>
      </c>
    </row>
    <row r="199" spans="1:5">
      <c r="A199" s="11">
        <v>591.56902265548695</v>
      </c>
      <c r="B199" s="11">
        <v>71.736705629173699</v>
      </c>
      <c r="C199" s="11">
        <v>0</v>
      </c>
      <c r="D199" s="11">
        <v>49.229999999999897</v>
      </c>
      <c r="E199" s="11">
        <v>32.149999999999899</v>
      </c>
    </row>
    <row r="200" spans="1:5">
      <c r="A200" s="11">
        <v>594.57120442390396</v>
      </c>
      <c r="B200" s="11">
        <v>71.736705629173699</v>
      </c>
      <c r="C200" s="11">
        <v>0</v>
      </c>
      <c r="D200" s="11">
        <v>49.42</v>
      </c>
      <c r="E200" s="11">
        <v>32.020000000000003</v>
      </c>
    </row>
    <row r="201" spans="1:5">
      <c r="A201" s="11">
        <v>597.57112526893604</v>
      </c>
      <c r="B201" s="11">
        <v>71.736705629173699</v>
      </c>
      <c r="C201" s="11">
        <v>0</v>
      </c>
      <c r="D201" s="11">
        <v>49.6799999999999</v>
      </c>
      <c r="E201" s="11">
        <v>31.98</v>
      </c>
    </row>
    <row r="202" spans="1:5">
      <c r="A202" s="11">
        <v>600.57271289825405</v>
      </c>
      <c r="B202" s="11">
        <v>85.100034079664397</v>
      </c>
      <c r="C202" s="11">
        <v>54.919994293643299</v>
      </c>
      <c r="D202" s="11">
        <v>49.9299999999999</v>
      </c>
      <c r="E202" s="11">
        <v>31.9499999999999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87C9-F188-E741-92CB-D050424222E2}">
  <dimension ref="B2:G13"/>
  <sheetViews>
    <sheetView workbookViewId="0">
      <selection activeCell="G14" sqref="G14"/>
    </sheetView>
  </sheetViews>
  <sheetFormatPr baseColWidth="10" defaultRowHeight="16"/>
  <cols>
    <col min="5" max="5" width="12.1640625" bestFit="1" customWidth="1"/>
  </cols>
  <sheetData>
    <row r="2" spans="2:7">
      <c r="B2" s="2"/>
      <c r="C2" s="9" t="s">
        <v>52</v>
      </c>
      <c r="D2" t="s">
        <v>62</v>
      </c>
    </row>
    <row r="3" spans="2:7">
      <c r="B3" s="3"/>
      <c r="C3" s="9" t="s">
        <v>52</v>
      </c>
      <c r="D3" t="s">
        <v>63</v>
      </c>
    </row>
    <row r="6" spans="2:7">
      <c r="B6" s="1" t="s">
        <v>26</v>
      </c>
      <c r="C6" s="1" t="s">
        <v>42</v>
      </c>
      <c r="D6" s="13" t="s">
        <v>27</v>
      </c>
      <c r="E6" s="14"/>
      <c r="F6" s="15"/>
      <c r="G6" s="1" t="s">
        <v>28</v>
      </c>
    </row>
    <row r="7" spans="2:7">
      <c r="B7" s="2">
        <v>0.5</v>
      </c>
      <c r="C7" s="1" t="s">
        <v>43</v>
      </c>
      <c r="D7" s="13" t="s">
        <v>29</v>
      </c>
      <c r="E7" s="14"/>
      <c r="F7" s="15"/>
      <c r="G7" s="3">
        <f>COS(B7)</f>
        <v>0.87758256189037276</v>
      </c>
    </row>
    <row r="8" spans="2:7">
      <c r="B8" s="2">
        <v>30</v>
      </c>
      <c r="C8" s="1" t="s">
        <v>44</v>
      </c>
      <c r="D8" s="13" t="s">
        <v>30</v>
      </c>
      <c r="E8" s="14"/>
      <c r="F8" s="15"/>
      <c r="G8" s="3">
        <f>SIN(B8*PI()/180)</f>
        <v>0.49999999999999994</v>
      </c>
    </row>
    <row r="9" spans="2:7">
      <c r="B9" s="2">
        <v>2</v>
      </c>
      <c r="C9" s="1" t="s">
        <v>43</v>
      </c>
      <c r="D9" s="12" t="s">
        <v>33</v>
      </c>
      <c r="E9" s="12"/>
      <c r="F9" s="12"/>
      <c r="G9" s="3">
        <f>TAN(PI()/B9)</f>
        <v>1.6324552277619072E+16</v>
      </c>
    </row>
    <row r="10" spans="2:7">
      <c r="B10" s="2">
        <v>5</v>
      </c>
      <c r="C10" s="1"/>
      <c r="D10" s="12" t="s">
        <v>31</v>
      </c>
      <c r="E10" s="12"/>
      <c r="F10" s="12"/>
      <c r="G10" s="3">
        <f>MAX(2/SQRT(B10),B10^2/2,B10^3/3,(B10^2+B10^3)/5)</f>
        <v>41.666666666666664</v>
      </c>
    </row>
    <row r="11" spans="2:7">
      <c r="B11" s="2">
        <v>25</v>
      </c>
      <c r="C11" s="1"/>
      <c r="D11" s="12" t="s">
        <v>32</v>
      </c>
      <c r="E11" s="12"/>
      <c r="F11" s="12"/>
      <c r="G11" s="3">
        <f>FACT(B11)</f>
        <v>1.5511210043330984E+25</v>
      </c>
    </row>
    <row r="12" spans="2:7">
      <c r="B12" s="2">
        <v>0.5</v>
      </c>
      <c r="C12" s="1"/>
      <c r="D12" s="12" t="s">
        <v>34</v>
      </c>
      <c r="E12" s="12"/>
      <c r="F12" s="12"/>
      <c r="G12" s="3">
        <f>IF(B12&lt;1,B12^2,SIN(PI()*B12/2))</f>
        <v>0.25</v>
      </c>
    </row>
    <row r="13" spans="2:7">
      <c r="B13" s="2">
        <v>4.9989999999999997</v>
      </c>
      <c r="C13" s="1"/>
      <c r="D13" s="12" t="s">
        <v>45</v>
      </c>
      <c r="E13" s="12"/>
      <c r="F13" s="12"/>
      <c r="G13" s="3">
        <f>TRUNC(B13)</f>
        <v>4</v>
      </c>
    </row>
  </sheetData>
  <mergeCells count="8">
    <mergeCell ref="D6:F6"/>
    <mergeCell ref="D11:F11"/>
    <mergeCell ref="D12:F12"/>
    <mergeCell ref="D13:F13"/>
    <mergeCell ref="D7:F7"/>
    <mergeCell ref="D8:F8"/>
    <mergeCell ref="D9:F9"/>
    <mergeCell ref="D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Problem 1</vt:lpstr>
      <vt:lpstr>Problem 2</vt:lpstr>
      <vt:lpstr>AMZN</vt:lpstr>
      <vt:lpstr>AAPL</vt:lpstr>
      <vt:lpstr>Problem 4</vt:lpstr>
      <vt:lpstr>Functions</vt:lpstr>
      <vt:lpstr>'Problem 4'!tclab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B. Gilmore</dc:creator>
  <cp:lastModifiedBy>Karl B. Gilmore</cp:lastModifiedBy>
  <dcterms:created xsi:type="dcterms:W3CDTF">2020-01-08T22:31:55Z</dcterms:created>
  <dcterms:modified xsi:type="dcterms:W3CDTF">2020-01-22T21:01:27Z</dcterms:modified>
</cp:coreProperties>
</file>